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中调项目库" sheetId="1" r:id="rId1"/>
  </sheets>
  <definedNames>
    <definedName name="_xlnm._FilterDatabase" localSheetId="0" hidden="1">中调项目库!$6:$1023</definedName>
    <definedName name="_xlnm.Print_Titles" localSheetId="0">中调项目库!$3:$6</definedName>
    <definedName name="_xlnm.Print_Area" localSheetId="0">中调项目库!$A$1:$R$1023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<sst xmlns="http://schemas.openxmlformats.org/spreadsheetml/2006/main" count="7221" uniqueCount="2404">
  <si>
    <r>
      <rPr>
        <sz val="18"/>
        <rFont val="宋体"/>
        <charset val="134"/>
      </rPr>
      <t>附件</t>
    </r>
    <r>
      <rPr>
        <sz val="18"/>
        <rFont val="Times New Roman"/>
        <charset val="134"/>
      </rPr>
      <t>2</t>
    </r>
    <r>
      <rPr>
        <sz val="18"/>
        <rFont val="宋体"/>
        <charset val="134"/>
      </rPr>
      <t>：</t>
    </r>
  </si>
  <si>
    <t>张家川县2022年巩固拓展脱贫攻坚成果和乡村振兴项目库项目表</t>
  </si>
  <si>
    <t>序号</t>
  </si>
  <si>
    <t>项目名称</t>
  </si>
  <si>
    <t>建设
性质</t>
  </si>
  <si>
    <t>建设
起止
年限</t>
  </si>
  <si>
    <t>建设
地点</t>
  </si>
  <si>
    <t>建设内容与规模</t>
  </si>
  <si>
    <t>安排
估算
（万元）</t>
  </si>
  <si>
    <t>绩效目标</t>
  </si>
  <si>
    <t>项目
主管
单位</t>
  </si>
  <si>
    <t>项目
实施
单位</t>
  </si>
  <si>
    <t>入库
时间</t>
  </si>
  <si>
    <t>备注</t>
  </si>
  <si>
    <t>项目效益情况及
利益联结机制</t>
  </si>
  <si>
    <t>受益
村数
（个）</t>
  </si>
  <si>
    <t>受益
户数
（万户）</t>
  </si>
  <si>
    <t>受益
人口数
（万人）</t>
  </si>
  <si>
    <t>脱贫村</t>
  </si>
  <si>
    <t>其他村</t>
  </si>
  <si>
    <t>脱贫户
（含监测对象）</t>
  </si>
  <si>
    <t>其他
农户</t>
  </si>
  <si>
    <t>脱贫人口数
（含监测对象）</t>
  </si>
  <si>
    <t>其他
人口数</t>
  </si>
  <si>
    <r>
      <rPr>
        <b/>
        <sz val="20"/>
        <rFont val="宋体"/>
        <charset val="134"/>
      </rPr>
      <t>合计：</t>
    </r>
    <r>
      <rPr>
        <b/>
        <sz val="20"/>
        <rFont val="Times New Roman"/>
        <charset val="134"/>
      </rPr>
      <t>163</t>
    </r>
    <r>
      <rPr>
        <b/>
        <sz val="20"/>
        <rFont val="宋体"/>
        <charset val="134"/>
      </rPr>
      <t>项</t>
    </r>
  </si>
  <si>
    <t>一</t>
  </si>
  <si>
    <r>
      <rPr>
        <b/>
        <sz val="18"/>
        <rFont val="宋体"/>
        <charset val="134"/>
      </rPr>
      <t>产业发展：</t>
    </r>
    <r>
      <rPr>
        <b/>
        <sz val="18"/>
        <rFont val="Times New Roman"/>
        <charset val="134"/>
      </rPr>
      <t>96</t>
    </r>
    <r>
      <rPr>
        <b/>
        <sz val="18"/>
        <rFont val="宋体"/>
        <charset val="134"/>
      </rPr>
      <t>项</t>
    </r>
  </si>
  <si>
    <r>
      <rPr>
        <b/>
        <sz val="18"/>
        <rFont val="宋体"/>
        <charset val="134"/>
      </rPr>
      <t>安排</t>
    </r>
    <r>
      <rPr>
        <b/>
        <sz val="18"/>
        <rFont val="Times New Roman"/>
        <charset val="134"/>
      </rPr>
      <t>36688.93</t>
    </r>
    <r>
      <rPr>
        <b/>
        <sz val="18"/>
        <rFont val="宋体"/>
        <charset val="134"/>
      </rPr>
      <t>万元用于产业发展类项目。</t>
    </r>
  </si>
  <si>
    <t>（一）</t>
  </si>
  <si>
    <r>
      <rPr>
        <b/>
        <sz val="16"/>
        <rFont val="宋体"/>
        <charset val="134"/>
      </rPr>
      <t>生产项目（到户类）：</t>
    </r>
    <r>
      <rPr>
        <b/>
        <sz val="16"/>
        <rFont val="Times New Roman"/>
        <charset val="134"/>
      </rPr>
      <t>51</t>
    </r>
    <r>
      <rPr>
        <b/>
        <sz val="16"/>
        <rFont val="宋体"/>
        <charset val="134"/>
      </rPr>
      <t>项</t>
    </r>
  </si>
  <si>
    <r>
      <rPr>
        <b/>
        <sz val="16"/>
        <rFont val="宋体"/>
        <charset val="134"/>
      </rPr>
      <t>安排</t>
    </r>
    <r>
      <rPr>
        <b/>
        <sz val="16"/>
        <rFont val="Times New Roman"/>
        <charset val="134"/>
      </rPr>
      <t>487.1655</t>
    </r>
    <r>
      <rPr>
        <b/>
        <sz val="16"/>
        <rFont val="宋体"/>
        <charset val="134"/>
      </rPr>
      <t>万元用于</t>
    </r>
    <r>
      <rPr>
        <b/>
        <sz val="16"/>
        <rFont val="Times New Roman"/>
        <charset val="134"/>
      </rPr>
      <t>“</t>
    </r>
    <r>
      <rPr>
        <b/>
        <sz val="16"/>
        <rFont val="宋体"/>
        <charset val="134"/>
      </rPr>
      <t>到户类</t>
    </r>
    <r>
      <rPr>
        <b/>
        <sz val="16"/>
        <rFont val="Times New Roman"/>
        <charset val="134"/>
      </rPr>
      <t>”</t>
    </r>
    <r>
      <rPr>
        <b/>
        <sz val="16"/>
        <rFont val="宋体"/>
        <charset val="134"/>
      </rPr>
      <t>产业项目。</t>
    </r>
  </si>
  <si>
    <t>特色产业</t>
  </si>
  <si>
    <t>①</t>
  </si>
  <si>
    <r>
      <rPr>
        <b/>
        <sz val="14"/>
        <rFont val="宋体"/>
        <charset val="134"/>
      </rPr>
      <t>边缘户到户产业项目</t>
    </r>
    <r>
      <rPr>
        <b/>
        <sz val="14"/>
        <rFont val="Times New Roman"/>
        <charset val="134"/>
      </rPr>
      <t>:23</t>
    </r>
    <r>
      <rPr>
        <b/>
        <sz val="14"/>
        <rFont val="宋体"/>
        <charset val="134"/>
      </rPr>
      <t>项</t>
    </r>
  </si>
  <si>
    <r>
      <rPr>
        <b/>
        <sz val="14"/>
        <rFont val="宋体"/>
        <charset val="134"/>
      </rPr>
      <t>安排</t>
    </r>
    <r>
      <rPr>
        <b/>
        <sz val="14"/>
        <rFont val="Times New Roman"/>
        <charset val="134"/>
      </rPr>
      <t>364.6105</t>
    </r>
    <r>
      <rPr>
        <b/>
        <sz val="14"/>
        <rFont val="宋体"/>
        <charset val="134"/>
      </rPr>
      <t>万元用于边缘户到户产业项目。</t>
    </r>
  </si>
  <si>
    <r>
      <rPr>
        <b/>
        <sz val="14"/>
        <rFont val="Times New Roman"/>
        <charset val="134"/>
      </rPr>
      <t>1.</t>
    </r>
    <r>
      <rPr>
        <b/>
        <sz val="14"/>
        <rFont val="宋体"/>
        <charset val="134"/>
      </rPr>
      <t>种植业：</t>
    </r>
    <r>
      <rPr>
        <b/>
        <sz val="14"/>
        <rFont val="Times New Roman"/>
        <charset val="134"/>
      </rPr>
      <t>9</t>
    </r>
    <r>
      <rPr>
        <b/>
        <sz val="14"/>
        <rFont val="宋体"/>
        <charset val="134"/>
      </rPr>
      <t>项</t>
    </r>
  </si>
  <si>
    <r>
      <rPr>
        <b/>
        <sz val="14"/>
        <rFont val="宋体"/>
        <charset val="134"/>
      </rPr>
      <t>安排</t>
    </r>
    <r>
      <rPr>
        <b/>
        <sz val="14"/>
        <rFont val="Times New Roman"/>
        <charset val="134"/>
      </rPr>
      <t>147.6105</t>
    </r>
    <r>
      <rPr>
        <b/>
        <sz val="14"/>
        <rFont val="宋体"/>
        <charset val="134"/>
      </rPr>
      <t>万元在全县范围开展种植业到户补助项目。</t>
    </r>
  </si>
  <si>
    <r>
      <rPr>
        <b/>
        <sz val="14"/>
        <rFont val="Times New Roman"/>
        <charset val="134"/>
      </rPr>
      <t>1.1</t>
    </r>
    <r>
      <rPr>
        <b/>
        <sz val="14"/>
        <rFont val="宋体"/>
        <charset val="134"/>
      </rPr>
      <t>旱作农业到户补助项目</t>
    </r>
  </si>
  <si>
    <r>
      <rPr>
        <b/>
        <sz val="14"/>
        <rFont val="宋体"/>
        <charset val="134"/>
      </rPr>
      <t>安排</t>
    </r>
    <r>
      <rPr>
        <b/>
        <sz val="14"/>
        <rFont val="Times New Roman"/>
        <charset val="134"/>
      </rPr>
      <t>38.4680</t>
    </r>
    <r>
      <rPr>
        <b/>
        <sz val="14"/>
        <rFont val="宋体"/>
        <charset val="134"/>
      </rPr>
      <t>万元在全县范围内实施旱作农业边缘户补助项目，每亩补助</t>
    </r>
    <r>
      <rPr>
        <b/>
        <sz val="14"/>
        <rFont val="Times New Roman"/>
        <charset val="134"/>
      </rPr>
      <t>200</t>
    </r>
    <r>
      <rPr>
        <b/>
        <sz val="14"/>
        <rFont val="宋体"/>
        <charset val="134"/>
      </rPr>
      <t>元，共补助</t>
    </r>
    <r>
      <rPr>
        <b/>
        <sz val="14"/>
        <rFont val="Times New Roman"/>
        <charset val="134"/>
      </rPr>
      <t>1923.4</t>
    </r>
    <r>
      <rPr>
        <b/>
        <sz val="14"/>
        <rFont val="宋体"/>
        <charset val="134"/>
      </rPr>
      <t>亩。</t>
    </r>
  </si>
  <si>
    <t>张家川镇旱作农业到户补助项目</t>
  </si>
  <si>
    <t>新建</t>
  </si>
  <si>
    <t>2022.01-2022.12</t>
  </si>
  <si>
    <t>张家川镇</t>
  </si>
  <si>
    <r>
      <rPr>
        <sz val="14"/>
        <rFont val="宋体"/>
        <charset val="134"/>
      </rPr>
      <t>共</t>
    </r>
    <r>
      <rPr>
        <sz val="14"/>
        <rFont val="Times New Roman"/>
        <charset val="134"/>
      </rPr>
      <t>19</t>
    </r>
    <r>
      <rPr>
        <sz val="14"/>
        <rFont val="宋体"/>
        <charset val="134"/>
      </rPr>
      <t>村</t>
    </r>
    <r>
      <rPr>
        <sz val="14"/>
        <rFont val="Times New Roman"/>
        <charset val="134"/>
      </rPr>
      <t>11</t>
    </r>
    <r>
      <rPr>
        <sz val="14"/>
        <rFont val="宋体"/>
        <charset val="134"/>
      </rPr>
      <t>户</t>
    </r>
    <r>
      <rPr>
        <sz val="14"/>
        <rFont val="Times New Roman"/>
        <charset val="134"/>
      </rPr>
      <t>340</t>
    </r>
    <r>
      <rPr>
        <sz val="14"/>
        <rFont val="宋体"/>
        <charset val="134"/>
      </rPr>
      <t>亩。堡山村</t>
    </r>
    <r>
      <rPr>
        <sz val="14"/>
        <rFont val="Times New Roman"/>
        <charset val="134"/>
      </rPr>
      <t>5</t>
    </r>
    <r>
      <rPr>
        <sz val="14"/>
        <rFont val="宋体"/>
        <charset val="134"/>
      </rPr>
      <t>户</t>
    </r>
    <r>
      <rPr>
        <sz val="14"/>
        <rFont val="Times New Roman"/>
        <charset val="134"/>
      </rPr>
      <t>15</t>
    </r>
    <r>
      <rPr>
        <sz val="14"/>
        <rFont val="宋体"/>
        <charset val="134"/>
      </rPr>
      <t>亩、西关村</t>
    </r>
    <r>
      <rPr>
        <sz val="14"/>
        <rFont val="Times New Roman"/>
        <charset val="134"/>
      </rPr>
      <t>2</t>
    </r>
    <r>
      <rPr>
        <sz val="14"/>
        <rFont val="宋体"/>
        <charset val="134"/>
      </rPr>
      <t>户</t>
    </r>
    <r>
      <rPr>
        <sz val="14"/>
        <rFont val="Times New Roman"/>
        <charset val="134"/>
      </rPr>
      <t>8</t>
    </r>
    <r>
      <rPr>
        <sz val="14"/>
        <rFont val="宋体"/>
        <charset val="134"/>
      </rPr>
      <t>亩、纳沟村</t>
    </r>
    <r>
      <rPr>
        <sz val="14"/>
        <rFont val="Times New Roman"/>
        <charset val="134"/>
      </rPr>
      <t>5</t>
    </r>
    <r>
      <rPr>
        <sz val="14"/>
        <rFont val="宋体"/>
        <charset val="134"/>
      </rPr>
      <t>户</t>
    </r>
    <r>
      <rPr>
        <sz val="14"/>
        <rFont val="Times New Roman"/>
        <charset val="134"/>
      </rPr>
      <t>15</t>
    </r>
    <r>
      <rPr>
        <sz val="14"/>
        <rFont val="宋体"/>
        <charset val="134"/>
      </rPr>
      <t>亩、上磨村</t>
    </r>
    <r>
      <rPr>
        <sz val="14"/>
        <rFont val="Times New Roman"/>
        <charset val="134"/>
      </rPr>
      <t>7</t>
    </r>
    <r>
      <rPr>
        <sz val="14"/>
        <rFont val="宋体"/>
        <charset val="134"/>
      </rPr>
      <t>户</t>
    </r>
    <r>
      <rPr>
        <sz val="14"/>
        <rFont val="Times New Roman"/>
        <charset val="134"/>
      </rPr>
      <t>14</t>
    </r>
    <r>
      <rPr>
        <sz val="14"/>
        <rFont val="宋体"/>
        <charset val="134"/>
      </rPr>
      <t>亩、沟口村</t>
    </r>
    <r>
      <rPr>
        <sz val="14"/>
        <rFont val="Times New Roman"/>
        <charset val="134"/>
      </rPr>
      <t>6</t>
    </r>
    <r>
      <rPr>
        <sz val="14"/>
        <rFont val="宋体"/>
        <charset val="134"/>
      </rPr>
      <t>户</t>
    </r>
    <r>
      <rPr>
        <sz val="14"/>
        <rFont val="Times New Roman"/>
        <charset val="134"/>
      </rPr>
      <t>18</t>
    </r>
    <r>
      <rPr>
        <sz val="14"/>
        <rFont val="宋体"/>
        <charset val="134"/>
      </rPr>
      <t>亩、崔家村</t>
    </r>
    <r>
      <rPr>
        <sz val="14"/>
        <rFont val="Times New Roman"/>
        <charset val="134"/>
      </rPr>
      <t>3</t>
    </r>
    <r>
      <rPr>
        <sz val="14"/>
        <rFont val="宋体"/>
        <charset val="134"/>
      </rPr>
      <t>户</t>
    </r>
    <r>
      <rPr>
        <sz val="14"/>
        <rFont val="Times New Roman"/>
        <charset val="134"/>
      </rPr>
      <t>6</t>
    </r>
    <r>
      <rPr>
        <sz val="14"/>
        <rFont val="宋体"/>
        <charset val="134"/>
      </rPr>
      <t>亩、园树村</t>
    </r>
    <r>
      <rPr>
        <sz val="14"/>
        <rFont val="Times New Roman"/>
        <charset val="134"/>
      </rPr>
      <t>8</t>
    </r>
    <r>
      <rPr>
        <sz val="14"/>
        <rFont val="宋体"/>
        <charset val="134"/>
      </rPr>
      <t>户</t>
    </r>
    <r>
      <rPr>
        <sz val="14"/>
        <rFont val="Times New Roman"/>
        <charset val="134"/>
      </rPr>
      <t>25</t>
    </r>
    <r>
      <rPr>
        <sz val="14"/>
        <rFont val="宋体"/>
        <charset val="134"/>
      </rPr>
      <t>亩、孟寺村</t>
    </r>
    <r>
      <rPr>
        <sz val="14"/>
        <rFont val="Times New Roman"/>
        <charset val="134"/>
      </rPr>
      <t>6</t>
    </r>
    <r>
      <rPr>
        <sz val="14"/>
        <rFont val="宋体"/>
        <charset val="134"/>
      </rPr>
      <t>户</t>
    </r>
    <r>
      <rPr>
        <sz val="14"/>
        <rFont val="Times New Roman"/>
        <charset val="134"/>
      </rPr>
      <t>30</t>
    </r>
    <r>
      <rPr>
        <sz val="14"/>
        <rFont val="宋体"/>
        <charset val="134"/>
      </rPr>
      <t>亩、瓦泉村</t>
    </r>
    <r>
      <rPr>
        <sz val="14"/>
        <rFont val="Times New Roman"/>
        <charset val="134"/>
      </rPr>
      <t>13</t>
    </r>
    <r>
      <rPr>
        <sz val="14"/>
        <rFont val="宋体"/>
        <charset val="134"/>
      </rPr>
      <t>户</t>
    </r>
    <r>
      <rPr>
        <sz val="14"/>
        <rFont val="Times New Roman"/>
        <charset val="134"/>
      </rPr>
      <t>19</t>
    </r>
    <r>
      <rPr>
        <sz val="14"/>
        <rFont val="宋体"/>
        <charset val="134"/>
      </rPr>
      <t>亩、杨店村</t>
    </r>
    <r>
      <rPr>
        <sz val="14"/>
        <rFont val="Times New Roman"/>
        <charset val="134"/>
      </rPr>
      <t>3</t>
    </r>
    <r>
      <rPr>
        <sz val="14"/>
        <rFont val="宋体"/>
        <charset val="134"/>
      </rPr>
      <t>户</t>
    </r>
    <r>
      <rPr>
        <sz val="14"/>
        <rFont val="Times New Roman"/>
        <charset val="134"/>
      </rPr>
      <t>15</t>
    </r>
    <r>
      <rPr>
        <sz val="14"/>
        <rFont val="宋体"/>
        <charset val="134"/>
      </rPr>
      <t>亩、刘家村</t>
    </r>
    <r>
      <rPr>
        <sz val="14"/>
        <rFont val="Times New Roman"/>
        <charset val="134"/>
      </rPr>
      <t>4</t>
    </r>
    <r>
      <rPr>
        <sz val="14"/>
        <rFont val="宋体"/>
        <charset val="134"/>
      </rPr>
      <t>户</t>
    </r>
    <r>
      <rPr>
        <sz val="14"/>
        <rFont val="Times New Roman"/>
        <charset val="134"/>
      </rPr>
      <t>15</t>
    </r>
    <r>
      <rPr>
        <sz val="14"/>
        <rFont val="宋体"/>
        <charset val="134"/>
      </rPr>
      <t>亩、背武村</t>
    </r>
    <r>
      <rPr>
        <sz val="14"/>
        <rFont val="Times New Roman"/>
        <charset val="134"/>
      </rPr>
      <t>5</t>
    </r>
    <r>
      <rPr>
        <sz val="14"/>
        <rFont val="宋体"/>
        <charset val="134"/>
      </rPr>
      <t>户</t>
    </r>
    <r>
      <rPr>
        <sz val="14"/>
        <rFont val="Times New Roman"/>
        <charset val="134"/>
      </rPr>
      <t>15</t>
    </r>
    <r>
      <rPr>
        <sz val="14"/>
        <rFont val="宋体"/>
        <charset val="134"/>
      </rPr>
      <t>亩、崔湾村</t>
    </r>
    <r>
      <rPr>
        <sz val="14"/>
        <rFont val="Times New Roman"/>
        <charset val="134"/>
      </rPr>
      <t>5</t>
    </r>
    <r>
      <rPr>
        <sz val="14"/>
        <rFont val="宋体"/>
        <charset val="134"/>
      </rPr>
      <t>户</t>
    </r>
    <r>
      <rPr>
        <sz val="14"/>
        <rFont val="Times New Roman"/>
        <charset val="134"/>
      </rPr>
      <t>15</t>
    </r>
    <r>
      <rPr>
        <sz val="14"/>
        <rFont val="宋体"/>
        <charset val="134"/>
      </rPr>
      <t>亩、大堡村</t>
    </r>
    <r>
      <rPr>
        <sz val="14"/>
        <rFont val="Times New Roman"/>
        <charset val="134"/>
      </rPr>
      <t>5</t>
    </r>
    <r>
      <rPr>
        <sz val="14"/>
        <rFont val="宋体"/>
        <charset val="134"/>
      </rPr>
      <t>户</t>
    </r>
    <r>
      <rPr>
        <sz val="14"/>
        <rFont val="Times New Roman"/>
        <charset val="134"/>
      </rPr>
      <t>10</t>
    </r>
    <r>
      <rPr>
        <sz val="14"/>
        <rFont val="宋体"/>
        <charset val="134"/>
      </rPr>
      <t>亩、东街村</t>
    </r>
    <r>
      <rPr>
        <sz val="14"/>
        <rFont val="Times New Roman"/>
        <charset val="134"/>
      </rPr>
      <t>7</t>
    </r>
    <r>
      <rPr>
        <sz val="14"/>
        <rFont val="宋体"/>
        <charset val="134"/>
      </rPr>
      <t>户</t>
    </r>
    <r>
      <rPr>
        <sz val="14"/>
        <rFont val="Times New Roman"/>
        <charset val="134"/>
      </rPr>
      <t>42</t>
    </r>
    <r>
      <rPr>
        <sz val="14"/>
        <rFont val="宋体"/>
        <charset val="134"/>
      </rPr>
      <t>亩、袁川村</t>
    </r>
    <r>
      <rPr>
        <sz val="14"/>
        <rFont val="Times New Roman"/>
        <charset val="134"/>
      </rPr>
      <t>9</t>
    </r>
    <r>
      <rPr>
        <sz val="14"/>
        <rFont val="宋体"/>
        <charset val="134"/>
      </rPr>
      <t>户</t>
    </r>
    <r>
      <rPr>
        <sz val="14"/>
        <rFont val="Times New Roman"/>
        <charset val="134"/>
      </rPr>
      <t>18</t>
    </r>
    <r>
      <rPr>
        <sz val="14"/>
        <rFont val="宋体"/>
        <charset val="134"/>
      </rPr>
      <t>亩、杨川村</t>
    </r>
    <r>
      <rPr>
        <sz val="14"/>
        <rFont val="Times New Roman"/>
        <charset val="134"/>
      </rPr>
      <t>7</t>
    </r>
    <r>
      <rPr>
        <sz val="14"/>
        <rFont val="宋体"/>
        <charset val="134"/>
      </rPr>
      <t>户</t>
    </r>
    <r>
      <rPr>
        <sz val="14"/>
        <rFont val="Times New Roman"/>
        <charset val="134"/>
      </rPr>
      <t>30</t>
    </r>
    <r>
      <rPr>
        <sz val="14"/>
        <rFont val="宋体"/>
        <charset val="134"/>
      </rPr>
      <t>亩、赵阳村</t>
    </r>
    <r>
      <rPr>
        <sz val="14"/>
        <rFont val="Times New Roman"/>
        <charset val="134"/>
      </rPr>
      <t>6</t>
    </r>
    <r>
      <rPr>
        <sz val="14"/>
        <rFont val="宋体"/>
        <charset val="134"/>
      </rPr>
      <t>户</t>
    </r>
    <r>
      <rPr>
        <sz val="14"/>
        <rFont val="Times New Roman"/>
        <charset val="134"/>
      </rPr>
      <t>18</t>
    </r>
    <r>
      <rPr>
        <sz val="14"/>
        <rFont val="宋体"/>
        <charset val="134"/>
      </rPr>
      <t>亩、上川村</t>
    </r>
    <r>
      <rPr>
        <sz val="14"/>
        <rFont val="Times New Roman"/>
        <charset val="134"/>
      </rPr>
      <t>4</t>
    </r>
    <r>
      <rPr>
        <sz val="14"/>
        <rFont val="宋体"/>
        <charset val="134"/>
      </rPr>
      <t>户</t>
    </r>
    <r>
      <rPr>
        <sz val="14"/>
        <rFont val="Times New Roman"/>
        <charset val="134"/>
      </rPr>
      <t>12</t>
    </r>
    <r>
      <rPr>
        <sz val="14"/>
        <rFont val="宋体"/>
        <charset val="134"/>
      </rPr>
      <t>亩。每亩</t>
    </r>
    <r>
      <rPr>
        <sz val="14"/>
        <rFont val="Times New Roman"/>
        <charset val="134"/>
      </rPr>
      <t>200</t>
    </r>
    <r>
      <rPr>
        <sz val="14"/>
        <rFont val="宋体"/>
        <charset val="134"/>
      </rPr>
      <t>元。</t>
    </r>
  </si>
  <si>
    <t>通过种植业补助扶持，增加边缘户收入，巩固拓展脱贫攻坚成果</t>
  </si>
  <si>
    <t>县农业农村局</t>
  </si>
  <si>
    <t>龙山镇旱作农业到户补助项目</t>
  </si>
  <si>
    <t>2022.1-2022.12</t>
  </si>
  <si>
    <t>龙山镇</t>
  </si>
  <si>
    <r>
      <rPr>
        <sz val="14"/>
        <rFont val="宋体"/>
        <charset val="134"/>
      </rPr>
      <t>全镇共种植</t>
    </r>
    <r>
      <rPr>
        <sz val="14"/>
        <rFont val="Times New Roman"/>
        <charset val="134"/>
      </rPr>
      <t>282</t>
    </r>
    <r>
      <rPr>
        <sz val="14"/>
        <rFont val="宋体"/>
        <charset val="134"/>
      </rPr>
      <t>亩，每亩补助</t>
    </r>
    <r>
      <rPr>
        <sz val="14"/>
        <rFont val="Times New Roman"/>
        <charset val="134"/>
      </rPr>
      <t>200</t>
    </r>
    <r>
      <rPr>
        <sz val="14"/>
        <rFont val="宋体"/>
        <charset val="134"/>
      </rPr>
      <t>元，共补助</t>
    </r>
    <r>
      <rPr>
        <sz val="14"/>
        <rFont val="Times New Roman"/>
        <charset val="134"/>
      </rPr>
      <t>5.64</t>
    </r>
    <r>
      <rPr>
        <sz val="14"/>
        <rFont val="宋体"/>
        <charset val="134"/>
      </rPr>
      <t>万元，其中，冯塬村种植</t>
    </r>
    <r>
      <rPr>
        <sz val="14"/>
        <rFont val="Times New Roman"/>
        <charset val="134"/>
      </rPr>
      <t>6</t>
    </r>
    <r>
      <rPr>
        <sz val="14"/>
        <rFont val="宋体"/>
        <charset val="134"/>
      </rPr>
      <t>亩</t>
    </r>
    <r>
      <rPr>
        <sz val="14"/>
        <rFont val="Times New Roman"/>
        <charset val="134"/>
      </rPr>
      <t>0.12</t>
    </r>
    <r>
      <rPr>
        <sz val="14"/>
        <rFont val="宋体"/>
        <charset val="134"/>
      </rPr>
      <t>万；西川村种植</t>
    </r>
    <r>
      <rPr>
        <sz val="14"/>
        <rFont val="Times New Roman"/>
        <charset val="134"/>
      </rPr>
      <t>10</t>
    </r>
    <r>
      <rPr>
        <sz val="14"/>
        <rFont val="宋体"/>
        <charset val="134"/>
      </rPr>
      <t>亩</t>
    </r>
    <r>
      <rPr>
        <sz val="14"/>
        <rFont val="Times New Roman"/>
        <charset val="134"/>
      </rPr>
      <t>0.2</t>
    </r>
    <r>
      <rPr>
        <sz val="14"/>
        <rFont val="宋体"/>
        <charset val="134"/>
      </rPr>
      <t>万；榆树村种植</t>
    </r>
    <r>
      <rPr>
        <sz val="14"/>
        <rFont val="Times New Roman"/>
        <charset val="134"/>
      </rPr>
      <t>18</t>
    </r>
    <r>
      <rPr>
        <sz val="14"/>
        <rFont val="宋体"/>
        <charset val="134"/>
      </rPr>
      <t>亩</t>
    </r>
    <r>
      <rPr>
        <sz val="14"/>
        <rFont val="Times New Roman"/>
        <charset val="134"/>
      </rPr>
      <t>0.36</t>
    </r>
    <r>
      <rPr>
        <sz val="14"/>
        <rFont val="宋体"/>
        <charset val="134"/>
      </rPr>
      <t>万元；李山村</t>
    </r>
    <r>
      <rPr>
        <sz val="14"/>
        <rFont val="Times New Roman"/>
        <charset val="134"/>
      </rPr>
      <t>20</t>
    </r>
    <r>
      <rPr>
        <sz val="14"/>
        <rFont val="宋体"/>
        <charset val="134"/>
      </rPr>
      <t>亩</t>
    </r>
    <r>
      <rPr>
        <sz val="14"/>
        <rFont val="Times New Roman"/>
        <charset val="134"/>
      </rPr>
      <t>0.4</t>
    </r>
    <r>
      <rPr>
        <sz val="14"/>
        <rFont val="宋体"/>
        <charset val="134"/>
      </rPr>
      <t>万元；官泉村种植</t>
    </r>
    <r>
      <rPr>
        <sz val="14"/>
        <rFont val="Times New Roman"/>
        <charset val="134"/>
      </rPr>
      <t>20</t>
    </r>
    <r>
      <rPr>
        <sz val="14"/>
        <rFont val="宋体"/>
        <charset val="134"/>
      </rPr>
      <t>亩</t>
    </r>
    <r>
      <rPr>
        <sz val="14"/>
        <rFont val="Times New Roman"/>
        <charset val="134"/>
      </rPr>
      <t>0.4</t>
    </r>
    <r>
      <rPr>
        <sz val="14"/>
        <rFont val="宋体"/>
        <charset val="134"/>
      </rPr>
      <t>万元；北街村种植</t>
    </r>
    <r>
      <rPr>
        <sz val="14"/>
        <rFont val="Times New Roman"/>
        <charset val="134"/>
      </rPr>
      <t>20</t>
    </r>
    <r>
      <rPr>
        <sz val="14"/>
        <rFont val="宋体"/>
        <charset val="134"/>
      </rPr>
      <t>亩</t>
    </r>
    <r>
      <rPr>
        <sz val="14"/>
        <rFont val="Times New Roman"/>
        <charset val="134"/>
      </rPr>
      <t>0.4</t>
    </r>
    <r>
      <rPr>
        <sz val="14"/>
        <rFont val="宋体"/>
        <charset val="134"/>
      </rPr>
      <t>万元；树坡村种植</t>
    </r>
    <r>
      <rPr>
        <sz val="14"/>
        <rFont val="Times New Roman"/>
        <charset val="134"/>
      </rPr>
      <t>3</t>
    </r>
    <r>
      <rPr>
        <sz val="14"/>
        <rFont val="宋体"/>
        <charset val="134"/>
      </rPr>
      <t>亩</t>
    </r>
    <r>
      <rPr>
        <sz val="14"/>
        <rFont val="Times New Roman"/>
        <charset val="134"/>
      </rPr>
      <t>0.06</t>
    </r>
    <r>
      <rPr>
        <sz val="14"/>
        <rFont val="宋体"/>
        <charset val="134"/>
      </rPr>
      <t>万元；南街村种植</t>
    </r>
    <r>
      <rPr>
        <sz val="14"/>
        <rFont val="Times New Roman"/>
        <charset val="134"/>
      </rPr>
      <t>20</t>
    </r>
    <r>
      <rPr>
        <sz val="14"/>
        <rFont val="宋体"/>
        <charset val="134"/>
      </rPr>
      <t>亩</t>
    </r>
    <r>
      <rPr>
        <sz val="14"/>
        <rFont val="Times New Roman"/>
        <charset val="134"/>
      </rPr>
      <t>0.4</t>
    </r>
    <r>
      <rPr>
        <sz val="14"/>
        <rFont val="宋体"/>
        <charset val="134"/>
      </rPr>
      <t>万元；西沟村种植</t>
    </r>
    <r>
      <rPr>
        <sz val="14"/>
        <rFont val="Times New Roman"/>
        <charset val="134"/>
      </rPr>
      <t>10</t>
    </r>
    <r>
      <rPr>
        <sz val="14"/>
        <rFont val="宋体"/>
        <charset val="134"/>
      </rPr>
      <t>亩</t>
    </r>
    <r>
      <rPr>
        <sz val="14"/>
        <rFont val="Times New Roman"/>
        <charset val="134"/>
      </rPr>
      <t>0.2</t>
    </r>
    <r>
      <rPr>
        <sz val="14"/>
        <rFont val="宋体"/>
        <charset val="134"/>
      </rPr>
      <t>万元；西门村共</t>
    </r>
    <r>
      <rPr>
        <sz val="14"/>
        <rFont val="Times New Roman"/>
        <charset val="134"/>
      </rPr>
      <t>30</t>
    </r>
    <r>
      <rPr>
        <sz val="14"/>
        <rFont val="宋体"/>
        <charset val="134"/>
      </rPr>
      <t>亩补助</t>
    </r>
    <r>
      <rPr>
        <sz val="14"/>
        <rFont val="Times New Roman"/>
        <charset val="134"/>
      </rPr>
      <t>0.6</t>
    </r>
    <r>
      <rPr>
        <sz val="14"/>
        <rFont val="宋体"/>
        <charset val="134"/>
      </rPr>
      <t>万元；韩川村</t>
    </r>
    <r>
      <rPr>
        <sz val="14"/>
        <rFont val="Times New Roman"/>
        <charset val="134"/>
      </rPr>
      <t>20</t>
    </r>
    <r>
      <rPr>
        <sz val="14"/>
        <rFont val="宋体"/>
        <charset val="134"/>
      </rPr>
      <t>亩</t>
    </r>
    <r>
      <rPr>
        <sz val="14"/>
        <rFont val="Times New Roman"/>
        <charset val="134"/>
      </rPr>
      <t>0.4</t>
    </r>
    <r>
      <rPr>
        <sz val="14"/>
        <rFont val="宋体"/>
        <charset val="134"/>
      </rPr>
      <t>万元；北河村</t>
    </r>
    <r>
      <rPr>
        <sz val="14"/>
        <rFont val="Times New Roman"/>
        <charset val="134"/>
      </rPr>
      <t>8</t>
    </r>
    <r>
      <rPr>
        <sz val="14"/>
        <rFont val="宋体"/>
        <charset val="134"/>
      </rPr>
      <t>亩补助</t>
    </r>
    <r>
      <rPr>
        <sz val="14"/>
        <rFont val="Times New Roman"/>
        <charset val="134"/>
      </rPr>
      <t>0.16</t>
    </r>
    <r>
      <rPr>
        <sz val="14"/>
        <rFont val="宋体"/>
        <charset val="134"/>
      </rPr>
      <t>万元。汪堡村种植</t>
    </r>
    <r>
      <rPr>
        <sz val="14"/>
        <rFont val="Times New Roman"/>
        <charset val="134"/>
      </rPr>
      <t>18</t>
    </r>
    <r>
      <rPr>
        <sz val="14"/>
        <rFont val="宋体"/>
        <charset val="134"/>
      </rPr>
      <t>亩</t>
    </r>
    <r>
      <rPr>
        <sz val="14"/>
        <rFont val="Times New Roman"/>
        <charset val="134"/>
      </rPr>
      <t>0.36</t>
    </r>
    <r>
      <rPr>
        <sz val="14"/>
        <rFont val="宋体"/>
        <charset val="134"/>
      </rPr>
      <t>万元；连柯村饲料玉米</t>
    </r>
    <r>
      <rPr>
        <sz val="14"/>
        <rFont val="Times New Roman"/>
        <charset val="134"/>
      </rPr>
      <t>35</t>
    </r>
    <r>
      <rPr>
        <sz val="14"/>
        <rFont val="宋体"/>
        <charset val="134"/>
      </rPr>
      <t>亩</t>
    </r>
    <r>
      <rPr>
        <sz val="14"/>
        <rFont val="Times New Roman"/>
        <charset val="134"/>
      </rPr>
      <t>0.7</t>
    </r>
    <r>
      <rPr>
        <sz val="14"/>
        <rFont val="宋体"/>
        <charset val="134"/>
      </rPr>
      <t>万元；南梁村种植</t>
    </r>
    <r>
      <rPr>
        <sz val="14"/>
        <rFont val="Times New Roman"/>
        <charset val="134"/>
      </rPr>
      <t>24</t>
    </r>
    <r>
      <rPr>
        <sz val="14"/>
        <rFont val="宋体"/>
        <charset val="134"/>
      </rPr>
      <t>亩饲料玉米种植</t>
    </r>
    <r>
      <rPr>
        <sz val="14"/>
        <rFont val="Times New Roman"/>
        <charset val="134"/>
      </rPr>
      <t>0.48</t>
    </r>
    <r>
      <rPr>
        <sz val="14"/>
        <rFont val="宋体"/>
        <charset val="134"/>
      </rPr>
      <t>万元；四方村饲料玉米</t>
    </r>
    <r>
      <rPr>
        <sz val="14"/>
        <rFont val="Times New Roman"/>
        <charset val="134"/>
      </rPr>
      <t>20</t>
    </r>
    <r>
      <rPr>
        <sz val="14"/>
        <rFont val="宋体"/>
        <charset val="134"/>
      </rPr>
      <t>亩</t>
    </r>
    <r>
      <rPr>
        <sz val="14"/>
        <rFont val="Times New Roman"/>
        <charset val="134"/>
      </rPr>
      <t>0.4</t>
    </r>
    <r>
      <rPr>
        <sz val="14"/>
        <rFont val="宋体"/>
        <charset val="134"/>
      </rPr>
      <t>万元；</t>
    </r>
  </si>
  <si>
    <t>恭门镇旱作农业到户补助项目</t>
  </si>
  <si>
    <t>恭门镇</t>
  </si>
  <si>
    <r>
      <rPr>
        <sz val="14"/>
        <rFont val="宋体"/>
        <charset val="134"/>
      </rPr>
      <t>共</t>
    </r>
    <r>
      <rPr>
        <sz val="14"/>
        <rFont val="Times New Roman"/>
        <charset val="134"/>
      </rPr>
      <t>82</t>
    </r>
    <r>
      <rPr>
        <sz val="14"/>
        <rFont val="宋体"/>
        <charset val="134"/>
      </rPr>
      <t>亩；恭门村</t>
    </r>
    <r>
      <rPr>
        <sz val="14"/>
        <rFont val="Times New Roman"/>
        <charset val="134"/>
      </rPr>
      <t>4</t>
    </r>
    <r>
      <rPr>
        <sz val="14"/>
        <rFont val="宋体"/>
        <charset val="134"/>
      </rPr>
      <t>户</t>
    </r>
    <r>
      <rPr>
        <sz val="14"/>
        <rFont val="Times New Roman"/>
        <charset val="134"/>
      </rPr>
      <t>4</t>
    </r>
    <r>
      <rPr>
        <sz val="14"/>
        <rFont val="宋体"/>
        <charset val="134"/>
      </rPr>
      <t>亩、河北村</t>
    </r>
    <r>
      <rPr>
        <sz val="14"/>
        <rFont val="Times New Roman"/>
        <charset val="134"/>
      </rPr>
      <t>3</t>
    </r>
    <r>
      <rPr>
        <sz val="14"/>
        <rFont val="宋体"/>
        <charset val="134"/>
      </rPr>
      <t>户</t>
    </r>
    <r>
      <rPr>
        <sz val="14"/>
        <rFont val="Times New Roman"/>
        <charset val="134"/>
      </rPr>
      <t>3</t>
    </r>
    <r>
      <rPr>
        <sz val="14"/>
        <rFont val="宋体"/>
        <charset val="134"/>
      </rPr>
      <t>亩、梁湾村</t>
    </r>
    <r>
      <rPr>
        <sz val="14"/>
        <rFont val="Times New Roman"/>
        <charset val="134"/>
      </rPr>
      <t>4</t>
    </r>
    <r>
      <rPr>
        <sz val="14"/>
        <rFont val="宋体"/>
        <charset val="134"/>
      </rPr>
      <t>户</t>
    </r>
    <r>
      <rPr>
        <sz val="14"/>
        <rFont val="Times New Roman"/>
        <charset val="134"/>
      </rPr>
      <t>8</t>
    </r>
    <r>
      <rPr>
        <sz val="14"/>
        <rFont val="宋体"/>
        <charset val="134"/>
      </rPr>
      <t>亩、灵台村</t>
    </r>
    <r>
      <rPr>
        <sz val="14"/>
        <rFont val="Times New Roman"/>
        <charset val="134"/>
      </rPr>
      <t>3</t>
    </r>
    <r>
      <rPr>
        <sz val="14"/>
        <rFont val="宋体"/>
        <charset val="134"/>
      </rPr>
      <t>户</t>
    </r>
    <r>
      <rPr>
        <sz val="14"/>
        <rFont val="Times New Roman"/>
        <charset val="134"/>
      </rPr>
      <t>9</t>
    </r>
    <r>
      <rPr>
        <sz val="14"/>
        <rFont val="宋体"/>
        <charset val="134"/>
      </rPr>
      <t>亩、柳沟村</t>
    </r>
    <r>
      <rPr>
        <sz val="14"/>
        <rFont val="Times New Roman"/>
        <charset val="134"/>
      </rPr>
      <t>5</t>
    </r>
    <r>
      <rPr>
        <sz val="14"/>
        <rFont val="宋体"/>
        <charset val="134"/>
      </rPr>
      <t>户</t>
    </r>
    <r>
      <rPr>
        <sz val="14"/>
        <rFont val="Times New Roman"/>
        <charset val="134"/>
      </rPr>
      <t>12</t>
    </r>
    <r>
      <rPr>
        <sz val="14"/>
        <rFont val="宋体"/>
        <charset val="134"/>
      </rPr>
      <t>亩、麻崖村</t>
    </r>
    <r>
      <rPr>
        <sz val="14"/>
        <rFont val="Times New Roman"/>
        <charset val="134"/>
      </rPr>
      <t>2</t>
    </r>
    <r>
      <rPr>
        <sz val="14"/>
        <rFont val="宋体"/>
        <charset val="134"/>
      </rPr>
      <t>户</t>
    </r>
    <r>
      <rPr>
        <sz val="14"/>
        <rFont val="Times New Roman"/>
        <charset val="134"/>
      </rPr>
      <t>4</t>
    </r>
    <r>
      <rPr>
        <sz val="14"/>
        <rFont val="宋体"/>
        <charset val="134"/>
      </rPr>
      <t>亩、水池村</t>
    </r>
    <r>
      <rPr>
        <sz val="14"/>
        <rFont val="Times New Roman"/>
        <charset val="134"/>
      </rPr>
      <t>1</t>
    </r>
    <r>
      <rPr>
        <sz val="14"/>
        <rFont val="宋体"/>
        <charset val="134"/>
      </rPr>
      <t>户</t>
    </r>
    <r>
      <rPr>
        <sz val="14"/>
        <rFont val="Times New Roman"/>
        <charset val="134"/>
      </rPr>
      <t>12</t>
    </r>
    <r>
      <rPr>
        <sz val="14"/>
        <rFont val="宋体"/>
        <charset val="134"/>
      </rPr>
      <t>亩、西关村</t>
    </r>
    <r>
      <rPr>
        <sz val="14"/>
        <rFont val="Times New Roman"/>
        <charset val="134"/>
      </rPr>
      <t>7</t>
    </r>
    <r>
      <rPr>
        <sz val="14"/>
        <rFont val="宋体"/>
        <charset val="134"/>
      </rPr>
      <t>户</t>
    </r>
    <r>
      <rPr>
        <sz val="14"/>
        <rFont val="Times New Roman"/>
        <charset val="134"/>
      </rPr>
      <t>24</t>
    </r>
    <r>
      <rPr>
        <sz val="14"/>
        <rFont val="宋体"/>
        <charset val="134"/>
      </rPr>
      <t>亩、许湾村</t>
    </r>
    <r>
      <rPr>
        <sz val="14"/>
        <rFont val="Times New Roman"/>
        <charset val="134"/>
      </rPr>
      <t>2</t>
    </r>
    <r>
      <rPr>
        <sz val="14"/>
        <rFont val="宋体"/>
        <charset val="134"/>
      </rPr>
      <t>户</t>
    </r>
    <r>
      <rPr>
        <sz val="14"/>
        <rFont val="Times New Roman"/>
        <charset val="134"/>
      </rPr>
      <t>6</t>
    </r>
    <r>
      <rPr>
        <sz val="14"/>
        <rFont val="宋体"/>
        <charset val="134"/>
      </rPr>
      <t>亩、</t>
    </r>
  </si>
  <si>
    <t>胡川镇旱作农业到户补助项目</t>
  </si>
  <si>
    <t>胡川镇</t>
  </si>
  <si>
    <r>
      <rPr>
        <sz val="14"/>
        <rFont val="宋体"/>
        <charset val="134"/>
      </rPr>
      <t>在胡川镇边缘户种植旱作农业</t>
    </r>
    <r>
      <rPr>
        <sz val="14"/>
        <rFont val="Times New Roman"/>
        <charset val="134"/>
      </rPr>
      <t>107</t>
    </r>
    <r>
      <rPr>
        <sz val="14"/>
        <rFont val="宋体"/>
        <charset val="134"/>
      </rPr>
      <t>亩，每亩补助</t>
    </r>
    <r>
      <rPr>
        <sz val="14"/>
        <rFont val="Times New Roman"/>
        <charset val="134"/>
      </rPr>
      <t>200</t>
    </r>
    <r>
      <rPr>
        <sz val="14"/>
        <rFont val="宋体"/>
        <charset val="134"/>
      </rPr>
      <t>元，共补助</t>
    </r>
    <r>
      <rPr>
        <sz val="14"/>
        <rFont val="Times New Roman"/>
        <charset val="134"/>
      </rPr>
      <t>2.14</t>
    </r>
    <r>
      <rPr>
        <sz val="14"/>
        <rFont val="宋体"/>
        <charset val="134"/>
      </rPr>
      <t>万元。其中仓下村</t>
    </r>
    <r>
      <rPr>
        <sz val="14"/>
        <rFont val="Times New Roman"/>
        <charset val="134"/>
      </rPr>
      <t>8</t>
    </r>
    <r>
      <rPr>
        <sz val="14"/>
        <rFont val="宋体"/>
        <charset val="134"/>
      </rPr>
      <t>亩；胡川村</t>
    </r>
    <r>
      <rPr>
        <sz val="14"/>
        <rFont val="Times New Roman"/>
        <charset val="134"/>
      </rPr>
      <t>6</t>
    </r>
    <r>
      <rPr>
        <sz val="14"/>
        <rFont val="宋体"/>
        <charset val="134"/>
      </rPr>
      <t>亩；刘塬村</t>
    </r>
    <r>
      <rPr>
        <sz val="14"/>
        <rFont val="Times New Roman"/>
        <charset val="134"/>
      </rPr>
      <t>13</t>
    </r>
    <r>
      <rPr>
        <sz val="14"/>
        <rFont val="宋体"/>
        <charset val="134"/>
      </rPr>
      <t>亩；宁马村</t>
    </r>
    <r>
      <rPr>
        <sz val="14"/>
        <rFont val="Times New Roman"/>
        <charset val="134"/>
      </rPr>
      <t>6</t>
    </r>
    <r>
      <rPr>
        <sz val="14"/>
        <rFont val="宋体"/>
        <charset val="134"/>
      </rPr>
      <t>亩；潘峪村</t>
    </r>
    <r>
      <rPr>
        <sz val="14"/>
        <rFont val="Times New Roman"/>
        <charset val="134"/>
      </rPr>
      <t>9</t>
    </r>
    <r>
      <rPr>
        <sz val="14"/>
        <rFont val="宋体"/>
        <charset val="134"/>
      </rPr>
      <t>亩；蒲家村</t>
    </r>
    <r>
      <rPr>
        <sz val="14"/>
        <rFont val="Times New Roman"/>
        <charset val="134"/>
      </rPr>
      <t>4</t>
    </r>
    <r>
      <rPr>
        <sz val="14"/>
        <rFont val="宋体"/>
        <charset val="134"/>
      </rPr>
      <t>亩；祁沟村</t>
    </r>
    <r>
      <rPr>
        <sz val="14"/>
        <rFont val="Times New Roman"/>
        <charset val="134"/>
      </rPr>
      <t>4</t>
    </r>
    <r>
      <rPr>
        <sz val="14"/>
        <rFont val="宋体"/>
        <charset val="134"/>
      </rPr>
      <t>亩；深坷村</t>
    </r>
    <r>
      <rPr>
        <sz val="14"/>
        <rFont val="Times New Roman"/>
        <charset val="134"/>
      </rPr>
      <t>10</t>
    </r>
    <r>
      <rPr>
        <sz val="14"/>
        <rFont val="宋体"/>
        <charset val="134"/>
      </rPr>
      <t>亩；前梁村</t>
    </r>
    <r>
      <rPr>
        <sz val="14"/>
        <rFont val="Times New Roman"/>
        <charset val="134"/>
      </rPr>
      <t>4</t>
    </r>
    <r>
      <rPr>
        <sz val="14"/>
        <rFont val="宋体"/>
        <charset val="134"/>
      </rPr>
      <t>亩；夏堡村</t>
    </r>
    <r>
      <rPr>
        <sz val="14"/>
        <rFont val="Times New Roman"/>
        <charset val="134"/>
      </rPr>
      <t>17</t>
    </r>
    <r>
      <rPr>
        <sz val="14"/>
        <rFont val="宋体"/>
        <charset val="134"/>
      </rPr>
      <t>亩；阳山村</t>
    </r>
    <r>
      <rPr>
        <sz val="14"/>
        <rFont val="Times New Roman"/>
        <charset val="134"/>
      </rPr>
      <t>13</t>
    </r>
    <r>
      <rPr>
        <sz val="14"/>
        <rFont val="宋体"/>
        <charset val="134"/>
      </rPr>
      <t>亩；窑上村</t>
    </r>
    <r>
      <rPr>
        <sz val="14"/>
        <rFont val="Times New Roman"/>
        <charset val="134"/>
      </rPr>
      <t>11</t>
    </r>
    <r>
      <rPr>
        <sz val="14"/>
        <rFont val="宋体"/>
        <charset val="134"/>
      </rPr>
      <t>亩；张堡村</t>
    </r>
    <r>
      <rPr>
        <sz val="14"/>
        <rFont val="Times New Roman"/>
        <charset val="134"/>
      </rPr>
      <t>2</t>
    </r>
    <r>
      <rPr>
        <sz val="14"/>
        <rFont val="宋体"/>
        <charset val="134"/>
      </rPr>
      <t>亩。</t>
    </r>
  </si>
  <si>
    <t>大阳镇旱作农业到户补助项目</t>
  </si>
  <si>
    <t>大阳镇</t>
  </si>
  <si>
    <r>
      <rPr>
        <sz val="14"/>
        <rFont val="宋体"/>
        <charset val="134"/>
      </rPr>
      <t>在大阳镇边缘户种植全膜玉米</t>
    </r>
    <r>
      <rPr>
        <sz val="14"/>
        <rFont val="Times New Roman"/>
        <charset val="134"/>
      </rPr>
      <t>225.4</t>
    </r>
    <r>
      <rPr>
        <sz val="14"/>
        <rFont val="宋体"/>
        <charset val="134"/>
      </rPr>
      <t>亩，每亩补助</t>
    </r>
    <r>
      <rPr>
        <sz val="14"/>
        <rFont val="Times New Roman"/>
        <charset val="134"/>
      </rPr>
      <t>200</t>
    </r>
    <r>
      <rPr>
        <sz val="14"/>
        <rFont val="宋体"/>
        <charset val="134"/>
      </rPr>
      <t>元，共补助</t>
    </r>
    <r>
      <rPr>
        <sz val="14"/>
        <rFont val="Times New Roman"/>
        <charset val="134"/>
      </rPr>
      <t>4.5080</t>
    </r>
    <r>
      <rPr>
        <sz val="14"/>
        <rFont val="宋体"/>
        <charset val="134"/>
      </rPr>
      <t>万元。其中吴家村</t>
    </r>
    <r>
      <rPr>
        <sz val="14"/>
        <rFont val="Times New Roman"/>
        <charset val="134"/>
      </rPr>
      <t>6</t>
    </r>
    <r>
      <rPr>
        <sz val="14"/>
        <rFont val="宋体"/>
        <charset val="134"/>
      </rPr>
      <t>亩，汪洋村</t>
    </r>
    <r>
      <rPr>
        <sz val="14"/>
        <rFont val="Times New Roman"/>
        <charset val="134"/>
      </rPr>
      <t>15</t>
    </r>
    <r>
      <rPr>
        <sz val="14"/>
        <rFont val="宋体"/>
        <charset val="134"/>
      </rPr>
      <t>亩，寨子村</t>
    </r>
    <r>
      <rPr>
        <sz val="14"/>
        <rFont val="Times New Roman"/>
        <charset val="134"/>
      </rPr>
      <t>3</t>
    </r>
    <r>
      <rPr>
        <sz val="14"/>
        <rFont val="宋体"/>
        <charset val="134"/>
      </rPr>
      <t>亩，双庙村</t>
    </r>
    <r>
      <rPr>
        <sz val="14"/>
        <rFont val="Times New Roman"/>
        <charset val="134"/>
      </rPr>
      <t>1</t>
    </r>
    <r>
      <rPr>
        <sz val="14"/>
        <rFont val="宋体"/>
        <charset val="134"/>
      </rPr>
      <t>亩，陈阳村</t>
    </r>
    <r>
      <rPr>
        <sz val="14"/>
        <rFont val="Times New Roman"/>
        <charset val="134"/>
      </rPr>
      <t>8</t>
    </r>
    <r>
      <rPr>
        <sz val="14"/>
        <rFont val="宋体"/>
        <charset val="134"/>
      </rPr>
      <t>亩，河李</t>
    </r>
    <r>
      <rPr>
        <sz val="14"/>
        <rFont val="Times New Roman"/>
        <charset val="134"/>
      </rPr>
      <t>8.5</t>
    </r>
    <r>
      <rPr>
        <sz val="14"/>
        <rFont val="宋体"/>
        <charset val="134"/>
      </rPr>
      <t>亩，闫庄</t>
    </r>
    <r>
      <rPr>
        <sz val="14"/>
        <rFont val="Times New Roman"/>
        <charset val="134"/>
      </rPr>
      <t>2</t>
    </r>
    <r>
      <rPr>
        <sz val="14"/>
        <rFont val="宋体"/>
        <charset val="134"/>
      </rPr>
      <t>亩，太原</t>
    </r>
    <r>
      <rPr>
        <sz val="14"/>
        <rFont val="Times New Roman"/>
        <charset val="134"/>
      </rPr>
      <t>4</t>
    </r>
    <r>
      <rPr>
        <sz val="14"/>
        <rFont val="宋体"/>
        <charset val="134"/>
      </rPr>
      <t>亩，刘山</t>
    </r>
    <r>
      <rPr>
        <sz val="14"/>
        <rFont val="Times New Roman"/>
        <charset val="134"/>
      </rPr>
      <t>10</t>
    </r>
    <r>
      <rPr>
        <sz val="14"/>
        <rFont val="宋体"/>
        <charset val="134"/>
      </rPr>
      <t>亩，高沟</t>
    </r>
    <r>
      <rPr>
        <sz val="14"/>
        <rFont val="Times New Roman"/>
        <charset val="134"/>
      </rPr>
      <t>11</t>
    </r>
    <r>
      <rPr>
        <sz val="14"/>
        <rFont val="宋体"/>
        <charset val="134"/>
      </rPr>
      <t>亩，侯吴</t>
    </r>
    <r>
      <rPr>
        <sz val="14"/>
        <rFont val="Times New Roman"/>
        <charset val="134"/>
      </rPr>
      <t>6</t>
    </r>
    <r>
      <rPr>
        <sz val="14"/>
        <rFont val="宋体"/>
        <charset val="134"/>
      </rPr>
      <t>亩，豁岘</t>
    </r>
    <r>
      <rPr>
        <sz val="14"/>
        <rFont val="Times New Roman"/>
        <charset val="134"/>
      </rPr>
      <t>10</t>
    </r>
    <r>
      <rPr>
        <sz val="14"/>
        <rFont val="宋体"/>
        <charset val="134"/>
      </rPr>
      <t>亩，阳沟</t>
    </r>
    <r>
      <rPr>
        <sz val="14"/>
        <rFont val="Times New Roman"/>
        <charset val="134"/>
      </rPr>
      <t>5</t>
    </r>
    <r>
      <rPr>
        <sz val="14"/>
        <rFont val="宋体"/>
        <charset val="134"/>
      </rPr>
      <t>亩，中庄</t>
    </r>
    <r>
      <rPr>
        <sz val="14"/>
        <rFont val="Times New Roman"/>
        <charset val="134"/>
      </rPr>
      <t>17</t>
    </r>
    <r>
      <rPr>
        <sz val="14"/>
        <rFont val="宋体"/>
        <charset val="134"/>
      </rPr>
      <t>亩，刘沟</t>
    </r>
    <r>
      <rPr>
        <sz val="14"/>
        <rFont val="Times New Roman"/>
        <charset val="134"/>
      </rPr>
      <t>6</t>
    </r>
    <r>
      <rPr>
        <sz val="14"/>
        <rFont val="宋体"/>
        <charset val="134"/>
      </rPr>
      <t>亩，水滩</t>
    </r>
    <r>
      <rPr>
        <sz val="14"/>
        <rFont val="Times New Roman"/>
        <charset val="134"/>
      </rPr>
      <t>6</t>
    </r>
    <r>
      <rPr>
        <sz val="14"/>
        <rFont val="宋体"/>
        <charset val="134"/>
      </rPr>
      <t>亩，东沟</t>
    </r>
    <r>
      <rPr>
        <sz val="14"/>
        <rFont val="Times New Roman"/>
        <charset val="134"/>
      </rPr>
      <t>15</t>
    </r>
    <r>
      <rPr>
        <sz val="14"/>
        <rFont val="宋体"/>
        <charset val="134"/>
      </rPr>
      <t>亩，小杨</t>
    </r>
    <r>
      <rPr>
        <sz val="14"/>
        <rFont val="Times New Roman"/>
        <charset val="134"/>
      </rPr>
      <t>14.4</t>
    </r>
    <r>
      <rPr>
        <sz val="14"/>
        <rFont val="宋体"/>
        <charset val="134"/>
      </rPr>
      <t>亩，阳湾</t>
    </r>
    <r>
      <rPr>
        <sz val="14"/>
        <rFont val="Times New Roman"/>
        <charset val="134"/>
      </rPr>
      <t>2</t>
    </r>
    <r>
      <rPr>
        <sz val="14"/>
        <rFont val="宋体"/>
        <charset val="134"/>
      </rPr>
      <t>亩，大阳</t>
    </r>
    <r>
      <rPr>
        <sz val="14"/>
        <rFont val="Times New Roman"/>
        <charset val="134"/>
      </rPr>
      <t>6</t>
    </r>
    <r>
      <rPr>
        <sz val="14"/>
        <rFont val="宋体"/>
        <charset val="134"/>
      </rPr>
      <t>亩，下渠</t>
    </r>
    <r>
      <rPr>
        <sz val="14"/>
        <rFont val="Times New Roman"/>
        <charset val="134"/>
      </rPr>
      <t>34</t>
    </r>
    <r>
      <rPr>
        <sz val="14"/>
        <rFont val="宋体"/>
        <charset val="134"/>
      </rPr>
      <t>亩，南山</t>
    </r>
    <r>
      <rPr>
        <sz val="14"/>
        <rFont val="Times New Roman"/>
        <charset val="134"/>
      </rPr>
      <t>14</t>
    </r>
    <r>
      <rPr>
        <sz val="14"/>
        <rFont val="宋体"/>
        <charset val="134"/>
      </rPr>
      <t>亩，下李村</t>
    </r>
    <r>
      <rPr>
        <sz val="14"/>
        <rFont val="Times New Roman"/>
        <charset val="134"/>
      </rPr>
      <t>12</t>
    </r>
    <r>
      <rPr>
        <sz val="14"/>
        <rFont val="宋体"/>
        <charset val="134"/>
      </rPr>
      <t>亩，梁堡村</t>
    </r>
    <r>
      <rPr>
        <sz val="14"/>
        <rFont val="Times New Roman"/>
        <charset val="134"/>
      </rPr>
      <t>9.5</t>
    </r>
    <r>
      <rPr>
        <sz val="14"/>
        <rFont val="宋体"/>
        <charset val="134"/>
      </rPr>
      <t>亩（饲料玉米）</t>
    </r>
  </si>
  <si>
    <t>川王镇旱作农业到户补助项目</t>
  </si>
  <si>
    <t>铁洼村</t>
  </si>
  <si>
    <r>
      <rPr>
        <sz val="14"/>
        <rFont val="宋体"/>
        <charset val="134"/>
      </rPr>
      <t>种植旱作农业</t>
    </r>
    <r>
      <rPr>
        <sz val="14"/>
        <rFont val="Times New Roman"/>
        <charset val="134"/>
      </rPr>
      <t>91</t>
    </r>
    <r>
      <rPr>
        <sz val="14"/>
        <rFont val="宋体"/>
        <charset val="134"/>
      </rPr>
      <t>亩，其中，范湾</t>
    </r>
    <r>
      <rPr>
        <sz val="14"/>
        <rFont val="Times New Roman"/>
        <charset val="134"/>
      </rPr>
      <t>7</t>
    </r>
    <r>
      <rPr>
        <sz val="14"/>
        <rFont val="宋体"/>
        <charset val="134"/>
      </rPr>
      <t>亩，大庄，</t>
    </r>
    <r>
      <rPr>
        <sz val="14"/>
        <rFont val="Times New Roman"/>
        <charset val="134"/>
      </rPr>
      <t>4</t>
    </r>
    <r>
      <rPr>
        <sz val="14"/>
        <rFont val="宋体"/>
        <charset val="134"/>
      </rPr>
      <t>亩，小河</t>
    </r>
    <r>
      <rPr>
        <sz val="14"/>
        <rFont val="Times New Roman"/>
        <charset val="134"/>
      </rPr>
      <t>20</t>
    </r>
    <r>
      <rPr>
        <sz val="14"/>
        <rFont val="宋体"/>
        <charset val="134"/>
      </rPr>
      <t>亩，王沟</t>
    </r>
    <r>
      <rPr>
        <sz val="14"/>
        <rFont val="Times New Roman"/>
        <charset val="134"/>
      </rPr>
      <t>9</t>
    </r>
    <r>
      <rPr>
        <sz val="14"/>
        <rFont val="宋体"/>
        <charset val="134"/>
      </rPr>
      <t>亩，何湾</t>
    </r>
    <r>
      <rPr>
        <sz val="14"/>
        <rFont val="Times New Roman"/>
        <charset val="134"/>
      </rPr>
      <t>7</t>
    </r>
    <r>
      <rPr>
        <sz val="14"/>
        <rFont val="宋体"/>
        <charset val="134"/>
      </rPr>
      <t>亩，海湾</t>
    </r>
    <r>
      <rPr>
        <sz val="14"/>
        <rFont val="Times New Roman"/>
        <charset val="134"/>
      </rPr>
      <t>15</t>
    </r>
    <r>
      <rPr>
        <sz val="14"/>
        <rFont val="宋体"/>
        <charset val="134"/>
      </rPr>
      <t>亩，铁洼</t>
    </r>
    <r>
      <rPr>
        <sz val="14"/>
        <rFont val="Times New Roman"/>
        <charset val="134"/>
      </rPr>
      <t>4</t>
    </r>
    <r>
      <rPr>
        <sz val="14"/>
        <rFont val="宋体"/>
        <charset val="134"/>
      </rPr>
      <t>亩，毛寨</t>
    </r>
    <r>
      <rPr>
        <sz val="14"/>
        <rFont val="Times New Roman"/>
        <charset val="134"/>
      </rPr>
      <t>15</t>
    </r>
    <r>
      <rPr>
        <sz val="14"/>
        <rFont val="宋体"/>
        <charset val="134"/>
      </rPr>
      <t>亩，西崖</t>
    </r>
    <r>
      <rPr>
        <sz val="14"/>
        <rFont val="Times New Roman"/>
        <charset val="134"/>
      </rPr>
      <t>10</t>
    </r>
    <r>
      <rPr>
        <sz val="14"/>
        <rFont val="宋体"/>
        <charset val="134"/>
      </rPr>
      <t>亩，每亩补助</t>
    </r>
    <r>
      <rPr>
        <sz val="14"/>
        <rFont val="Times New Roman"/>
        <charset val="134"/>
      </rPr>
      <t>200</t>
    </r>
    <r>
      <rPr>
        <sz val="14"/>
        <rFont val="宋体"/>
        <charset val="134"/>
      </rPr>
      <t>元。</t>
    </r>
  </si>
  <si>
    <t>川王镇</t>
  </si>
  <si>
    <t>马关镇旱作农业到户补助项目</t>
  </si>
  <si>
    <t>马关镇</t>
  </si>
  <si>
    <r>
      <rPr>
        <sz val="14"/>
        <rFont val="宋体"/>
        <charset val="134"/>
      </rPr>
      <t>种植旱作农业</t>
    </r>
    <r>
      <rPr>
        <sz val="14"/>
        <rFont val="Times New Roman"/>
        <charset val="134"/>
      </rPr>
      <t>284</t>
    </r>
    <r>
      <rPr>
        <sz val="14"/>
        <rFont val="宋体"/>
        <charset val="134"/>
      </rPr>
      <t>亩（其中东庄村</t>
    </r>
    <r>
      <rPr>
        <sz val="14"/>
        <rFont val="Times New Roman"/>
        <charset val="134"/>
      </rPr>
      <t>10</t>
    </r>
    <r>
      <rPr>
        <sz val="14"/>
        <rFont val="宋体"/>
        <charset val="134"/>
      </rPr>
      <t>亩，黄花村</t>
    </r>
    <r>
      <rPr>
        <sz val="14"/>
        <rFont val="Times New Roman"/>
        <charset val="134"/>
      </rPr>
      <t>50</t>
    </r>
    <r>
      <rPr>
        <sz val="14"/>
        <rFont val="宋体"/>
        <charset val="134"/>
      </rPr>
      <t>亩，马堡村</t>
    </r>
    <r>
      <rPr>
        <sz val="14"/>
        <rFont val="Times New Roman"/>
        <charset val="134"/>
      </rPr>
      <t>9</t>
    </r>
    <r>
      <rPr>
        <sz val="14"/>
        <rFont val="宋体"/>
        <charset val="134"/>
      </rPr>
      <t>亩，上豆村</t>
    </r>
    <r>
      <rPr>
        <sz val="14"/>
        <rFont val="Times New Roman"/>
        <charset val="134"/>
      </rPr>
      <t>11</t>
    </r>
    <r>
      <rPr>
        <sz val="14"/>
        <rFont val="宋体"/>
        <charset val="134"/>
      </rPr>
      <t>亩，韦沟村</t>
    </r>
    <r>
      <rPr>
        <sz val="14"/>
        <rFont val="Times New Roman"/>
        <charset val="134"/>
      </rPr>
      <t>20</t>
    </r>
    <r>
      <rPr>
        <sz val="14"/>
        <rFont val="宋体"/>
        <charset val="134"/>
      </rPr>
      <t>亩，西山村</t>
    </r>
    <r>
      <rPr>
        <sz val="14"/>
        <rFont val="Times New Roman"/>
        <charset val="134"/>
      </rPr>
      <t>24</t>
    </r>
    <r>
      <rPr>
        <sz val="14"/>
        <rFont val="宋体"/>
        <charset val="134"/>
      </rPr>
      <t>亩，西台村</t>
    </r>
    <r>
      <rPr>
        <sz val="14"/>
        <rFont val="Times New Roman"/>
        <charset val="134"/>
      </rPr>
      <t>18</t>
    </r>
    <r>
      <rPr>
        <sz val="14"/>
        <rFont val="宋体"/>
        <charset val="134"/>
      </rPr>
      <t>亩，西庄村</t>
    </r>
    <r>
      <rPr>
        <sz val="14"/>
        <rFont val="Times New Roman"/>
        <charset val="134"/>
      </rPr>
      <t>30</t>
    </r>
    <r>
      <rPr>
        <sz val="14"/>
        <rFont val="宋体"/>
        <charset val="134"/>
      </rPr>
      <t>亩，小庄村</t>
    </r>
    <r>
      <rPr>
        <sz val="14"/>
        <rFont val="Times New Roman"/>
        <charset val="134"/>
      </rPr>
      <t>6</t>
    </r>
    <r>
      <rPr>
        <sz val="14"/>
        <rFont val="宋体"/>
        <charset val="134"/>
      </rPr>
      <t>亩，新义村</t>
    </r>
    <r>
      <rPr>
        <sz val="14"/>
        <rFont val="Times New Roman"/>
        <charset val="134"/>
      </rPr>
      <t>24</t>
    </r>
    <r>
      <rPr>
        <sz val="14"/>
        <rFont val="宋体"/>
        <charset val="134"/>
      </rPr>
      <t>亩，庙湾村</t>
    </r>
    <r>
      <rPr>
        <sz val="14"/>
        <rFont val="Times New Roman"/>
        <charset val="134"/>
      </rPr>
      <t>14</t>
    </r>
    <r>
      <rPr>
        <sz val="14"/>
        <rFont val="宋体"/>
        <charset val="134"/>
      </rPr>
      <t>亩，东山村</t>
    </r>
    <r>
      <rPr>
        <sz val="14"/>
        <rFont val="Times New Roman"/>
        <charset val="134"/>
      </rPr>
      <t>10</t>
    </r>
    <r>
      <rPr>
        <sz val="14"/>
        <rFont val="宋体"/>
        <charset val="134"/>
      </rPr>
      <t>亩，草湾村</t>
    </r>
    <r>
      <rPr>
        <sz val="14"/>
        <rFont val="Times New Roman"/>
        <charset val="134"/>
      </rPr>
      <t>40</t>
    </r>
    <r>
      <rPr>
        <sz val="14"/>
        <rFont val="宋体"/>
        <charset val="134"/>
      </rPr>
      <t>亩，赵沟村</t>
    </r>
    <r>
      <rPr>
        <sz val="14"/>
        <rFont val="Times New Roman"/>
        <charset val="134"/>
      </rPr>
      <t>18</t>
    </r>
    <r>
      <rPr>
        <sz val="14"/>
        <rFont val="宋体"/>
        <charset val="134"/>
      </rPr>
      <t>亩。）</t>
    </r>
  </si>
  <si>
    <t>木河乡旱作农业到户补助项目</t>
  </si>
  <si>
    <t>木河乡</t>
  </si>
  <si>
    <r>
      <rPr>
        <sz val="14"/>
        <rFont val="宋体"/>
        <charset val="134"/>
      </rPr>
      <t>涉及</t>
    </r>
    <r>
      <rPr>
        <sz val="14"/>
        <rFont val="Times New Roman"/>
        <charset val="134"/>
      </rPr>
      <t>10</t>
    </r>
    <r>
      <rPr>
        <sz val="14"/>
        <rFont val="宋体"/>
        <charset val="134"/>
      </rPr>
      <t>村，种植旱作农业</t>
    </r>
    <r>
      <rPr>
        <sz val="14"/>
        <rFont val="Times New Roman"/>
        <charset val="134"/>
      </rPr>
      <t>215</t>
    </r>
    <r>
      <rPr>
        <sz val="14"/>
        <rFont val="宋体"/>
        <charset val="134"/>
      </rPr>
      <t>亩，其中：店子</t>
    </r>
    <r>
      <rPr>
        <sz val="14"/>
        <rFont val="Times New Roman"/>
        <charset val="134"/>
      </rPr>
      <t>60</t>
    </r>
    <r>
      <rPr>
        <sz val="14"/>
        <rFont val="宋体"/>
        <charset val="134"/>
      </rPr>
      <t>亩，毛家</t>
    </r>
    <r>
      <rPr>
        <sz val="14"/>
        <rFont val="Times New Roman"/>
        <charset val="134"/>
      </rPr>
      <t>2</t>
    </r>
    <r>
      <rPr>
        <sz val="14"/>
        <rFont val="宋体"/>
        <charset val="134"/>
      </rPr>
      <t>亩</t>
    </r>
    <r>
      <rPr>
        <sz val="14"/>
        <rFont val="Times New Roman"/>
        <charset val="134"/>
      </rPr>
      <t>.</t>
    </r>
    <r>
      <rPr>
        <sz val="14"/>
        <rFont val="宋体"/>
        <charset val="134"/>
      </rPr>
      <t>杜渠</t>
    </r>
    <r>
      <rPr>
        <sz val="14"/>
        <rFont val="Times New Roman"/>
        <charset val="134"/>
      </rPr>
      <t>7</t>
    </r>
    <r>
      <rPr>
        <sz val="14"/>
        <rFont val="宋体"/>
        <charset val="134"/>
      </rPr>
      <t>亩</t>
    </r>
    <r>
      <rPr>
        <sz val="14"/>
        <rFont val="Times New Roman"/>
        <charset val="134"/>
      </rPr>
      <t>.</t>
    </r>
    <r>
      <rPr>
        <sz val="14"/>
        <rFont val="宋体"/>
        <charset val="134"/>
      </rPr>
      <t>桃园</t>
    </r>
    <r>
      <rPr>
        <sz val="14"/>
        <rFont val="Times New Roman"/>
        <charset val="134"/>
      </rPr>
      <t>35</t>
    </r>
    <r>
      <rPr>
        <sz val="14"/>
        <rFont val="宋体"/>
        <charset val="134"/>
      </rPr>
      <t>亩</t>
    </r>
    <r>
      <rPr>
        <sz val="14"/>
        <rFont val="Times New Roman"/>
        <charset val="134"/>
      </rPr>
      <t>.</t>
    </r>
    <r>
      <rPr>
        <sz val="14"/>
        <rFont val="宋体"/>
        <charset val="134"/>
      </rPr>
      <t>庄河</t>
    </r>
    <r>
      <rPr>
        <sz val="14"/>
        <rFont val="Times New Roman"/>
        <charset val="134"/>
      </rPr>
      <t>8</t>
    </r>
    <r>
      <rPr>
        <sz val="14"/>
        <rFont val="宋体"/>
        <charset val="134"/>
      </rPr>
      <t>户</t>
    </r>
    <r>
      <rPr>
        <sz val="14"/>
        <rFont val="Times New Roman"/>
        <charset val="134"/>
      </rPr>
      <t>11</t>
    </r>
    <r>
      <rPr>
        <sz val="14"/>
        <rFont val="宋体"/>
        <charset val="134"/>
      </rPr>
      <t>亩</t>
    </r>
    <r>
      <rPr>
        <sz val="14"/>
        <rFont val="Times New Roman"/>
        <charset val="134"/>
      </rPr>
      <t>.</t>
    </r>
    <r>
      <rPr>
        <sz val="14"/>
        <rFont val="宋体"/>
        <charset val="134"/>
      </rPr>
      <t>楸木</t>
    </r>
    <r>
      <rPr>
        <sz val="14"/>
        <rFont val="Times New Roman"/>
        <charset val="134"/>
      </rPr>
      <t>8</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户</t>
    </r>
    <r>
      <rPr>
        <sz val="14"/>
        <rFont val="Times New Roman"/>
        <charset val="134"/>
      </rPr>
      <t>40</t>
    </r>
    <r>
      <rPr>
        <sz val="14"/>
        <rFont val="宋体"/>
        <charset val="134"/>
      </rPr>
      <t>亩</t>
    </r>
    <r>
      <rPr>
        <sz val="14"/>
        <rFont val="Times New Roman"/>
        <charset val="134"/>
      </rPr>
      <t>.</t>
    </r>
    <r>
      <rPr>
        <sz val="14"/>
        <rFont val="宋体"/>
        <charset val="134"/>
      </rPr>
      <t>下庞</t>
    </r>
    <r>
      <rPr>
        <sz val="14"/>
        <rFont val="Times New Roman"/>
        <charset val="134"/>
      </rPr>
      <t>10</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八卜</t>
    </r>
    <r>
      <rPr>
        <sz val="14"/>
        <rFont val="Times New Roman"/>
        <charset val="134"/>
      </rPr>
      <t>4</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坪王</t>
    </r>
    <r>
      <rPr>
        <sz val="14"/>
        <rFont val="Times New Roman"/>
        <charset val="134"/>
      </rPr>
      <t>5</t>
    </r>
    <r>
      <rPr>
        <sz val="14"/>
        <rFont val="宋体"/>
        <charset val="134"/>
      </rPr>
      <t>户</t>
    </r>
    <r>
      <rPr>
        <sz val="14"/>
        <rFont val="Times New Roman"/>
        <charset val="134"/>
      </rPr>
      <t>20</t>
    </r>
    <r>
      <rPr>
        <sz val="14"/>
        <rFont val="宋体"/>
        <charset val="134"/>
      </rPr>
      <t>亩</t>
    </r>
  </si>
  <si>
    <t>闫家乡旱作农业到户补助项目</t>
  </si>
  <si>
    <t>2022.1-2022.13</t>
  </si>
  <si>
    <t>闫家乡</t>
  </si>
  <si>
    <r>
      <rPr>
        <sz val="14"/>
        <rFont val="宋体"/>
        <charset val="134"/>
      </rPr>
      <t>闫家乡实施旱作农业</t>
    </r>
    <r>
      <rPr>
        <sz val="14"/>
        <rFont val="Times New Roman"/>
        <charset val="134"/>
      </rPr>
      <t>30</t>
    </r>
    <r>
      <rPr>
        <sz val="14"/>
        <rFont val="宋体"/>
        <charset val="134"/>
      </rPr>
      <t>亩，需资金</t>
    </r>
    <r>
      <rPr>
        <sz val="14"/>
        <rFont val="Times New Roman"/>
        <charset val="134"/>
      </rPr>
      <t>0.6</t>
    </r>
    <r>
      <rPr>
        <sz val="14"/>
        <rFont val="宋体"/>
        <charset val="134"/>
      </rPr>
      <t>万元，分别是丁河村实施旱作农业</t>
    </r>
    <r>
      <rPr>
        <sz val="14"/>
        <rFont val="Times New Roman"/>
        <charset val="134"/>
      </rPr>
      <t>20</t>
    </r>
    <r>
      <rPr>
        <sz val="14"/>
        <rFont val="宋体"/>
        <charset val="134"/>
      </rPr>
      <t>亩，闫家村实施旱作农业</t>
    </r>
    <r>
      <rPr>
        <sz val="14"/>
        <rFont val="Times New Roman"/>
        <charset val="134"/>
      </rPr>
      <t>10</t>
    </r>
    <r>
      <rPr>
        <sz val="14"/>
        <rFont val="宋体"/>
        <charset val="134"/>
      </rPr>
      <t>亩。</t>
    </r>
  </si>
  <si>
    <t>张棉驿乡旱作农业到户补助项目</t>
  </si>
  <si>
    <t>张棉驿乡</t>
  </si>
  <si>
    <r>
      <rPr>
        <sz val="14"/>
        <rFont val="宋体"/>
        <charset val="134"/>
      </rPr>
      <t>在张棉驿乡</t>
    </r>
    <r>
      <rPr>
        <sz val="14"/>
        <rFont val="Times New Roman"/>
        <charset val="134"/>
      </rPr>
      <t>3</t>
    </r>
    <r>
      <rPr>
        <sz val="14"/>
        <rFont val="宋体"/>
        <charset val="134"/>
      </rPr>
      <t>村实施旱作农业种植</t>
    </r>
    <r>
      <rPr>
        <sz val="14"/>
        <rFont val="Times New Roman"/>
        <charset val="134"/>
      </rPr>
      <t>25</t>
    </r>
    <r>
      <rPr>
        <sz val="14"/>
        <rFont val="宋体"/>
        <charset val="134"/>
      </rPr>
      <t>亩，每亩补助</t>
    </r>
    <r>
      <rPr>
        <sz val="14"/>
        <rFont val="Times New Roman"/>
        <charset val="134"/>
      </rPr>
      <t>200</t>
    </r>
    <r>
      <rPr>
        <sz val="14"/>
        <rFont val="宋体"/>
        <charset val="134"/>
      </rPr>
      <t>元。其中：庙川村</t>
    </r>
    <r>
      <rPr>
        <sz val="14"/>
        <rFont val="Times New Roman"/>
        <charset val="134"/>
      </rPr>
      <t>12</t>
    </r>
    <r>
      <rPr>
        <sz val="14"/>
        <rFont val="宋体"/>
        <charset val="134"/>
      </rPr>
      <t>亩，上蒋村</t>
    </r>
    <r>
      <rPr>
        <sz val="14"/>
        <rFont val="Times New Roman"/>
        <charset val="134"/>
      </rPr>
      <t>4</t>
    </r>
    <r>
      <rPr>
        <sz val="14"/>
        <rFont val="宋体"/>
        <charset val="134"/>
      </rPr>
      <t>亩、张棉村</t>
    </r>
    <r>
      <rPr>
        <sz val="14"/>
        <rFont val="Times New Roman"/>
        <charset val="134"/>
      </rPr>
      <t>9</t>
    </r>
    <r>
      <rPr>
        <sz val="14"/>
        <rFont val="宋体"/>
        <charset val="134"/>
      </rPr>
      <t>亩。</t>
    </r>
  </si>
  <si>
    <t>连五乡旱作农业到户补助项目</t>
  </si>
  <si>
    <t>连五乡</t>
  </si>
  <si>
    <r>
      <rPr>
        <sz val="14"/>
        <rFont val="宋体"/>
        <charset val="134"/>
      </rPr>
      <t>连五乡</t>
    </r>
    <r>
      <rPr>
        <sz val="14"/>
        <rFont val="Times New Roman"/>
        <charset val="134"/>
      </rPr>
      <t>12</t>
    </r>
    <r>
      <rPr>
        <sz val="14"/>
        <rFont val="宋体"/>
        <charset val="134"/>
      </rPr>
      <t>村边缘户实施旱作农业到户补助</t>
    </r>
    <r>
      <rPr>
        <sz val="14"/>
        <rFont val="Times New Roman"/>
        <charset val="134"/>
      </rPr>
      <t>242</t>
    </r>
    <r>
      <rPr>
        <sz val="14"/>
        <rFont val="宋体"/>
        <charset val="134"/>
      </rPr>
      <t>亩。其中：四合</t>
    </r>
    <r>
      <rPr>
        <sz val="14"/>
        <rFont val="Times New Roman"/>
        <charset val="134"/>
      </rPr>
      <t>50</t>
    </r>
    <r>
      <rPr>
        <sz val="14"/>
        <rFont val="宋体"/>
        <charset val="134"/>
      </rPr>
      <t>亩、中渠</t>
    </r>
    <r>
      <rPr>
        <sz val="14"/>
        <rFont val="Times New Roman"/>
        <charset val="134"/>
      </rPr>
      <t>10</t>
    </r>
    <r>
      <rPr>
        <sz val="14"/>
        <rFont val="宋体"/>
        <charset val="134"/>
      </rPr>
      <t>亩、三合</t>
    </r>
    <r>
      <rPr>
        <sz val="14"/>
        <rFont val="Times New Roman"/>
        <charset val="134"/>
      </rPr>
      <t>21</t>
    </r>
    <r>
      <rPr>
        <sz val="14"/>
        <rFont val="宋体"/>
        <charset val="134"/>
      </rPr>
      <t>亩、李家</t>
    </r>
    <r>
      <rPr>
        <sz val="14"/>
        <rFont val="Times New Roman"/>
        <charset val="134"/>
      </rPr>
      <t>7</t>
    </r>
    <r>
      <rPr>
        <sz val="14"/>
        <rFont val="宋体"/>
        <charset val="134"/>
      </rPr>
      <t>亩、高庄</t>
    </r>
    <r>
      <rPr>
        <sz val="14"/>
        <rFont val="Times New Roman"/>
        <charset val="134"/>
      </rPr>
      <t>50</t>
    </r>
    <r>
      <rPr>
        <sz val="14"/>
        <rFont val="宋体"/>
        <charset val="134"/>
      </rPr>
      <t>亩、张家</t>
    </r>
    <r>
      <rPr>
        <sz val="14"/>
        <rFont val="Times New Roman"/>
        <charset val="134"/>
      </rPr>
      <t>9</t>
    </r>
    <r>
      <rPr>
        <sz val="14"/>
        <rFont val="宋体"/>
        <charset val="134"/>
      </rPr>
      <t>亩、兰家</t>
    </r>
    <r>
      <rPr>
        <sz val="14"/>
        <rFont val="Times New Roman"/>
        <charset val="134"/>
      </rPr>
      <t>18</t>
    </r>
    <r>
      <rPr>
        <sz val="14"/>
        <rFont val="宋体"/>
        <charset val="134"/>
      </rPr>
      <t>亩、连五</t>
    </r>
    <r>
      <rPr>
        <sz val="14"/>
        <rFont val="Times New Roman"/>
        <charset val="134"/>
      </rPr>
      <t>10</t>
    </r>
    <r>
      <rPr>
        <sz val="14"/>
        <rFont val="宋体"/>
        <charset val="134"/>
      </rPr>
      <t>亩、中心</t>
    </r>
    <r>
      <rPr>
        <sz val="14"/>
        <rFont val="Times New Roman"/>
        <charset val="134"/>
      </rPr>
      <t>22</t>
    </r>
    <r>
      <rPr>
        <sz val="14"/>
        <rFont val="宋体"/>
        <charset val="134"/>
      </rPr>
      <t>亩、马咀</t>
    </r>
    <r>
      <rPr>
        <sz val="14"/>
        <rFont val="Times New Roman"/>
        <charset val="134"/>
      </rPr>
      <t>13</t>
    </r>
    <r>
      <rPr>
        <sz val="14"/>
        <rFont val="宋体"/>
        <charset val="134"/>
      </rPr>
      <t>亩、贠家</t>
    </r>
    <r>
      <rPr>
        <sz val="14"/>
        <rFont val="Times New Roman"/>
        <charset val="134"/>
      </rPr>
      <t>24</t>
    </r>
    <r>
      <rPr>
        <sz val="14"/>
        <rFont val="宋体"/>
        <charset val="134"/>
      </rPr>
      <t>亩、陈家</t>
    </r>
    <r>
      <rPr>
        <sz val="14"/>
        <rFont val="Times New Roman"/>
        <charset val="134"/>
      </rPr>
      <t>8</t>
    </r>
    <r>
      <rPr>
        <sz val="14"/>
        <rFont val="宋体"/>
        <charset val="134"/>
      </rPr>
      <t>亩。</t>
    </r>
  </si>
  <si>
    <r>
      <rPr>
        <b/>
        <sz val="14"/>
        <rFont val="Times New Roman"/>
        <charset val="134"/>
      </rPr>
      <t>1.2</t>
    </r>
    <r>
      <rPr>
        <b/>
        <sz val="14"/>
        <rFont val="宋体"/>
        <charset val="134"/>
      </rPr>
      <t>马铃薯种植到户补助项目</t>
    </r>
  </si>
  <si>
    <r>
      <rPr>
        <b/>
        <sz val="14"/>
        <rFont val="宋体"/>
        <charset val="134"/>
      </rPr>
      <t>安排</t>
    </r>
    <r>
      <rPr>
        <b/>
        <sz val="14"/>
        <rFont val="Times New Roman"/>
        <charset val="134"/>
      </rPr>
      <t>45.2625</t>
    </r>
    <r>
      <rPr>
        <b/>
        <sz val="14"/>
        <rFont val="宋体"/>
        <charset val="134"/>
      </rPr>
      <t>万元在全县范围内实施马铃薯种植边缘户到户补助项目，每亩补助</t>
    </r>
    <r>
      <rPr>
        <b/>
        <sz val="14"/>
        <rFont val="Times New Roman"/>
        <charset val="134"/>
      </rPr>
      <t>500</t>
    </r>
    <r>
      <rPr>
        <b/>
        <sz val="14"/>
        <rFont val="宋体"/>
        <charset val="134"/>
      </rPr>
      <t>元，共补助</t>
    </r>
    <r>
      <rPr>
        <b/>
        <sz val="14"/>
        <rFont val="Times New Roman"/>
        <charset val="134"/>
      </rPr>
      <t>901.25</t>
    </r>
    <r>
      <rPr>
        <b/>
        <sz val="14"/>
        <rFont val="宋体"/>
        <charset val="134"/>
      </rPr>
      <t>亩。</t>
    </r>
  </si>
  <si>
    <t>张家川镇马铃薯种植到户补助项目</t>
  </si>
  <si>
    <r>
      <rPr>
        <sz val="14"/>
        <rFont val="宋体"/>
        <charset val="134"/>
      </rPr>
      <t>共</t>
    </r>
    <r>
      <rPr>
        <sz val="14"/>
        <rFont val="Times New Roman"/>
        <charset val="134"/>
      </rPr>
      <t>10</t>
    </r>
    <r>
      <rPr>
        <sz val="14"/>
        <rFont val="宋体"/>
        <charset val="134"/>
      </rPr>
      <t>村</t>
    </r>
    <r>
      <rPr>
        <sz val="14"/>
        <rFont val="Times New Roman"/>
        <charset val="134"/>
      </rPr>
      <t>69</t>
    </r>
    <r>
      <rPr>
        <sz val="14"/>
        <rFont val="宋体"/>
        <charset val="134"/>
      </rPr>
      <t>户</t>
    </r>
    <r>
      <rPr>
        <sz val="14"/>
        <rFont val="Times New Roman"/>
        <charset val="134"/>
      </rPr>
      <t>101</t>
    </r>
    <r>
      <rPr>
        <sz val="14"/>
        <rFont val="宋体"/>
        <charset val="134"/>
      </rPr>
      <t>亩。沟口村</t>
    </r>
    <r>
      <rPr>
        <sz val="14"/>
        <rFont val="Times New Roman"/>
        <charset val="134"/>
      </rPr>
      <t>6</t>
    </r>
    <r>
      <rPr>
        <sz val="14"/>
        <rFont val="宋体"/>
        <charset val="134"/>
      </rPr>
      <t>户</t>
    </r>
    <r>
      <rPr>
        <sz val="14"/>
        <rFont val="Times New Roman"/>
        <charset val="134"/>
      </rPr>
      <t>3</t>
    </r>
    <r>
      <rPr>
        <sz val="14"/>
        <rFont val="宋体"/>
        <charset val="134"/>
      </rPr>
      <t>亩、崔家村</t>
    </r>
    <r>
      <rPr>
        <sz val="14"/>
        <rFont val="Times New Roman"/>
        <charset val="134"/>
      </rPr>
      <t>3</t>
    </r>
    <r>
      <rPr>
        <sz val="14"/>
        <rFont val="宋体"/>
        <charset val="134"/>
      </rPr>
      <t>户</t>
    </r>
    <r>
      <rPr>
        <sz val="14"/>
        <rFont val="Times New Roman"/>
        <charset val="134"/>
      </rPr>
      <t>3</t>
    </r>
    <r>
      <rPr>
        <sz val="14"/>
        <rFont val="宋体"/>
        <charset val="134"/>
      </rPr>
      <t>亩、园树村</t>
    </r>
    <r>
      <rPr>
        <sz val="14"/>
        <rFont val="Times New Roman"/>
        <charset val="134"/>
      </rPr>
      <t>8</t>
    </r>
    <r>
      <rPr>
        <sz val="14"/>
        <rFont val="宋体"/>
        <charset val="134"/>
      </rPr>
      <t>户</t>
    </r>
    <r>
      <rPr>
        <sz val="14"/>
        <rFont val="Times New Roman"/>
        <charset val="134"/>
      </rPr>
      <t>8</t>
    </r>
    <r>
      <rPr>
        <sz val="14"/>
        <rFont val="宋体"/>
        <charset val="134"/>
      </rPr>
      <t>亩、孟寺村</t>
    </r>
    <r>
      <rPr>
        <sz val="14"/>
        <rFont val="Times New Roman"/>
        <charset val="134"/>
      </rPr>
      <t>6</t>
    </r>
    <r>
      <rPr>
        <sz val="14"/>
        <rFont val="宋体"/>
        <charset val="134"/>
      </rPr>
      <t>户</t>
    </r>
    <r>
      <rPr>
        <sz val="14"/>
        <rFont val="Times New Roman"/>
        <charset val="134"/>
      </rPr>
      <t>6</t>
    </r>
    <r>
      <rPr>
        <sz val="14"/>
        <rFont val="宋体"/>
        <charset val="134"/>
      </rPr>
      <t>亩、瓦泉村</t>
    </r>
    <r>
      <rPr>
        <sz val="14"/>
        <rFont val="Times New Roman"/>
        <charset val="134"/>
      </rPr>
      <t>13</t>
    </r>
    <r>
      <rPr>
        <sz val="14"/>
        <rFont val="宋体"/>
        <charset val="134"/>
      </rPr>
      <t>户</t>
    </r>
    <r>
      <rPr>
        <sz val="14"/>
        <rFont val="Times New Roman"/>
        <charset val="134"/>
      </rPr>
      <t>13</t>
    </r>
    <r>
      <rPr>
        <sz val="14"/>
        <rFont val="宋体"/>
        <charset val="134"/>
      </rPr>
      <t>亩、背武村</t>
    </r>
    <r>
      <rPr>
        <sz val="14"/>
        <rFont val="Times New Roman"/>
        <charset val="134"/>
      </rPr>
      <t>5</t>
    </r>
    <r>
      <rPr>
        <sz val="14"/>
        <rFont val="宋体"/>
        <charset val="134"/>
      </rPr>
      <t>户</t>
    </r>
    <r>
      <rPr>
        <sz val="14"/>
        <rFont val="Times New Roman"/>
        <charset val="134"/>
      </rPr>
      <t>5</t>
    </r>
    <r>
      <rPr>
        <sz val="14"/>
        <rFont val="宋体"/>
        <charset val="134"/>
      </rPr>
      <t>亩、崔湾村</t>
    </r>
    <r>
      <rPr>
        <sz val="14"/>
        <rFont val="Times New Roman"/>
        <charset val="134"/>
      </rPr>
      <t>5</t>
    </r>
    <r>
      <rPr>
        <sz val="14"/>
        <rFont val="宋体"/>
        <charset val="134"/>
      </rPr>
      <t>户</t>
    </r>
    <r>
      <rPr>
        <sz val="14"/>
        <rFont val="Times New Roman"/>
        <charset val="134"/>
      </rPr>
      <t>5</t>
    </r>
    <r>
      <rPr>
        <sz val="14"/>
        <rFont val="宋体"/>
        <charset val="134"/>
      </rPr>
      <t>亩、东街村</t>
    </r>
    <r>
      <rPr>
        <sz val="14"/>
        <rFont val="Times New Roman"/>
        <charset val="134"/>
      </rPr>
      <t>7</t>
    </r>
    <r>
      <rPr>
        <sz val="14"/>
        <rFont val="宋体"/>
        <charset val="134"/>
      </rPr>
      <t>户</t>
    </r>
    <r>
      <rPr>
        <sz val="14"/>
        <rFont val="Times New Roman"/>
        <charset val="134"/>
      </rPr>
      <t>21</t>
    </r>
    <r>
      <rPr>
        <sz val="14"/>
        <rFont val="宋体"/>
        <charset val="134"/>
      </rPr>
      <t>亩、袁川村</t>
    </r>
    <r>
      <rPr>
        <sz val="14"/>
        <rFont val="Times New Roman"/>
        <charset val="134"/>
      </rPr>
      <t>9</t>
    </r>
    <r>
      <rPr>
        <sz val="14"/>
        <rFont val="宋体"/>
        <charset val="134"/>
      </rPr>
      <t>户</t>
    </r>
    <r>
      <rPr>
        <sz val="14"/>
        <rFont val="Times New Roman"/>
        <charset val="134"/>
      </rPr>
      <t>9</t>
    </r>
    <r>
      <rPr>
        <sz val="14"/>
        <rFont val="宋体"/>
        <charset val="134"/>
      </rPr>
      <t>亩、杨川村</t>
    </r>
    <r>
      <rPr>
        <sz val="14"/>
        <rFont val="Times New Roman"/>
        <charset val="134"/>
      </rPr>
      <t>7</t>
    </r>
    <r>
      <rPr>
        <sz val="14"/>
        <rFont val="宋体"/>
        <charset val="134"/>
      </rPr>
      <t>户</t>
    </r>
    <r>
      <rPr>
        <sz val="14"/>
        <rFont val="Times New Roman"/>
        <charset val="134"/>
      </rPr>
      <t>28</t>
    </r>
    <r>
      <rPr>
        <sz val="14"/>
        <rFont val="宋体"/>
        <charset val="134"/>
      </rPr>
      <t>亩</t>
    </r>
    <r>
      <rPr>
        <sz val="14"/>
        <rFont val="Times New Roman"/>
        <charset val="134"/>
      </rPr>
      <t>.</t>
    </r>
    <r>
      <rPr>
        <sz val="14"/>
        <rFont val="宋体"/>
        <charset val="134"/>
      </rPr>
      <t>每亩</t>
    </r>
    <r>
      <rPr>
        <sz val="14"/>
        <rFont val="Times New Roman"/>
        <charset val="134"/>
      </rPr>
      <t>500</t>
    </r>
    <r>
      <rPr>
        <sz val="14"/>
        <rFont val="宋体"/>
        <charset val="134"/>
      </rPr>
      <t>元。</t>
    </r>
  </si>
  <si>
    <t>提高种植积极性、增加边缘户收入、帮助产业发展</t>
  </si>
  <si>
    <t>恭门镇马铃薯种植到户补助项目</t>
  </si>
  <si>
    <r>
      <rPr>
        <sz val="14"/>
        <rFont val="宋体"/>
        <charset val="134"/>
      </rPr>
      <t>共</t>
    </r>
    <r>
      <rPr>
        <sz val="14"/>
        <rFont val="Times New Roman"/>
        <charset val="134"/>
      </rPr>
      <t>53.25</t>
    </r>
    <r>
      <rPr>
        <sz val="14"/>
        <rFont val="宋体"/>
        <charset val="134"/>
      </rPr>
      <t>亩；阴山村</t>
    </r>
    <r>
      <rPr>
        <sz val="14"/>
        <rFont val="Times New Roman"/>
        <charset val="134"/>
      </rPr>
      <t>3</t>
    </r>
    <r>
      <rPr>
        <sz val="14"/>
        <rFont val="宋体"/>
        <charset val="134"/>
      </rPr>
      <t>户</t>
    </r>
    <r>
      <rPr>
        <sz val="14"/>
        <rFont val="Times New Roman"/>
        <charset val="134"/>
      </rPr>
      <t>6</t>
    </r>
    <r>
      <rPr>
        <sz val="14"/>
        <rFont val="宋体"/>
        <charset val="134"/>
      </rPr>
      <t>亩、恭门村</t>
    </r>
    <r>
      <rPr>
        <sz val="14"/>
        <rFont val="Times New Roman"/>
        <charset val="134"/>
      </rPr>
      <t>4</t>
    </r>
    <r>
      <rPr>
        <sz val="14"/>
        <rFont val="宋体"/>
        <charset val="134"/>
      </rPr>
      <t>户</t>
    </r>
    <r>
      <rPr>
        <sz val="14"/>
        <rFont val="Times New Roman"/>
        <charset val="134"/>
      </rPr>
      <t>4</t>
    </r>
    <r>
      <rPr>
        <sz val="14"/>
        <rFont val="宋体"/>
        <charset val="134"/>
      </rPr>
      <t>亩、河北村</t>
    </r>
    <r>
      <rPr>
        <sz val="14"/>
        <rFont val="Times New Roman"/>
        <charset val="134"/>
      </rPr>
      <t>3</t>
    </r>
    <r>
      <rPr>
        <sz val="14"/>
        <rFont val="宋体"/>
        <charset val="134"/>
      </rPr>
      <t>户</t>
    </r>
    <r>
      <rPr>
        <sz val="14"/>
        <rFont val="Times New Roman"/>
        <charset val="134"/>
      </rPr>
      <t>1.5</t>
    </r>
    <r>
      <rPr>
        <sz val="14"/>
        <rFont val="宋体"/>
        <charset val="134"/>
      </rPr>
      <t>亩、河峪村</t>
    </r>
    <r>
      <rPr>
        <sz val="14"/>
        <rFont val="Times New Roman"/>
        <charset val="134"/>
      </rPr>
      <t>4</t>
    </r>
    <r>
      <rPr>
        <sz val="14"/>
        <rFont val="宋体"/>
        <charset val="134"/>
      </rPr>
      <t>亩、梁湾村</t>
    </r>
    <r>
      <rPr>
        <sz val="14"/>
        <rFont val="Times New Roman"/>
        <charset val="134"/>
      </rPr>
      <t>4</t>
    </r>
    <r>
      <rPr>
        <sz val="14"/>
        <rFont val="宋体"/>
        <charset val="134"/>
      </rPr>
      <t>户</t>
    </r>
    <r>
      <rPr>
        <sz val="14"/>
        <rFont val="Times New Roman"/>
        <charset val="134"/>
      </rPr>
      <t>4</t>
    </r>
    <r>
      <rPr>
        <sz val="14"/>
        <rFont val="宋体"/>
        <charset val="134"/>
      </rPr>
      <t>亩、灵台村</t>
    </r>
    <r>
      <rPr>
        <sz val="14"/>
        <rFont val="Times New Roman"/>
        <charset val="134"/>
      </rPr>
      <t>4</t>
    </r>
    <r>
      <rPr>
        <sz val="14"/>
        <rFont val="宋体"/>
        <charset val="134"/>
      </rPr>
      <t>户</t>
    </r>
    <r>
      <rPr>
        <sz val="14"/>
        <rFont val="Times New Roman"/>
        <charset val="134"/>
      </rPr>
      <t>2.75</t>
    </r>
    <r>
      <rPr>
        <sz val="14"/>
        <rFont val="宋体"/>
        <charset val="134"/>
      </rPr>
      <t>亩、柳沟村</t>
    </r>
    <r>
      <rPr>
        <sz val="14"/>
        <rFont val="Times New Roman"/>
        <charset val="134"/>
      </rPr>
      <t>5</t>
    </r>
    <r>
      <rPr>
        <sz val="14"/>
        <rFont val="宋体"/>
        <charset val="134"/>
      </rPr>
      <t>户</t>
    </r>
    <r>
      <rPr>
        <sz val="14"/>
        <rFont val="Times New Roman"/>
        <charset val="134"/>
      </rPr>
      <t>5</t>
    </r>
    <r>
      <rPr>
        <sz val="14"/>
        <rFont val="宋体"/>
        <charset val="134"/>
      </rPr>
      <t>亩、麻崖村</t>
    </r>
    <r>
      <rPr>
        <sz val="14"/>
        <rFont val="Times New Roman"/>
        <charset val="134"/>
      </rPr>
      <t>2</t>
    </r>
    <r>
      <rPr>
        <sz val="14"/>
        <rFont val="宋体"/>
        <charset val="134"/>
      </rPr>
      <t>户</t>
    </r>
    <r>
      <rPr>
        <sz val="14"/>
        <rFont val="Times New Roman"/>
        <charset val="134"/>
      </rPr>
      <t>2</t>
    </r>
    <r>
      <rPr>
        <sz val="14"/>
        <rFont val="宋体"/>
        <charset val="134"/>
      </rPr>
      <t>亩、毛山村</t>
    </r>
    <r>
      <rPr>
        <sz val="14"/>
        <rFont val="Times New Roman"/>
        <charset val="134"/>
      </rPr>
      <t>2</t>
    </r>
    <r>
      <rPr>
        <sz val="14"/>
        <rFont val="宋体"/>
        <charset val="134"/>
      </rPr>
      <t>户</t>
    </r>
    <r>
      <rPr>
        <sz val="14"/>
        <rFont val="Times New Roman"/>
        <charset val="134"/>
      </rPr>
      <t>2</t>
    </r>
    <r>
      <rPr>
        <sz val="14"/>
        <rFont val="宋体"/>
        <charset val="134"/>
      </rPr>
      <t>亩、水池村</t>
    </r>
    <r>
      <rPr>
        <sz val="14"/>
        <rFont val="Times New Roman"/>
        <charset val="134"/>
      </rPr>
      <t>1</t>
    </r>
    <r>
      <rPr>
        <sz val="14"/>
        <rFont val="宋体"/>
        <charset val="134"/>
      </rPr>
      <t>户</t>
    </r>
    <r>
      <rPr>
        <sz val="14"/>
        <rFont val="Times New Roman"/>
        <charset val="134"/>
      </rPr>
      <t>2</t>
    </r>
    <r>
      <rPr>
        <sz val="14"/>
        <rFont val="宋体"/>
        <charset val="134"/>
      </rPr>
      <t>亩、西关村</t>
    </r>
    <r>
      <rPr>
        <sz val="14"/>
        <rFont val="Times New Roman"/>
        <charset val="134"/>
      </rPr>
      <t>7</t>
    </r>
    <r>
      <rPr>
        <sz val="14"/>
        <rFont val="宋体"/>
        <charset val="134"/>
      </rPr>
      <t>户</t>
    </r>
    <r>
      <rPr>
        <sz val="14"/>
        <rFont val="Times New Roman"/>
        <charset val="134"/>
      </rPr>
      <t>5</t>
    </r>
    <r>
      <rPr>
        <sz val="14"/>
        <rFont val="宋体"/>
        <charset val="134"/>
      </rPr>
      <t>亩、西坡村</t>
    </r>
    <r>
      <rPr>
        <sz val="14"/>
        <rFont val="Times New Roman"/>
        <charset val="134"/>
      </rPr>
      <t>11</t>
    </r>
    <r>
      <rPr>
        <sz val="14"/>
        <rFont val="宋体"/>
        <charset val="134"/>
      </rPr>
      <t>户</t>
    </r>
    <r>
      <rPr>
        <sz val="14"/>
        <rFont val="Times New Roman"/>
        <charset val="134"/>
      </rPr>
      <t>11</t>
    </r>
    <r>
      <rPr>
        <sz val="14"/>
        <rFont val="宋体"/>
        <charset val="134"/>
      </rPr>
      <t>亩、许湾村</t>
    </r>
    <r>
      <rPr>
        <sz val="14"/>
        <rFont val="Times New Roman"/>
        <charset val="134"/>
      </rPr>
      <t>2</t>
    </r>
    <r>
      <rPr>
        <sz val="14"/>
        <rFont val="宋体"/>
        <charset val="134"/>
      </rPr>
      <t>户</t>
    </r>
    <r>
      <rPr>
        <sz val="14"/>
        <rFont val="Times New Roman"/>
        <charset val="134"/>
      </rPr>
      <t>3</t>
    </r>
    <r>
      <rPr>
        <sz val="14"/>
        <rFont val="宋体"/>
        <charset val="134"/>
      </rPr>
      <t>亩、袁河村</t>
    </r>
    <r>
      <rPr>
        <sz val="14"/>
        <rFont val="Times New Roman"/>
        <charset val="134"/>
      </rPr>
      <t>1</t>
    </r>
    <r>
      <rPr>
        <sz val="14"/>
        <rFont val="宋体"/>
        <charset val="134"/>
      </rPr>
      <t>户</t>
    </r>
    <r>
      <rPr>
        <sz val="14"/>
        <rFont val="Times New Roman"/>
        <charset val="134"/>
      </rPr>
      <t>1</t>
    </r>
    <r>
      <rPr>
        <sz val="14"/>
        <rFont val="宋体"/>
        <charset val="134"/>
      </rPr>
      <t>亩、</t>
    </r>
  </si>
  <si>
    <t>刘堡镇马铃薯种植到户补助项目</t>
  </si>
  <si>
    <t>刘堡镇</t>
  </si>
  <si>
    <r>
      <rPr>
        <sz val="14"/>
        <rFont val="宋体"/>
        <charset val="134"/>
      </rPr>
      <t>在刘堡镇落实马铃薯种植到户补助</t>
    </r>
    <r>
      <rPr>
        <sz val="14"/>
        <rFont val="Times New Roman"/>
        <charset val="134"/>
      </rPr>
      <t>7</t>
    </r>
    <r>
      <rPr>
        <sz val="14"/>
        <rFont val="宋体"/>
        <charset val="134"/>
      </rPr>
      <t>亩，亩均补助</t>
    </r>
    <r>
      <rPr>
        <sz val="14"/>
        <rFont val="Times New Roman"/>
        <charset val="134"/>
      </rPr>
      <t>500</t>
    </r>
    <r>
      <rPr>
        <sz val="14"/>
        <rFont val="宋体"/>
        <charset val="134"/>
      </rPr>
      <t>元，其中五星村</t>
    </r>
    <r>
      <rPr>
        <sz val="14"/>
        <rFont val="Times New Roman"/>
        <charset val="134"/>
      </rPr>
      <t>1</t>
    </r>
    <r>
      <rPr>
        <sz val="14"/>
        <rFont val="宋体"/>
        <charset val="134"/>
      </rPr>
      <t>亩、梨园村</t>
    </r>
    <r>
      <rPr>
        <sz val="14"/>
        <rFont val="Times New Roman"/>
        <charset val="134"/>
      </rPr>
      <t>1</t>
    </r>
    <r>
      <rPr>
        <sz val="14"/>
        <rFont val="宋体"/>
        <charset val="134"/>
      </rPr>
      <t>亩、李山村</t>
    </r>
    <r>
      <rPr>
        <sz val="14"/>
        <rFont val="Times New Roman"/>
        <charset val="134"/>
      </rPr>
      <t>1</t>
    </r>
    <r>
      <rPr>
        <sz val="14"/>
        <rFont val="宋体"/>
        <charset val="134"/>
      </rPr>
      <t>亩、小湾村</t>
    </r>
    <r>
      <rPr>
        <sz val="14"/>
        <rFont val="Times New Roman"/>
        <charset val="134"/>
      </rPr>
      <t>2</t>
    </r>
    <r>
      <rPr>
        <sz val="14"/>
        <rFont val="宋体"/>
        <charset val="134"/>
      </rPr>
      <t>亩、郑沟村</t>
    </r>
    <r>
      <rPr>
        <sz val="14"/>
        <rFont val="Times New Roman"/>
        <charset val="134"/>
      </rPr>
      <t>2</t>
    </r>
    <r>
      <rPr>
        <sz val="14"/>
        <rFont val="宋体"/>
        <charset val="134"/>
      </rPr>
      <t>亩，共计补助</t>
    </r>
    <r>
      <rPr>
        <sz val="14"/>
        <rFont val="Times New Roman"/>
        <charset val="134"/>
      </rPr>
      <t>0.35</t>
    </r>
    <r>
      <rPr>
        <sz val="14"/>
        <rFont val="宋体"/>
        <charset val="134"/>
      </rPr>
      <t>万元</t>
    </r>
  </si>
  <si>
    <t>胡川镇马铃薯种植到户补助项目</t>
  </si>
  <si>
    <r>
      <rPr>
        <sz val="14"/>
        <rFont val="宋体"/>
        <charset val="134"/>
      </rPr>
      <t>在胡川镇边缘户种植马铃薯</t>
    </r>
    <r>
      <rPr>
        <sz val="14"/>
        <rFont val="Times New Roman"/>
        <charset val="134"/>
      </rPr>
      <t>49.5</t>
    </r>
    <r>
      <rPr>
        <sz val="14"/>
        <rFont val="宋体"/>
        <charset val="134"/>
      </rPr>
      <t>亩，每亩补助</t>
    </r>
    <r>
      <rPr>
        <sz val="14"/>
        <rFont val="Times New Roman"/>
        <charset val="134"/>
      </rPr>
      <t>500</t>
    </r>
    <r>
      <rPr>
        <sz val="14"/>
        <rFont val="宋体"/>
        <charset val="134"/>
      </rPr>
      <t>元，共补助</t>
    </r>
    <r>
      <rPr>
        <sz val="14"/>
        <rFont val="Times New Roman"/>
        <charset val="134"/>
      </rPr>
      <t>2.475</t>
    </r>
    <r>
      <rPr>
        <sz val="14"/>
        <rFont val="宋体"/>
        <charset val="134"/>
      </rPr>
      <t>万元。仓下村</t>
    </r>
    <r>
      <rPr>
        <sz val="14"/>
        <rFont val="Times New Roman"/>
        <charset val="134"/>
      </rPr>
      <t>8</t>
    </r>
    <r>
      <rPr>
        <sz val="14"/>
        <rFont val="宋体"/>
        <charset val="134"/>
      </rPr>
      <t>亩；刘塬村</t>
    </r>
    <r>
      <rPr>
        <sz val="14"/>
        <rFont val="Times New Roman"/>
        <charset val="134"/>
      </rPr>
      <t>3</t>
    </r>
    <r>
      <rPr>
        <sz val="14"/>
        <rFont val="宋体"/>
        <charset val="134"/>
      </rPr>
      <t>亩；柳湾村</t>
    </r>
    <r>
      <rPr>
        <sz val="14"/>
        <rFont val="Times New Roman"/>
        <charset val="134"/>
      </rPr>
      <t>11.5</t>
    </r>
    <r>
      <rPr>
        <sz val="14"/>
        <rFont val="宋体"/>
        <charset val="134"/>
      </rPr>
      <t>亩；潘峪村</t>
    </r>
    <r>
      <rPr>
        <sz val="14"/>
        <rFont val="Times New Roman"/>
        <charset val="134"/>
      </rPr>
      <t>5</t>
    </r>
    <r>
      <rPr>
        <sz val="14"/>
        <rFont val="宋体"/>
        <charset val="134"/>
      </rPr>
      <t>亩；蒲家村</t>
    </r>
    <r>
      <rPr>
        <sz val="14"/>
        <rFont val="Times New Roman"/>
        <charset val="134"/>
      </rPr>
      <t>1</t>
    </r>
    <r>
      <rPr>
        <sz val="14"/>
        <rFont val="宋体"/>
        <charset val="134"/>
      </rPr>
      <t>亩；祁沟村</t>
    </r>
    <r>
      <rPr>
        <sz val="14"/>
        <rFont val="Times New Roman"/>
        <charset val="134"/>
      </rPr>
      <t>1</t>
    </r>
    <r>
      <rPr>
        <sz val="14"/>
        <rFont val="宋体"/>
        <charset val="134"/>
      </rPr>
      <t>亩；深坷村</t>
    </r>
    <r>
      <rPr>
        <sz val="14"/>
        <rFont val="Times New Roman"/>
        <charset val="134"/>
      </rPr>
      <t>6</t>
    </r>
    <r>
      <rPr>
        <sz val="14"/>
        <rFont val="宋体"/>
        <charset val="134"/>
      </rPr>
      <t>亩；王安村</t>
    </r>
    <r>
      <rPr>
        <sz val="14"/>
        <rFont val="Times New Roman"/>
        <charset val="134"/>
      </rPr>
      <t>4</t>
    </r>
    <r>
      <rPr>
        <sz val="14"/>
        <rFont val="宋体"/>
        <charset val="134"/>
      </rPr>
      <t>亩；前梁村</t>
    </r>
    <r>
      <rPr>
        <sz val="14"/>
        <rFont val="Times New Roman"/>
        <charset val="134"/>
      </rPr>
      <t>2</t>
    </r>
    <r>
      <rPr>
        <sz val="14"/>
        <rFont val="宋体"/>
        <charset val="134"/>
      </rPr>
      <t>亩；阳山村</t>
    </r>
    <r>
      <rPr>
        <sz val="14"/>
        <rFont val="Times New Roman"/>
        <charset val="134"/>
      </rPr>
      <t>5</t>
    </r>
    <r>
      <rPr>
        <sz val="14"/>
        <rFont val="宋体"/>
        <charset val="134"/>
      </rPr>
      <t>亩，窑上村</t>
    </r>
    <r>
      <rPr>
        <sz val="14"/>
        <rFont val="Times New Roman"/>
        <charset val="134"/>
      </rPr>
      <t>3</t>
    </r>
    <r>
      <rPr>
        <sz val="14"/>
        <rFont val="宋体"/>
        <charset val="134"/>
      </rPr>
      <t>亩。</t>
    </r>
  </si>
  <si>
    <t>大阳镇马铃薯种植到户补助项目</t>
  </si>
  <si>
    <r>
      <rPr>
        <sz val="14"/>
        <rFont val="宋体"/>
        <charset val="134"/>
      </rPr>
      <t>在大阳镇边缘户种植马铃薯</t>
    </r>
    <r>
      <rPr>
        <sz val="14"/>
        <rFont val="Times New Roman"/>
        <charset val="134"/>
      </rPr>
      <t>85</t>
    </r>
    <r>
      <rPr>
        <sz val="14"/>
        <rFont val="宋体"/>
        <charset val="134"/>
      </rPr>
      <t>亩，每亩补助</t>
    </r>
    <r>
      <rPr>
        <sz val="14"/>
        <rFont val="Times New Roman"/>
        <charset val="134"/>
      </rPr>
      <t>500</t>
    </r>
    <r>
      <rPr>
        <sz val="14"/>
        <rFont val="宋体"/>
        <charset val="134"/>
      </rPr>
      <t>元，共补助</t>
    </r>
    <r>
      <rPr>
        <sz val="14"/>
        <rFont val="Times New Roman"/>
        <charset val="134"/>
      </rPr>
      <t>4.25</t>
    </r>
    <r>
      <rPr>
        <sz val="14"/>
        <rFont val="宋体"/>
        <charset val="134"/>
      </rPr>
      <t>万元。吴家</t>
    </r>
    <r>
      <rPr>
        <sz val="14"/>
        <rFont val="Times New Roman"/>
        <charset val="134"/>
      </rPr>
      <t>3</t>
    </r>
    <r>
      <rPr>
        <sz val="14"/>
        <rFont val="宋体"/>
        <charset val="134"/>
      </rPr>
      <t>亩，汪洋村</t>
    </r>
    <r>
      <rPr>
        <sz val="14"/>
        <rFont val="Times New Roman"/>
        <charset val="134"/>
      </rPr>
      <t>3</t>
    </r>
    <r>
      <rPr>
        <sz val="14"/>
        <rFont val="宋体"/>
        <charset val="134"/>
      </rPr>
      <t>亩，寨子村</t>
    </r>
    <r>
      <rPr>
        <sz val="14"/>
        <rFont val="Times New Roman"/>
        <charset val="134"/>
      </rPr>
      <t>1</t>
    </r>
    <r>
      <rPr>
        <sz val="14"/>
        <rFont val="宋体"/>
        <charset val="134"/>
      </rPr>
      <t>亩，双庙村</t>
    </r>
    <r>
      <rPr>
        <sz val="14"/>
        <rFont val="Times New Roman"/>
        <charset val="134"/>
      </rPr>
      <t>3</t>
    </r>
    <r>
      <rPr>
        <sz val="14"/>
        <rFont val="宋体"/>
        <charset val="134"/>
      </rPr>
      <t>亩，陈阳村</t>
    </r>
    <r>
      <rPr>
        <sz val="14"/>
        <rFont val="Times New Roman"/>
        <charset val="134"/>
      </rPr>
      <t>5</t>
    </r>
    <r>
      <rPr>
        <sz val="14"/>
        <rFont val="宋体"/>
        <charset val="134"/>
      </rPr>
      <t>亩，河李村</t>
    </r>
    <r>
      <rPr>
        <sz val="14"/>
        <rFont val="Times New Roman"/>
        <charset val="134"/>
      </rPr>
      <t>5</t>
    </r>
    <r>
      <rPr>
        <sz val="14"/>
        <rFont val="宋体"/>
        <charset val="134"/>
      </rPr>
      <t>亩，闫庄村</t>
    </r>
    <r>
      <rPr>
        <sz val="14"/>
        <rFont val="Times New Roman"/>
        <charset val="134"/>
      </rPr>
      <t>1.5</t>
    </r>
    <r>
      <rPr>
        <sz val="14"/>
        <rFont val="宋体"/>
        <charset val="134"/>
      </rPr>
      <t>亩，太原村</t>
    </r>
    <r>
      <rPr>
        <sz val="14"/>
        <rFont val="Times New Roman"/>
        <charset val="134"/>
      </rPr>
      <t>2</t>
    </r>
    <r>
      <rPr>
        <sz val="14"/>
        <rFont val="宋体"/>
        <charset val="134"/>
      </rPr>
      <t>亩，刘山村</t>
    </r>
    <r>
      <rPr>
        <sz val="14"/>
        <rFont val="Times New Roman"/>
        <charset val="134"/>
      </rPr>
      <t>2</t>
    </r>
    <r>
      <rPr>
        <sz val="14"/>
        <rFont val="宋体"/>
        <charset val="134"/>
      </rPr>
      <t>亩，高沟村</t>
    </r>
    <r>
      <rPr>
        <sz val="14"/>
        <rFont val="Times New Roman"/>
        <charset val="134"/>
      </rPr>
      <t>4</t>
    </r>
    <r>
      <rPr>
        <sz val="14"/>
        <rFont val="宋体"/>
        <charset val="134"/>
      </rPr>
      <t>亩，侯吴村</t>
    </r>
    <r>
      <rPr>
        <sz val="14"/>
        <rFont val="Times New Roman"/>
        <charset val="134"/>
      </rPr>
      <t>4</t>
    </r>
    <r>
      <rPr>
        <sz val="14"/>
        <rFont val="宋体"/>
        <charset val="134"/>
      </rPr>
      <t>亩，豁岘村</t>
    </r>
    <r>
      <rPr>
        <sz val="14"/>
        <rFont val="Times New Roman"/>
        <charset val="134"/>
      </rPr>
      <t>2</t>
    </r>
    <r>
      <rPr>
        <sz val="14"/>
        <rFont val="宋体"/>
        <charset val="134"/>
      </rPr>
      <t>亩，梁堡村</t>
    </r>
    <r>
      <rPr>
        <sz val="14"/>
        <rFont val="Times New Roman"/>
        <charset val="134"/>
      </rPr>
      <t>3.5</t>
    </r>
    <r>
      <rPr>
        <sz val="14"/>
        <rFont val="宋体"/>
        <charset val="134"/>
      </rPr>
      <t>亩，阳沟村</t>
    </r>
    <r>
      <rPr>
        <sz val="14"/>
        <rFont val="Times New Roman"/>
        <charset val="134"/>
      </rPr>
      <t>2</t>
    </r>
    <r>
      <rPr>
        <sz val="14"/>
        <rFont val="宋体"/>
        <charset val="134"/>
      </rPr>
      <t>亩，中庄村</t>
    </r>
    <r>
      <rPr>
        <sz val="14"/>
        <rFont val="Times New Roman"/>
        <charset val="134"/>
      </rPr>
      <t>3</t>
    </r>
    <r>
      <rPr>
        <sz val="14"/>
        <rFont val="宋体"/>
        <charset val="134"/>
      </rPr>
      <t>亩，刘沟村</t>
    </r>
    <r>
      <rPr>
        <sz val="14"/>
        <rFont val="Times New Roman"/>
        <charset val="134"/>
      </rPr>
      <t>3</t>
    </r>
    <r>
      <rPr>
        <sz val="14"/>
        <rFont val="宋体"/>
        <charset val="134"/>
      </rPr>
      <t>亩，水滩村</t>
    </r>
    <r>
      <rPr>
        <sz val="14"/>
        <rFont val="Times New Roman"/>
        <charset val="134"/>
      </rPr>
      <t>0.5</t>
    </r>
    <r>
      <rPr>
        <sz val="14"/>
        <rFont val="宋体"/>
        <charset val="134"/>
      </rPr>
      <t>亩，东沟村</t>
    </r>
    <r>
      <rPr>
        <sz val="14"/>
        <rFont val="Times New Roman"/>
        <charset val="134"/>
      </rPr>
      <t>7</t>
    </r>
    <r>
      <rPr>
        <sz val="14"/>
        <rFont val="宋体"/>
        <charset val="134"/>
      </rPr>
      <t>亩，小杨村</t>
    </r>
    <r>
      <rPr>
        <sz val="14"/>
        <rFont val="Times New Roman"/>
        <charset val="134"/>
      </rPr>
      <t>4</t>
    </r>
    <r>
      <rPr>
        <sz val="14"/>
        <rFont val="宋体"/>
        <charset val="134"/>
      </rPr>
      <t>亩，阳湾村</t>
    </r>
    <r>
      <rPr>
        <sz val="14"/>
        <rFont val="Times New Roman"/>
        <charset val="134"/>
      </rPr>
      <t>2</t>
    </r>
    <r>
      <rPr>
        <sz val="14"/>
        <rFont val="宋体"/>
        <charset val="134"/>
      </rPr>
      <t>亩，大阳村</t>
    </r>
    <r>
      <rPr>
        <sz val="14"/>
        <rFont val="Times New Roman"/>
        <charset val="134"/>
      </rPr>
      <t>4</t>
    </r>
    <r>
      <rPr>
        <sz val="14"/>
        <rFont val="宋体"/>
        <charset val="134"/>
      </rPr>
      <t>亩，下渠村</t>
    </r>
    <r>
      <rPr>
        <sz val="14"/>
        <rFont val="Times New Roman"/>
        <charset val="134"/>
      </rPr>
      <t>4</t>
    </r>
    <r>
      <rPr>
        <sz val="14"/>
        <rFont val="宋体"/>
        <charset val="134"/>
      </rPr>
      <t>亩，南山村</t>
    </r>
    <r>
      <rPr>
        <sz val="14"/>
        <rFont val="Times New Roman"/>
        <charset val="134"/>
      </rPr>
      <t>12.5</t>
    </r>
    <r>
      <rPr>
        <sz val="14"/>
        <rFont val="宋体"/>
        <charset val="134"/>
      </rPr>
      <t>亩，下李村</t>
    </r>
    <r>
      <rPr>
        <sz val="14"/>
        <rFont val="Times New Roman"/>
        <charset val="134"/>
      </rPr>
      <t>4</t>
    </r>
    <r>
      <rPr>
        <sz val="14"/>
        <rFont val="宋体"/>
        <charset val="134"/>
      </rPr>
      <t>亩</t>
    </r>
  </si>
  <si>
    <t>川王镇马铃薯种植到户补助项目</t>
  </si>
  <si>
    <t>海湾村</t>
  </si>
  <si>
    <r>
      <rPr>
        <sz val="14"/>
        <rFont val="宋体"/>
        <charset val="134"/>
      </rPr>
      <t>种植马铃薯</t>
    </r>
    <r>
      <rPr>
        <sz val="14"/>
        <rFont val="Times New Roman"/>
        <charset val="134"/>
      </rPr>
      <t>43</t>
    </r>
    <r>
      <rPr>
        <sz val="14"/>
        <rFont val="宋体"/>
        <charset val="134"/>
      </rPr>
      <t>亩，其中范湾</t>
    </r>
    <r>
      <rPr>
        <sz val="14"/>
        <rFont val="Times New Roman"/>
        <charset val="134"/>
      </rPr>
      <t>1</t>
    </r>
    <r>
      <rPr>
        <sz val="14"/>
        <rFont val="宋体"/>
        <charset val="134"/>
      </rPr>
      <t>亩，大庄</t>
    </r>
    <r>
      <rPr>
        <sz val="14"/>
        <rFont val="Times New Roman"/>
        <charset val="134"/>
      </rPr>
      <t>2</t>
    </r>
    <r>
      <rPr>
        <sz val="14"/>
        <rFont val="宋体"/>
        <charset val="134"/>
      </rPr>
      <t>亩，松树湾</t>
    </r>
    <r>
      <rPr>
        <sz val="14"/>
        <rFont val="Times New Roman"/>
        <charset val="134"/>
      </rPr>
      <t>1</t>
    </r>
    <r>
      <rPr>
        <sz val="14"/>
        <rFont val="宋体"/>
        <charset val="134"/>
      </rPr>
      <t>亩，西崖</t>
    </r>
    <r>
      <rPr>
        <sz val="14"/>
        <rFont val="Times New Roman"/>
        <charset val="134"/>
      </rPr>
      <t>4</t>
    </r>
    <r>
      <rPr>
        <sz val="14"/>
        <rFont val="宋体"/>
        <charset val="134"/>
      </rPr>
      <t>亩，小河</t>
    </r>
    <r>
      <rPr>
        <sz val="14"/>
        <rFont val="Times New Roman"/>
        <charset val="134"/>
      </rPr>
      <t>4</t>
    </r>
    <r>
      <rPr>
        <sz val="14"/>
        <rFont val="宋体"/>
        <charset val="134"/>
      </rPr>
      <t>亩，王沟</t>
    </r>
    <r>
      <rPr>
        <sz val="14"/>
        <rFont val="Times New Roman"/>
        <charset val="134"/>
      </rPr>
      <t>2.5</t>
    </r>
    <r>
      <rPr>
        <sz val="14"/>
        <rFont val="宋体"/>
        <charset val="134"/>
      </rPr>
      <t>亩，冯家</t>
    </r>
    <r>
      <rPr>
        <sz val="14"/>
        <rFont val="Times New Roman"/>
        <charset val="134"/>
      </rPr>
      <t>2</t>
    </r>
    <r>
      <rPr>
        <sz val="14"/>
        <rFont val="宋体"/>
        <charset val="134"/>
      </rPr>
      <t>亩，海湾</t>
    </r>
    <r>
      <rPr>
        <sz val="14"/>
        <rFont val="Times New Roman"/>
        <charset val="134"/>
      </rPr>
      <t>7.5</t>
    </r>
    <r>
      <rPr>
        <sz val="14"/>
        <rFont val="宋体"/>
        <charset val="134"/>
      </rPr>
      <t>亩，何湾</t>
    </r>
    <r>
      <rPr>
        <sz val="14"/>
        <rFont val="Times New Roman"/>
        <charset val="134"/>
      </rPr>
      <t>10</t>
    </r>
    <r>
      <rPr>
        <sz val="14"/>
        <rFont val="宋体"/>
        <charset val="134"/>
      </rPr>
      <t>亩，毛寨</t>
    </r>
    <r>
      <rPr>
        <sz val="14"/>
        <rFont val="Times New Roman"/>
        <charset val="134"/>
      </rPr>
      <t>9</t>
    </r>
    <r>
      <rPr>
        <sz val="14"/>
        <rFont val="宋体"/>
        <charset val="134"/>
      </rPr>
      <t>亩每亩补助</t>
    </r>
    <r>
      <rPr>
        <sz val="14"/>
        <rFont val="Times New Roman"/>
        <charset val="134"/>
      </rPr>
      <t>500</t>
    </r>
    <r>
      <rPr>
        <sz val="14"/>
        <rFont val="宋体"/>
        <charset val="134"/>
      </rPr>
      <t>元。</t>
    </r>
  </si>
  <si>
    <t>马关镇马铃薯种植到户补助项目</t>
  </si>
  <si>
    <r>
      <rPr>
        <sz val="14"/>
        <rFont val="宋体"/>
        <charset val="134"/>
      </rPr>
      <t>种植马铃薯</t>
    </r>
    <r>
      <rPr>
        <sz val="14"/>
        <rFont val="Times New Roman"/>
        <charset val="134"/>
      </rPr>
      <t>91</t>
    </r>
    <r>
      <rPr>
        <sz val="14"/>
        <rFont val="宋体"/>
        <charset val="134"/>
      </rPr>
      <t>亩（其中马堡村</t>
    </r>
    <r>
      <rPr>
        <sz val="14"/>
        <rFont val="Times New Roman"/>
        <charset val="134"/>
      </rPr>
      <t>3</t>
    </r>
    <r>
      <rPr>
        <sz val="14"/>
        <rFont val="宋体"/>
        <charset val="134"/>
      </rPr>
      <t>亩，上豆村</t>
    </r>
    <r>
      <rPr>
        <sz val="14"/>
        <rFont val="Times New Roman"/>
        <charset val="134"/>
      </rPr>
      <t>8</t>
    </r>
    <r>
      <rPr>
        <sz val="14"/>
        <rFont val="宋体"/>
        <charset val="134"/>
      </rPr>
      <t>亩，上河村</t>
    </r>
    <r>
      <rPr>
        <sz val="14"/>
        <rFont val="Times New Roman"/>
        <charset val="134"/>
      </rPr>
      <t>32</t>
    </r>
    <r>
      <rPr>
        <sz val="14"/>
        <rFont val="宋体"/>
        <charset val="134"/>
      </rPr>
      <t>亩，韦沟村</t>
    </r>
    <r>
      <rPr>
        <sz val="14"/>
        <rFont val="Times New Roman"/>
        <charset val="134"/>
      </rPr>
      <t>4</t>
    </r>
    <r>
      <rPr>
        <sz val="14"/>
        <rFont val="宋体"/>
        <charset val="134"/>
      </rPr>
      <t>亩，西台村</t>
    </r>
    <r>
      <rPr>
        <sz val="14"/>
        <rFont val="Times New Roman"/>
        <charset val="134"/>
      </rPr>
      <t>9</t>
    </r>
    <r>
      <rPr>
        <sz val="14"/>
        <rFont val="宋体"/>
        <charset val="134"/>
      </rPr>
      <t>亩，西庄村</t>
    </r>
    <r>
      <rPr>
        <sz val="14"/>
        <rFont val="Times New Roman"/>
        <charset val="134"/>
      </rPr>
      <t>15</t>
    </r>
    <r>
      <rPr>
        <sz val="14"/>
        <rFont val="宋体"/>
        <charset val="134"/>
      </rPr>
      <t>亩，小庄村</t>
    </r>
    <r>
      <rPr>
        <sz val="14"/>
        <rFont val="Times New Roman"/>
        <charset val="134"/>
      </rPr>
      <t>2</t>
    </r>
    <r>
      <rPr>
        <sz val="14"/>
        <rFont val="宋体"/>
        <charset val="134"/>
      </rPr>
      <t>亩，新义村</t>
    </r>
    <r>
      <rPr>
        <sz val="14"/>
        <rFont val="Times New Roman"/>
        <charset val="134"/>
      </rPr>
      <t>8</t>
    </r>
    <r>
      <rPr>
        <sz val="14"/>
        <rFont val="宋体"/>
        <charset val="134"/>
      </rPr>
      <t>亩，草湾村</t>
    </r>
    <r>
      <rPr>
        <sz val="14"/>
        <rFont val="Times New Roman"/>
        <charset val="134"/>
      </rPr>
      <t>3</t>
    </r>
    <r>
      <rPr>
        <sz val="14"/>
        <rFont val="宋体"/>
        <charset val="134"/>
      </rPr>
      <t>亩，赵沟村</t>
    </r>
    <r>
      <rPr>
        <sz val="14"/>
        <rFont val="Times New Roman"/>
        <charset val="134"/>
      </rPr>
      <t>7</t>
    </r>
    <r>
      <rPr>
        <sz val="14"/>
        <rFont val="宋体"/>
        <charset val="134"/>
      </rPr>
      <t>亩。）</t>
    </r>
  </si>
  <si>
    <t>梁山镇马铃薯种植到户补助项目</t>
  </si>
  <si>
    <t>梁山镇</t>
  </si>
  <si>
    <r>
      <rPr>
        <sz val="14"/>
        <rFont val="宋体"/>
        <charset val="134"/>
      </rPr>
      <t>为梁山镇边缘户马铃薯种植到户补助项目涉及</t>
    </r>
    <r>
      <rPr>
        <sz val="14"/>
        <rFont val="Times New Roman"/>
        <charset val="134"/>
      </rPr>
      <t>11</t>
    </r>
    <r>
      <rPr>
        <sz val="14"/>
        <rFont val="宋体"/>
        <charset val="134"/>
      </rPr>
      <t>个村</t>
    </r>
    <r>
      <rPr>
        <sz val="14"/>
        <rFont val="Times New Roman"/>
        <charset val="134"/>
      </rPr>
      <t>81</t>
    </r>
    <r>
      <rPr>
        <sz val="14"/>
        <rFont val="宋体"/>
        <charset val="134"/>
      </rPr>
      <t>户</t>
    </r>
    <r>
      <rPr>
        <sz val="14"/>
        <rFont val="Times New Roman"/>
        <charset val="134"/>
      </rPr>
      <t>148</t>
    </r>
    <r>
      <rPr>
        <sz val="14"/>
        <rFont val="宋体"/>
        <charset val="134"/>
      </rPr>
      <t>亩，每亩</t>
    </r>
    <r>
      <rPr>
        <sz val="14"/>
        <rFont val="Times New Roman"/>
        <charset val="134"/>
      </rPr>
      <t>500</t>
    </r>
    <r>
      <rPr>
        <sz val="14"/>
        <rFont val="宋体"/>
        <charset val="134"/>
      </rPr>
      <t>元，需资金</t>
    </r>
    <r>
      <rPr>
        <sz val="14"/>
        <rFont val="Times New Roman"/>
        <charset val="134"/>
      </rPr>
      <t>7.4</t>
    </r>
    <r>
      <rPr>
        <sz val="14"/>
        <rFont val="宋体"/>
        <charset val="134"/>
      </rPr>
      <t>万元，其中：吕湾村</t>
    </r>
    <r>
      <rPr>
        <sz val="14"/>
        <rFont val="Times New Roman"/>
        <charset val="134"/>
      </rPr>
      <t>6</t>
    </r>
    <r>
      <rPr>
        <sz val="14"/>
        <rFont val="宋体"/>
        <charset val="134"/>
      </rPr>
      <t>户</t>
    </r>
    <r>
      <rPr>
        <sz val="14"/>
        <rFont val="Times New Roman"/>
        <charset val="134"/>
      </rPr>
      <t>6</t>
    </r>
    <r>
      <rPr>
        <sz val="14"/>
        <rFont val="宋体"/>
        <charset val="134"/>
      </rPr>
      <t>亩、高营村</t>
    </r>
    <r>
      <rPr>
        <sz val="14"/>
        <rFont val="Times New Roman"/>
        <charset val="134"/>
      </rPr>
      <t>2</t>
    </r>
    <r>
      <rPr>
        <sz val="14"/>
        <rFont val="宋体"/>
        <charset val="134"/>
      </rPr>
      <t>户</t>
    </r>
    <r>
      <rPr>
        <sz val="14"/>
        <rFont val="Times New Roman"/>
        <charset val="134"/>
      </rPr>
      <t>2</t>
    </r>
    <r>
      <rPr>
        <sz val="14"/>
        <rFont val="宋体"/>
        <charset val="134"/>
      </rPr>
      <t>亩、斜头</t>
    </r>
    <r>
      <rPr>
        <sz val="14"/>
        <rFont val="Times New Roman"/>
        <charset val="134"/>
      </rPr>
      <t>6</t>
    </r>
    <r>
      <rPr>
        <sz val="14"/>
        <rFont val="宋体"/>
        <charset val="134"/>
      </rPr>
      <t>户</t>
    </r>
    <r>
      <rPr>
        <sz val="14"/>
        <rFont val="Times New Roman"/>
        <charset val="134"/>
      </rPr>
      <t>6</t>
    </r>
    <r>
      <rPr>
        <sz val="14"/>
        <rFont val="宋体"/>
        <charset val="134"/>
      </rPr>
      <t>亩、岳山村</t>
    </r>
    <r>
      <rPr>
        <sz val="14"/>
        <rFont val="Times New Roman"/>
        <charset val="134"/>
      </rPr>
      <t>11</t>
    </r>
    <r>
      <rPr>
        <sz val="14"/>
        <rFont val="宋体"/>
        <charset val="134"/>
      </rPr>
      <t>户</t>
    </r>
    <r>
      <rPr>
        <sz val="14"/>
        <rFont val="Times New Roman"/>
        <charset val="134"/>
      </rPr>
      <t>30</t>
    </r>
    <r>
      <rPr>
        <sz val="14"/>
        <rFont val="宋体"/>
        <charset val="134"/>
      </rPr>
      <t>亩、樱桃沟村</t>
    </r>
    <r>
      <rPr>
        <sz val="14"/>
        <rFont val="Times New Roman"/>
        <charset val="134"/>
      </rPr>
      <t>1</t>
    </r>
    <r>
      <rPr>
        <sz val="14"/>
        <rFont val="宋体"/>
        <charset val="134"/>
      </rPr>
      <t>户</t>
    </r>
    <r>
      <rPr>
        <sz val="14"/>
        <rFont val="Times New Roman"/>
        <charset val="134"/>
      </rPr>
      <t>1</t>
    </r>
    <r>
      <rPr>
        <sz val="14"/>
        <rFont val="宋体"/>
        <charset val="134"/>
      </rPr>
      <t>亩、杨渠村</t>
    </r>
    <r>
      <rPr>
        <sz val="14"/>
        <rFont val="Times New Roman"/>
        <charset val="134"/>
      </rPr>
      <t>9</t>
    </r>
    <r>
      <rPr>
        <sz val="14"/>
        <rFont val="宋体"/>
        <charset val="134"/>
      </rPr>
      <t>户</t>
    </r>
    <r>
      <rPr>
        <sz val="14"/>
        <rFont val="Times New Roman"/>
        <charset val="134"/>
      </rPr>
      <t>9</t>
    </r>
    <r>
      <rPr>
        <sz val="14"/>
        <rFont val="宋体"/>
        <charset val="134"/>
      </rPr>
      <t>亩、丹麻村</t>
    </r>
    <r>
      <rPr>
        <sz val="14"/>
        <rFont val="Times New Roman"/>
        <charset val="134"/>
      </rPr>
      <t>7</t>
    </r>
    <r>
      <rPr>
        <sz val="14"/>
        <rFont val="宋体"/>
        <charset val="134"/>
      </rPr>
      <t>户</t>
    </r>
    <r>
      <rPr>
        <sz val="14"/>
        <rFont val="Times New Roman"/>
        <charset val="134"/>
      </rPr>
      <t>7</t>
    </r>
    <r>
      <rPr>
        <sz val="14"/>
        <rFont val="宋体"/>
        <charset val="134"/>
      </rPr>
      <t>亩、阳洼村</t>
    </r>
    <r>
      <rPr>
        <sz val="14"/>
        <rFont val="Times New Roman"/>
        <charset val="134"/>
      </rPr>
      <t>16</t>
    </r>
    <r>
      <rPr>
        <sz val="14"/>
        <rFont val="宋体"/>
        <charset val="134"/>
      </rPr>
      <t>户</t>
    </r>
    <r>
      <rPr>
        <sz val="14"/>
        <rFont val="Times New Roman"/>
        <charset val="134"/>
      </rPr>
      <t>50</t>
    </r>
    <r>
      <rPr>
        <sz val="14"/>
        <rFont val="宋体"/>
        <charset val="134"/>
      </rPr>
      <t>亩、梁山村</t>
    </r>
    <r>
      <rPr>
        <sz val="14"/>
        <rFont val="Times New Roman"/>
        <charset val="134"/>
      </rPr>
      <t>8</t>
    </r>
    <r>
      <rPr>
        <sz val="14"/>
        <rFont val="宋体"/>
        <charset val="134"/>
      </rPr>
      <t>户</t>
    </r>
    <r>
      <rPr>
        <sz val="14"/>
        <rFont val="Times New Roman"/>
        <charset val="134"/>
      </rPr>
      <t>8</t>
    </r>
    <r>
      <rPr>
        <sz val="14"/>
        <rFont val="宋体"/>
        <charset val="134"/>
      </rPr>
      <t>亩、杨崖村</t>
    </r>
    <r>
      <rPr>
        <sz val="14"/>
        <rFont val="Times New Roman"/>
        <charset val="134"/>
      </rPr>
      <t>7</t>
    </r>
    <r>
      <rPr>
        <sz val="14"/>
        <rFont val="宋体"/>
        <charset val="134"/>
      </rPr>
      <t>户</t>
    </r>
    <r>
      <rPr>
        <sz val="14"/>
        <rFont val="Times New Roman"/>
        <charset val="134"/>
      </rPr>
      <t>21</t>
    </r>
    <r>
      <rPr>
        <sz val="14"/>
        <rFont val="宋体"/>
        <charset val="134"/>
      </rPr>
      <t>亩、五方村</t>
    </r>
    <r>
      <rPr>
        <sz val="14"/>
        <rFont val="Times New Roman"/>
        <charset val="134"/>
      </rPr>
      <t>8</t>
    </r>
    <r>
      <rPr>
        <sz val="14"/>
        <rFont val="宋体"/>
        <charset val="134"/>
      </rPr>
      <t>户</t>
    </r>
    <r>
      <rPr>
        <sz val="14"/>
        <rFont val="Times New Roman"/>
        <charset val="134"/>
      </rPr>
      <t>8</t>
    </r>
    <r>
      <rPr>
        <sz val="14"/>
        <rFont val="宋体"/>
        <charset val="134"/>
      </rPr>
      <t>亩</t>
    </r>
    <r>
      <rPr>
        <sz val="14"/>
        <rFont val="Times New Roman"/>
        <charset val="134"/>
      </rPr>
      <t>.</t>
    </r>
  </si>
  <si>
    <t>马鹿镇马铃薯种植到户补助项目</t>
  </si>
  <si>
    <t>马鹿镇</t>
  </si>
  <si>
    <r>
      <rPr>
        <sz val="14"/>
        <rFont val="宋体"/>
        <charset val="134"/>
      </rPr>
      <t>安排</t>
    </r>
    <r>
      <rPr>
        <sz val="14"/>
        <rFont val="Times New Roman"/>
        <charset val="134"/>
      </rPr>
      <t>1.8</t>
    </r>
    <r>
      <rPr>
        <sz val="14"/>
        <rFont val="宋体"/>
        <charset val="134"/>
      </rPr>
      <t>万元，在马鹿镇</t>
    </r>
    <r>
      <rPr>
        <sz val="14"/>
        <rFont val="Times New Roman"/>
        <charset val="134"/>
      </rPr>
      <t>11</t>
    </r>
    <r>
      <rPr>
        <sz val="14"/>
        <rFont val="宋体"/>
        <charset val="134"/>
      </rPr>
      <t>村实施马铃薯种植项目</t>
    </r>
    <r>
      <rPr>
        <sz val="14"/>
        <rFont val="Times New Roman"/>
        <charset val="134"/>
      </rPr>
      <t>36</t>
    </r>
    <r>
      <rPr>
        <sz val="14"/>
        <rFont val="宋体"/>
        <charset val="134"/>
      </rPr>
      <t>亩，亩均补</t>
    </r>
    <r>
      <rPr>
        <sz val="14"/>
        <rFont val="Times New Roman"/>
        <charset val="134"/>
      </rPr>
      <t>500</t>
    </r>
    <r>
      <rPr>
        <sz val="14"/>
        <rFont val="宋体"/>
        <charset val="134"/>
      </rPr>
      <t>元。其中堡梁村</t>
    </r>
    <r>
      <rPr>
        <sz val="14"/>
        <rFont val="Times New Roman"/>
        <charset val="134"/>
      </rPr>
      <t>4</t>
    </r>
    <r>
      <rPr>
        <sz val="14"/>
        <rFont val="宋体"/>
        <charset val="134"/>
      </rPr>
      <t>亩，陡崖村</t>
    </r>
    <r>
      <rPr>
        <sz val="14"/>
        <rFont val="Times New Roman"/>
        <charset val="134"/>
      </rPr>
      <t>1</t>
    </r>
    <r>
      <rPr>
        <sz val="14"/>
        <rFont val="宋体"/>
        <charset val="134"/>
      </rPr>
      <t>亩，草川村</t>
    </r>
    <r>
      <rPr>
        <sz val="14"/>
        <rFont val="Times New Roman"/>
        <charset val="134"/>
      </rPr>
      <t>1</t>
    </r>
    <r>
      <rPr>
        <sz val="14"/>
        <rFont val="宋体"/>
        <charset val="134"/>
      </rPr>
      <t>亩，康王村</t>
    </r>
    <r>
      <rPr>
        <sz val="14"/>
        <rFont val="Times New Roman"/>
        <charset val="134"/>
      </rPr>
      <t>3</t>
    </r>
    <r>
      <rPr>
        <sz val="14"/>
        <rFont val="宋体"/>
        <charset val="134"/>
      </rPr>
      <t>亩，白杨村</t>
    </r>
    <r>
      <rPr>
        <sz val="14"/>
        <rFont val="Times New Roman"/>
        <charset val="134"/>
      </rPr>
      <t>4</t>
    </r>
    <r>
      <rPr>
        <sz val="14"/>
        <rFont val="宋体"/>
        <charset val="134"/>
      </rPr>
      <t>亩，石庄科村</t>
    </r>
    <r>
      <rPr>
        <sz val="14"/>
        <rFont val="Times New Roman"/>
        <charset val="134"/>
      </rPr>
      <t>5</t>
    </r>
    <r>
      <rPr>
        <sz val="14"/>
        <rFont val="宋体"/>
        <charset val="134"/>
      </rPr>
      <t>亩，寺湾村</t>
    </r>
    <r>
      <rPr>
        <sz val="14"/>
        <rFont val="Times New Roman"/>
        <charset val="134"/>
      </rPr>
      <t>2</t>
    </r>
    <r>
      <rPr>
        <sz val="14"/>
        <rFont val="宋体"/>
        <charset val="134"/>
      </rPr>
      <t>亩，龙口村</t>
    </r>
    <r>
      <rPr>
        <sz val="14"/>
        <rFont val="Times New Roman"/>
        <charset val="134"/>
      </rPr>
      <t>4</t>
    </r>
    <r>
      <rPr>
        <sz val="14"/>
        <rFont val="宋体"/>
        <charset val="134"/>
      </rPr>
      <t>亩，金川村</t>
    </r>
    <r>
      <rPr>
        <sz val="14"/>
        <rFont val="Times New Roman"/>
        <charset val="134"/>
      </rPr>
      <t>3</t>
    </r>
    <r>
      <rPr>
        <sz val="14"/>
        <rFont val="宋体"/>
        <charset val="134"/>
      </rPr>
      <t>亩，宝坪村</t>
    </r>
    <r>
      <rPr>
        <sz val="14"/>
        <rFont val="Times New Roman"/>
        <charset val="134"/>
      </rPr>
      <t>3</t>
    </r>
    <r>
      <rPr>
        <sz val="14"/>
        <rFont val="宋体"/>
        <charset val="134"/>
      </rPr>
      <t>亩，花园村</t>
    </r>
    <r>
      <rPr>
        <sz val="14"/>
        <rFont val="Times New Roman"/>
        <charset val="134"/>
      </rPr>
      <t>6</t>
    </r>
    <r>
      <rPr>
        <sz val="14"/>
        <rFont val="宋体"/>
        <charset val="134"/>
      </rPr>
      <t>亩。</t>
    </r>
  </si>
  <si>
    <t>木河乡马铃薯种植到户补助项目</t>
  </si>
  <si>
    <r>
      <rPr>
        <sz val="14"/>
        <rFont val="宋体"/>
        <charset val="134"/>
      </rPr>
      <t>涉及</t>
    </r>
    <r>
      <rPr>
        <sz val="14"/>
        <rFont val="Times New Roman"/>
        <charset val="134"/>
      </rPr>
      <t>7</t>
    </r>
    <r>
      <rPr>
        <sz val="14"/>
        <rFont val="宋体"/>
        <charset val="134"/>
      </rPr>
      <t>村，种植马铃薯</t>
    </r>
    <r>
      <rPr>
        <sz val="14"/>
        <rFont val="Times New Roman"/>
        <charset val="134"/>
      </rPr>
      <t>88</t>
    </r>
    <r>
      <rPr>
        <sz val="14"/>
        <rFont val="宋体"/>
        <charset val="134"/>
      </rPr>
      <t>亩，其中：店子</t>
    </r>
    <r>
      <rPr>
        <sz val="14"/>
        <rFont val="Times New Roman"/>
        <charset val="134"/>
      </rPr>
      <t>40</t>
    </r>
    <r>
      <rPr>
        <sz val="14"/>
        <rFont val="宋体"/>
        <charset val="134"/>
      </rPr>
      <t>亩，毛家</t>
    </r>
    <r>
      <rPr>
        <sz val="14"/>
        <rFont val="Times New Roman"/>
        <charset val="134"/>
      </rPr>
      <t>1</t>
    </r>
    <r>
      <rPr>
        <sz val="14"/>
        <rFont val="宋体"/>
        <charset val="134"/>
      </rPr>
      <t>亩</t>
    </r>
    <r>
      <rPr>
        <sz val="14"/>
        <rFont val="Times New Roman"/>
        <charset val="134"/>
      </rPr>
      <t>.</t>
    </r>
    <r>
      <rPr>
        <sz val="14"/>
        <rFont val="宋体"/>
        <charset val="134"/>
      </rPr>
      <t>杜渠</t>
    </r>
    <r>
      <rPr>
        <sz val="14"/>
        <rFont val="Times New Roman"/>
        <charset val="134"/>
      </rPr>
      <t>4</t>
    </r>
    <r>
      <rPr>
        <sz val="14"/>
        <rFont val="宋体"/>
        <charset val="134"/>
      </rPr>
      <t>亩</t>
    </r>
    <r>
      <rPr>
        <sz val="14"/>
        <rFont val="Times New Roman"/>
        <charset val="134"/>
      </rPr>
      <t>.</t>
    </r>
    <r>
      <rPr>
        <sz val="14"/>
        <rFont val="宋体"/>
        <charset val="134"/>
      </rPr>
      <t>庄河</t>
    </r>
    <r>
      <rPr>
        <sz val="14"/>
        <rFont val="Times New Roman"/>
        <charset val="134"/>
      </rPr>
      <t>8</t>
    </r>
    <r>
      <rPr>
        <sz val="14"/>
        <rFont val="宋体"/>
        <charset val="134"/>
      </rPr>
      <t>户</t>
    </r>
    <r>
      <rPr>
        <sz val="14"/>
        <rFont val="Times New Roman"/>
        <charset val="134"/>
      </rPr>
      <t>9</t>
    </r>
    <r>
      <rPr>
        <sz val="14"/>
        <rFont val="宋体"/>
        <charset val="134"/>
      </rPr>
      <t>亩楸木</t>
    </r>
    <r>
      <rPr>
        <sz val="14"/>
        <rFont val="Times New Roman"/>
        <charset val="134"/>
      </rPr>
      <t>8</t>
    </r>
    <r>
      <rPr>
        <sz val="14"/>
        <rFont val="宋体"/>
        <charset val="134"/>
      </rPr>
      <t>户</t>
    </r>
    <r>
      <rPr>
        <sz val="14"/>
        <rFont val="Times New Roman"/>
        <charset val="134"/>
      </rPr>
      <t>10</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户</t>
    </r>
    <r>
      <rPr>
        <sz val="14"/>
        <rFont val="Times New Roman"/>
        <charset val="134"/>
      </rPr>
      <t>12</t>
    </r>
    <r>
      <rPr>
        <sz val="14"/>
        <rFont val="宋体"/>
        <charset val="134"/>
      </rPr>
      <t>亩</t>
    </r>
    <r>
      <rPr>
        <sz val="14"/>
        <rFont val="Times New Roman"/>
        <charset val="134"/>
      </rPr>
      <t>.</t>
    </r>
    <r>
      <rPr>
        <sz val="14"/>
        <rFont val="宋体"/>
        <charset val="134"/>
      </rPr>
      <t>下庞</t>
    </r>
    <r>
      <rPr>
        <sz val="14"/>
        <rFont val="Times New Roman"/>
        <charset val="134"/>
      </rPr>
      <t>10</t>
    </r>
    <r>
      <rPr>
        <sz val="14"/>
        <rFont val="宋体"/>
        <charset val="134"/>
      </rPr>
      <t>户</t>
    </r>
    <r>
      <rPr>
        <sz val="14"/>
        <rFont val="Times New Roman"/>
        <charset val="134"/>
      </rPr>
      <t>8</t>
    </r>
    <r>
      <rPr>
        <sz val="14"/>
        <rFont val="宋体"/>
        <charset val="134"/>
      </rPr>
      <t>亩</t>
    </r>
    <r>
      <rPr>
        <sz val="14"/>
        <rFont val="Times New Roman"/>
        <charset val="134"/>
      </rPr>
      <t>.</t>
    </r>
    <r>
      <rPr>
        <sz val="14"/>
        <rFont val="宋体"/>
        <charset val="134"/>
      </rPr>
      <t>八卜</t>
    </r>
    <r>
      <rPr>
        <sz val="14"/>
        <rFont val="Times New Roman"/>
        <charset val="134"/>
      </rPr>
      <t>4</t>
    </r>
    <r>
      <rPr>
        <sz val="14"/>
        <rFont val="宋体"/>
        <charset val="134"/>
      </rPr>
      <t>户</t>
    </r>
    <r>
      <rPr>
        <sz val="14"/>
        <rFont val="Times New Roman"/>
        <charset val="134"/>
      </rPr>
      <t>4</t>
    </r>
    <r>
      <rPr>
        <sz val="14"/>
        <rFont val="宋体"/>
        <charset val="134"/>
      </rPr>
      <t>亩</t>
    </r>
    <r>
      <rPr>
        <sz val="14"/>
        <rFont val="Times New Roman"/>
        <charset val="134"/>
      </rPr>
      <t>.</t>
    </r>
  </si>
  <si>
    <t>闫家乡马铃薯种植到户补助项目</t>
  </si>
  <si>
    <r>
      <rPr>
        <sz val="14"/>
        <rFont val="宋体"/>
        <charset val="134"/>
      </rPr>
      <t>闫家乡种植马铃薯</t>
    </r>
    <r>
      <rPr>
        <sz val="14"/>
        <rFont val="Times New Roman"/>
        <charset val="134"/>
      </rPr>
      <t>12</t>
    </r>
    <r>
      <rPr>
        <sz val="14"/>
        <rFont val="宋体"/>
        <charset val="134"/>
      </rPr>
      <t>亩，需资金</t>
    </r>
    <r>
      <rPr>
        <sz val="14"/>
        <rFont val="Times New Roman"/>
        <charset val="134"/>
      </rPr>
      <t>0.6</t>
    </r>
    <r>
      <rPr>
        <sz val="14"/>
        <rFont val="宋体"/>
        <charset val="134"/>
      </rPr>
      <t>万元，分别是操场村马铃薯</t>
    </r>
    <r>
      <rPr>
        <sz val="14"/>
        <rFont val="Times New Roman"/>
        <charset val="134"/>
      </rPr>
      <t>4</t>
    </r>
    <r>
      <rPr>
        <sz val="14"/>
        <rFont val="宋体"/>
        <charset val="134"/>
      </rPr>
      <t>亩，闫家村马铃薯</t>
    </r>
    <r>
      <rPr>
        <sz val="14"/>
        <rFont val="Times New Roman"/>
        <charset val="134"/>
      </rPr>
      <t>8</t>
    </r>
    <r>
      <rPr>
        <sz val="14"/>
        <rFont val="宋体"/>
        <charset val="134"/>
      </rPr>
      <t>亩。</t>
    </r>
  </si>
  <si>
    <t>张棉驿乡马铃薯种植到户补助项目</t>
  </si>
  <si>
    <r>
      <rPr>
        <sz val="14"/>
        <rFont val="宋体"/>
        <charset val="134"/>
      </rPr>
      <t>在张棉驿乡</t>
    </r>
    <r>
      <rPr>
        <sz val="14"/>
        <rFont val="Times New Roman"/>
        <charset val="134"/>
      </rPr>
      <t>9</t>
    </r>
    <r>
      <rPr>
        <sz val="14"/>
        <rFont val="宋体"/>
        <charset val="134"/>
      </rPr>
      <t>村实施马铃薯种植项目</t>
    </r>
    <r>
      <rPr>
        <sz val="14"/>
        <rFont val="Times New Roman"/>
        <charset val="134"/>
      </rPr>
      <t>69</t>
    </r>
    <r>
      <rPr>
        <sz val="14"/>
        <rFont val="宋体"/>
        <charset val="134"/>
      </rPr>
      <t>亩，亩均补</t>
    </r>
    <r>
      <rPr>
        <sz val="14"/>
        <rFont val="Times New Roman"/>
        <charset val="134"/>
      </rPr>
      <t>500</t>
    </r>
    <r>
      <rPr>
        <sz val="14"/>
        <rFont val="宋体"/>
        <charset val="134"/>
      </rPr>
      <t>元。其中：和平村</t>
    </r>
    <r>
      <rPr>
        <sz val="14"/>
        <rFont val="Times New Roman"/>
        <charset val="134"/>
      </rPr>
      <t>12</t>
    </r>
    <r>
      <rPr>
        <sz val="14"/>
        <rFont val="宋体"/>
        <charset val="134"/>
      </rPr>
      <t>亩，庙川村</t>
    </r>
    <r>
      <rPr>
        <sz val="14"/>
        <rFont val="Times New Roman"/>
        <charset val="134"/>
      </rPr>
      <t>7</t>
    </r>
    <r>
      <rPr>
        <sz val="14"/>
        <rFont val="宋体"/>
        <charset val="134"/>
      </rPr>
      <t>亩，上蒋村</t>
    </r>
    <r>
      <rPr>
        <sz val="14"/>
        <rFont val="Times New Roman"/>
        <charset val="134"/>
      </rPr>
      <t>7</t>
    </r>
    <r>
      <rPr>
        <sz val="14"/>
        <rFont val="宋体"/>
        <charset val="134"/>
      </rPr>
      <t>亩，周家村</t>
    </r>
    <r>
      <rPr>
        <sz val="14"/>
        <rFont val="Times New Roman"/>
        <charset val="134"/>
      </rPr>
      <t>4</t>
    </r>
    <r>
      <rPr>
        <sz val="14"/>
        <rFont val="宋体"/>
        <charset val="134"/>
      </rPr>
      <t>亩，盘山村</t>
    </r>
    <r>
      <rPr>
        <sz val="14"/>
        <rFont val="Times New Roman"/>
        <charset val="134"/>
      </rPr>
      <t>6</t>
    </r>
    <r>
      <rPr>
        <sz val="14"/>
        <rFont val="宋体"/>
        <charset val="134"/>
      </rPr>
      <t>亩，马夭村</t>
    </r>
    <r>
      <rPr>
        <sz val="14"/>
        <rFont val="Times New Roman"/>
        <charset val="134"/>
      </rPr>
      <t>12</t>
    </r>
    <r>
      <rPr>
        <sz val="14"/>
        <rFont val="宋体"/>
        <charset val="134"/>
      </rPr>
      <t>亩，东峡村</t>
    </r>
    <r>
      <rPr>
        <sz val="14"/>
        <rFont val="Times New Roman"/>
        <charset val="134"/>
      </rPr>
      <t>2</t>
    </r>
    <r>
      <rPr>
        <sz val="14"/>
        <rFont val="宋体"/>
        <charset val="134"/>
      </rPr>
      <t>亩，田湾村</t>
    </r>
    <r>
      <rPr>
        <sz val="14"/>
        <rFont val="Times New Roman"/>
        <charset val="134"/>
      </rPr>
      <t>10</t>
    </r>
    <r>
      <rPr>
        <sz val="14"/>
        <rFont val="宋体"/>
        <charset val="134"/>
      </rPr>
      <t>亩、张棉村</t>
    </r>
    <r>
      <rPr>
        <sz val="14"/>
        <rFont val="Times New Roman"/>
        <charset val="134"/>
      </rPr>
      <t>9</t>
    </r>
    <r>
      <rPr>
        <sz val="14"/>
        <rFont val="宋体"/>
        <charset val="134"/>
      </rPr>
      <t>亩。</t>
    </r>
  </si>
  <si>
    <t>平安乡马铃薯种植到户补助项目</t>
  </si>
  <si>
    <t>平安乡</t>
  </si>
  <si>
    <r>
      <rPr>
        <sz val="14"/>
        <rFont val="宋体"/>
        <charset val="134"/>
      </rPr>
      <t>全乡实施边缘户马铃薯种植到户补助项目</t>
    </r>
    <r>
      <rPr>
        <sz val="14"/>
        <rFont val="Times New Roman"/>
        <charset val="134"/>
      </rPr>
      <t>36</t>
    </r>
    <r>
      <rPr>
        <sz val="14"/>
        <rFont val="宋体"/>
        <charset val="134"/>
      </rPr>
      <t>亩，每亩补助</t>
    </r>
    <r>
      <rPr>
        <sz val="14"/>
        <rFont val="Times New Roman"/>
        <charset val="134"/>
      </rPr>
      <t>500</t>
    </r>
    <r>
      <rPr>
        <sz val="14"/>
        <rFont val="宋体"/>
        <charset val="134"/>
      </rPr>
      <t>元，共补助</t>
    </r>
    <r>
      <rPr>
        <sz val="14"/>
        <rFont val="Times New Roman"/>
        <charset val="134"/>
      </rPr>
      <t>1.8</t>
    </r>
    <r>
      <rPr>
        <sz val="14"/>
        <rFont val="宋体"/>
        <charset val="134"/>
      </rPr>
      <t>万元。其中水泉村</t>
    </r>
    <r>
      <rPr>
        <sz val="14"/>
        <rFont val="Times New Roman"/>
        <charset val="134"/>
      </rPr>
      <t>8</t>
    </r>
    <r>
      <rPr>
        <sz val="14"/>
        <rFont val="宋体"/>
        <charset val="134"/>
      </rPr>
      <t>户</t>
    </r>
    <r>
      <rPr>
        <sz val="14"/>
        <rFont val="Times New Roman"/>
        <charset val="134"/>
      </rPr>
      <t>8</t>
    </r>
    <r>
      <rPr>
        <sz val="14"/>
        <rFont val="宋体"/>
        <charset val="134"/>
      </rPr>
      <t>亩、磨马村</t>
    </r>
    <r>
      <rPr>
        <sz val="14"/>
        <rFont val="Times New Roman"/>
        <charset val="134"/>
      </rPr>
      <t>3</t>
    </r>
    <r>
      <rPr>
        <sz val="14"/>
        <rFont val="宋体"/>
        <charset val="134"/>
      </rPr>
      <t>户</t>
    </r>
    <r>
      <rPr>
        <sz val="14"/>
        <rFont val="Times New Roman"/>
        <charset val="134"/>
      </rPr>
      <t>6</t>
    </r>
    <r>
      <rPr>
        <sz val="14"/>
        <rFont val="宋体"/>
        <charset val="134"/>
      </rPr>
      <t>亩、大湾村</t>
    </r>
    <r>
      <rPr>
        <sz val="14"/>
        <rFont val="Times New Roman"/>
        <charset val="134"/>
      </rPr>
      <t>4</t>
    </r>
    <r>
      <rPr>
        <sz val="14"/>
        <rFont val="宋体"/>
        <charset val="134"/>
      </rPr>
      <t>户</t>
    </r>
    <r>
      <rPr>
        <sz val="14"/>
        <rFont val="Times New Roman"/>
        <charset val="134"/>
      </rPr>
      <t>16</t>
    </r>
    <r>
      <rPr>
        <sz val="14"/>
        <rFont val="宋体"/>
        <charset val="134"/>
      </rPr>
      <t>亩、梨树村</t>
    </r>
    <r>
      <rPr>
        <sz val="14"/>
        <rFont val="Times New Roman"/>
        <charset val="134"/>
      </rPr>
      <t>3</t>
    </r>
    <r>
      <rPr>
        <sz val="14"/>
        <rFont val="宋体"/>
        <charset val="134"/>
      </rPr>
      <t>户</t>
    </r>
    <r>
      <rPr>
        <sz val="14"/>
        <rFont val="Times New Roman"/>
        <charset val="134"/>
      </rPr>
      <t>6</t>
    </r>
    <r>
      <rPr>
        <sz val="14"/>
        <rFont val="宋体"/>
        <charset val="134"/>
      </rPr>
      <t>亩。</t>
    </r>
  </si>
  <si>
    <t>连五乡马铃薯种植到户补助项目</t>
  </si>
  <si>
    <r>
      <rPr>
        <sz val="14"/>
        <rFont val="宋体"/>
        <charset val="134"/>
      </rPr>
      <t>连五乡</t>
    </r>
    <r>
      <rPr>
        <sz val="14"/>
        <rFont val="Times New Roman"/>
        <charset val="134"/>
      </rPr>
      <t>13</t>
    </r>
    <r>
      <rPr>
        <sz val="14"/>
        <rFont val="宋体"/>
        <charset val="134"/>
      </rPr>
      <t>村边缘户实施马铃薯种植到户补助项目</t>
    </r>
    <r>
      <rPr>
        <sz val="14"/>
        <rFont val="Times New Roman"/>
        <charset val="134"/>
      </rPr>
      <t>86.5</t>
    </r>
    <r>
      <rPr>
        <sz val="14"/>
        <rFont val="宋体"/>
        <charset val="134"/>
      </rPr>
      <t>亩。其中：四合</t>
    </r>
    <r>
      <rPr>
        <sz val="14"/>
        <rFont val="Times New Roman"/>
        <charset val="134"/>
      </rPr>
      <t>12</t>
    </r>
    <r>
      <rPr>
        <sz val="14"/>
        <rFont val="宋体"/>
        <charset val="134"/>
      </rPr>
      <t>亩、中渠</t>
    </r>
    <r>
      <rPr>
        <sz val="14"/>
        <rFont val="Times New Roman"/>
        <charset val="134"/>
      </rPr>
      <t>5</t>
    </r>
    <r>
      <rPr>
        <sz val="14"/>
        <rFont val="宋体"/>
        <charset val="134"/>
      </rPr>
      <t>亩、三合</t>
    </r>
    <r>
      <rPr>
        <sz val="14"/>
        <rFont val="Times New Roman"/>
        <charset val="134"/>
      </rPr>
      <t>6</t>
    </r>
    <r>
      <rPr>
        <sz val="14"/>
        <rFont val="宋体"/>
        <charset val="134"/>
      </rPr>
      <t>亩、李家</t>
    </r>
    <r>
      <rPr>
        <sz val="14"/>
        <rFont val="Times New Roman"/>
        <charset val="134"/>
      </rPr>
      <t>1</t>
    </r>
    <r>
      <rPr>
        <sz val="14"/>
        <rFont val="宋体"/>
        <charset val="134"/>
      </rPr>
      <t>亩、高庄</t>
    </r>
    <r>
      <rPr>
        <sz val="14"/>
        <rFont val="Times New Roman"/>
        <charset val="134"/>
      </rPr>
      <t>10</t>
    </r>
    <r>
      <rPr>
        <sz val="14"/>
        <rFont val="宋体"/>
        <charset val="134"/>
      </rPr>
      <t>亩、张家村</t>
    </r>
    <r>
      <rPr>
        <sz val="14"/>
        <rFont val="Times New Roman"/>
        <charset val="134"/>
      </rPr>
      <t>9</t>
    </r>
    <r>
      <rPr>
        <sz val="14"/>
        <rFont val="宋体"/>
        <charset val="134"/>
      </rPr>
      <t>亩、腰庄</t>
    </r>
    <r>
      <rPr>
        <sz val="14"/>
        <rFont val="Times New Roman"/>
        <charset val="134"/>
      </rPr>
      <t>8</t>
    </r>
    <r>
      <rPr>
        <sz val="14"/>
        <rFont val="宋体"/>
        <charset val="134"/>
      </rPr>
      <t>亩、兰家</t>
    </r>
    <r>
      <rPr>
        <sz val="14"/>
        <rFont val="Times New Roman"/>
        <charset val="134"/>
      </rPr>
      <t>6</t>
    </r>
    <r>
      <rPr>
        <sz val="14"/>
        <rFont val="宋体"/>
        <charset val="134"/>
      </rPr>
      <t>亩、连五</t>
    </r>
    <r>
      <rPr>
        <sz val="14"/>
        <rFont val="Times New Roman"/>
        <charset val="134"/>
      </rPr>
      <t>5</t>
    </r>
    <r>
      <rPr>
        <sz val="14"/>
        <rFont val="宋体"/>
        <charset val="134"/>
      </rPr>
      <t>亩、中心</t>
    </r>
    <r>
      <rPr>
        <sz val="14"/>
        <rFont val="Times New Roman"/>
        <charset val="134"/>
      </rPr>
      <t>8</t>
    </r>
    <r>
      <rPr>
        <sz val="14"/>
        <rFont val="宋体"/>
        <charset val="134"/>
      </rPr>
      <t>亩、马咀</t>
    </r>
    <r>
      <rPr>
        <sz val="14"/>
        <rFont val="Times New Roman"/>
        <charset val="134"/>
      </rPr>
      <t>2.5</t>
    </r>
    <r>
      <rPr>
        <sz val="14"/>
        <rFont val="宋体"/>
        <charset val="134"/>
      </rPr>
      <t>亩、贠家</t>
    </r>
    <r>
      <rPr>
        <sz val="14"/>
        <rFont val="Times New Roman"/>
        <charset val="134"/>
      </rPr>
      <t>8</t>
    </r>
    <r>
      <rPr>
        <sz val="14"/>
        <rFont val="宋体"/>
        <charset val="134"/>
      </rPr>
      <t>亩、陈家</t>
    </r>
    <r>
      <rPr>
        <sz val="14"/>
        <rFont val="Times New Roman"/>
        <charset val="134"/>
      </rPr>
      <t>6</t>
    </r>
    <r>
      <rPr>
        <sz val="14"/>
        <rFont val="宋体"/>
        <charset val="134"/>
      </rPr>
      <t>亩。</t>
    </r>
  </si>
  <si>
    <r>
      <rPr>
        <b/>
        <sz val="14"/>
        <rFont val="Times New Roman"/>
        <charset val="134"/>
      </rPr>
      <t>1.3</t>
    </r>
    <r>
      <rPr>
        <b/>
        <sz val="14"/>
        <rFont val="宋体"/>
        <charset val="134"/>
      </rPr>
      <t>饲草种植到户补助项目</t>
    </r>
  </si>
  <si>
    <r>
      <rPr>
        <b/>
        <sz val="14"/>
        <rFont val="宋体"/>
        <charset val="134"/>
      </rPr>
      <t>安排</t>
    </r>
    <r>
      <rPr>
        <b/>
        <sz val="14"/>
        <rFont val="Times New Roman"/>
        <charset val="134"/>
      </rPr>
      <t>1.38</t>
    </r>
    <r>
      <rPr>
        <b/>
        <sz val="14"/>
        <rFont val="宋体"/>
        <charset val="134"/>
      </rPr>
      <t>万元在全县范围内实施饲草种植边缘户到户补助项目，每亩补助</t>
    </r>
    <r>
      <rPr>
        <b/>
        <sz val="14"/>
        <rFont val="Times New Roman"/>
        <charset val="134"/>
      </rPr>
      <t>300</t>
    </r>
    <r>
      <rPr>
        <b/>
        <sz val="14"/>
        <rFont val="宋体"/>
        <charset val="134"/>
      </rPr>
      <t>元，共补助</t>
    </r>
    <r>
      <rPr>
        <b/>
        <sz val="14"/>
        <rFont val="Times New Roman"/>
        <charset val="134"/>
      </rPr>
      <t>32</t>
    </r>
    <r>
      <rPr>
        <b/>
        <sz val="14"/>
        <rFont val="宋体"/>
        <charset val="134"/>
      </rPr>
      <t>亩。</t>
    </r>
  </si>
  <si>
    <t>恭门镇饲草种植到户补助项目</t>
  </si>
  <si>
    <r>
      <rPr>
        <sz val="14"/>
        <rFont val="宋体"/>
        <charset val="134"/>
      </rPr>
      <t>共</t>
    </r>
    <r>
      <rPr>
        <sz val="14"/>
        <rFont val="Times New Roman"/>
        <charset val="134"/>
      </rPr>
      <t>1</t>
    </r>
    <r>
      <rPr>
        <sz val="14"/>
        <rFont val="宋体"/>
        <charset val="134"/>
      </rPr>
      <t>亩；河峪村</t>
    </r>
    <r>
      <rPr>
        <sz val="14"/>
        <rFont val="Times New Roman"/>
        <charset val="134"/>
      </rPr>
      <t>1</t>
    </r>
    <r>
      <rPr>
        <sz val="14"/>
        <rFont val="宋体"/>
        <charset val="134"/>
      </rPr>
      <t>亩</t>
    </r>
  </si>
  <si>
    <t>胡川镇饲草种植到户补助项目</t>
  </si>
  <si>
    <r>
      <rPr>
        <sz val="14"/>
        <rFont val="宋体"/>
        <charset val="134"/>
      </rPr>
      <t>在胡川镇边缘户饲草种植</t>
    </r>
    <r>
      <rPr>
        <sz val="14"/>
        <rFont val="Times New Roman"/>
        <charset val="134"/>
      </rPr>
      <t>7</t>
    </r>
    <r>
      <rPr>
        <sz val="14"/>
        <rFont val="宋体"/>
        <charset val="134"/>
      </rPr>
      <t>亩，每亩补助</t>
    </r>
    <r>
      <rPr>
        <sz val="14"/>
        <rFont val="Times New Roman"/>
        <charset val="134"/>
      </rPr>
      <t>300</t>
    </r>
    <r>
      <rPr>
        <sz val="14"/>
        <rFont val="宋体"/>
        <charset val="134"/>
      </rPr>
      <t>元，共补助</t>
    </r>
    <r>
      <rPr>
        <sz val="14"/>
        <rFont val="Times New Roman"/>
        <charset val="134"/>
      </rPr>
      <t>0.21</t>
    </r>
    <r>
      <rPr>
        <sz val="14"/>
        <rFont val="宋体"/>
        <charset val="134"/>
      </rPr>
      <t>万元。窑上村种植饲草</t>
    </r>
    <r>
      <rPr>
        <sz val="14"/>
        <rFont val="Times New Roman"/>
        <charset val="134"/>
      </rPr>
      <t>7</t>
    </r>
    <r>
      <rPr>
        <sz val="14"/>
        <rFont val="宋体"/>
        <charset val="134"/>
      </rPr>
      <t>亩。</t>
    </r>
  </si>
  <si>
    <t>木河乡饲草种植到户补助项目</t>
  </si>
  <si>
    <r>
      <rPr>
        <sz val="14"/>
        <rFont val="宋体"/>
        <charset val="134"/>
      </rPr>
      <t>涉及</t>
    </r>
    <r>
      <rPr>
        <sz val="14"/>
        <rFont val="Times New Roman"/>
        <charset val="134"/>
      </rPr>
      <t>1</t>
    </r>
    <r>
      <rPr>
        <sz val="14"/>
        <rFont val="宋体"/>
        <charset val="134"/>
      </rPr>
      <t>村</t>
    </r>
    <r>
      <rPr>
        <sz val="14"/>
        <rFont val="Times New Roman"/>
        <charset val="134"/>
      </rPr>
      <t>14</t>
    </r>
    <r>
      <rPr>
        <sz val="14"/>
        <rFont val="宋体"/>
        <charset val="134"/>
      </rPr>
      <t>亩；饲料玉米种植庄河</t>
    </r>
    <r>
      <rPr>
        <sz val="14"/>
        <rFont val="Times New Roman"/>
        <charset val="134"/>
      </rPr>
      <t>8</t>
    </r>
    <r>
      <rPr>
        <sz val="14"/>
        <rFont val="宋体"/>
        <charset val="134"/>
      </rPr>
      <t>户</t>
    </r>
    <r>
      <rPr>
        <sz val="14"/>
        <rFont val="Times New Roman"/>
        <charset val="134"/>
      </rPr>
      <t>14</t>
    </r>
    <r>
      <rPr>
        <sz val="14"/>
        <rFont val="宋体"/>
        <charset val="134"/>
      </rPr>
      <t>亩</t>
    </r>
  </si>
  <si>
    <t>闫家乡饲草种植到户补助项目</t>
  </si>
  <si>
    <t>2022.3-2022.11</t>
  </si>
  <si>
    <r>
      <rPr>
        <sz val="14"/>
        <rFont val="宋体"/>
        <charset val="134"/>
      </rPr>
      <t>闫家乡种植饲草</t>
    </r>
    <r>
      <rPr>
        <sz val="14"/>
        <rFont val="Times New Roman"/>
        <charset val="134"/>
      </rPr>
      <t>12</t>
    </r>
    <r>
      <rPr>
        <sz val="14"/>
        <rFont val="宋体"/>
        <charset val="134"/>
      </rPr>
      <t>亩，需资金</t>
    </r>
    <r>
      <rPr>
        <sz val="14"/>
        <rFont val="Times New Roman"/>
        <charset val="134"/>
      </rPr>
      <t>0.36</t>
    </r>
    <r>
      <rPr>
        <sz val="14"/>
        <rFont val="宋体"/>
        <charset val="134"/>
      </rPr>
      <t>万元，操场村饲草</t>
    </r>
    <r>
      <rPr>
        <sz val="14"/>
        <rFont val="Times New Roman"/>
        <charset val="134"/>
      </rPr>
      <t>7</t>
    </r>
    <r>
      <rPr>
        <sz val="14"/>
        <rFont val="宋体"/>
        <charset val="134"/>
      </rPr>
      <t>亩，陈庙村饲草</t>
    </r>
    <r>
      <rPr>
        <sz val="14"/>
        <rFont val="Times New Roman"/>
        <charset val="134"/>
      </rPr>
      <t>5</t>
    </r>
    <r>
      <rPr>
        <sz val="14"/>
        <rFont val="宋体"/>
        <charset val="134"/>
      </rPr>
      <t>亩。</t>
    </r>
  </si>
  <si>
    <t>张棉驿乡饲草种植到户补助项目</t>
  </si>
  <si>
    <r>
      <rPr>
        <sz val="14"/>
        <rFont val="宋体"/>
        <charset val="134"/>
      </rPr>
      <t>在张棉村实施饲草种植到户补助项目</t>
    </r>
    <r>
      <rPr>
        <sz val="14"/>
        <rFont val="Times New Roman"/>
        <charset val="134"/>
      </rPr>
      <t>1</t>
    </r>
    <r>
      <rPr>
        <sz val="14"/>
        <rFont val="宋体"/>
        <charset val="134"/>
      </rPr>
      <t>户</t>
    </r>
    <r>
      <rPr>
        <sz val="14"/>
        <rFont val="Times New Roman"/>
        <charset val="134"/>
      </rPr>
      <t>2</t>
    </r>
    <r>
      <rPr>
        <sz val="14"/>
        <rFont val="宋体"/>
        <charset val="134"/>
      </rPr>
      <t>亩，每亩</t>
    </r>
    <r>
      <rPr>
        <sz val="14"/>
        <rFont val="Times New Roman"/>
        <charset val="134"/>
      </rPr>
      <t>300</t>
    </r>
    <r>
      <rPr>
        <sz val="14"/>
        <rFont val="宋体"/>
        <charset val="134"/>
      </rPr>
      <t>元。</t>
    </r>
  </si>
  <si>
    <t>平安乡饲草种植到户补助项目</t>
  </si>
  <si>
    <r>
      <rPr>
        <sz val="14"/>
        <rFont val="宋体"/>
        <charset val="134"/>
      </rPr>
      <t>在平安乡马原村实施边缘户饲草种植到户补助项目</t>
    </r>
    <r>
      <rPr>
        <sz val="14"/>
        <rFont val="Times New Roman"/>
        <charset val="134"/>
      </rPr>
      <t>10</t>
    </r>
    <r>
      <rPr>
        <sz val="14"/>
        <rFont val="宋体"/>
        <charset val="134"/>
      </rPr>
      <t>亩，每亩</t>
    </r>
    <r>
      <rPr>
        <sz val="14"/>
        <rFont val="Times New Roman"/>
        <charset val="134"/>
      </rPr>
      <t>300</t>
    </r>
    <r>
      <rPr>
        <sz val="14"/>
        <rFont val="宋体"/>
        <charset val="134"/>
      </rPr>
      <t>元，共补助</t>
    </r>
    <r>
      <rPr>
        <sz val="14"/>
        <rFont val="Times New Roman"/>
        <charset val="134"/>
      </rPr>
      <t>0.3</t>
    </r>
    <r>
      <rPr>
        <sz val="14"/>
        <rFont val="宋体"/>
        <charset val="134"/>
      </rPr>
      <t>万元。</t>
    </r>
  </si>
  <si>
    <r>
      <rPr>
        <b/>
        <sz val="14"/>
        <rFont val="Times New Roman"/>
        <charset val="134"/>
      </rPr>
      <t>1.4</t>
    </r>
    <r>
      <rPr>
        <b/>
        <sz val="14"/>
        <rFont val="宋体"/>
        <charset val="134"/>
      </rPr>
      <t>饲料玉米种植到户补助项目</t>
    </r>
  </si>
  <si>
    <r>
      <rPr>
        <b/>
        <sz val="14"/>
        <rFont val="宋体"/>
        <charset val="134"/>
      </rPr>
      <t>安排</t>
    </r>
    <r>
      <rPr>
        <b/>
        <sz val="14"/>
        <rFont val="Times New Roman"/>
        <charset val="134"/>
      </rPr>
      <t>14.6</t>
    </r>
    <r>
      <rPr>
        <b/>
        <sz val="14"/>
        <rFont val="宋体"/>
        <charset val="134"/>
      </rPr>
      <t>万元在全县范围内实施饲料玉米边缘户到户补助项目，每亩补助</t>
    </r>
    <r>
      <rPr>
        <b/>
        <sz val="14"/>
        <rFont val="Times New Roman"/>
        <charset val="134"/>
      </rPr>
      <t>200</t>
    </r>
    <r>
      <rPr>
        <b/>
        <sz val="14"/>
        <rFont val="宋体"/>
        <charset val="134"/>
      </rPr>
      <t>元，共补助</t>
    </r>
    <r>
      <rPr>
        <b/>
        <sz val="14"/>
        <rFont val="Times New Roman"/>
        <charset val="134"/>
      </rPr>
      <t>714</t>
    </r>
    <r>
      <rPr>
        <b/>
        <sz val="14"/>
        <rFont val="宋体"/>
        <charset val="134"/>
      </rPr>
      <t>亩。</t>
    </r>
  </si>
  <si>
    <t>张家川镇饲料玉米种植到户补助项目</t>
  </si>
  <si>
    <r>
      <rPr>
        <sz val="14"/>
        <rFont val="宋体"/>
        <charset val="134"/>
      </rPr>
      <t>共</t>
    </r>
    <r>
      <rPr>
        <sz val="14"/>
        <rFont val="Times New Roman"/>
        <charset val="134"/>
      </rPr>
      <t>2</t>
    </r>
    <r>
      <rPr>
        <sz val="14"/>
        <rFont val="宋体"/>
        <charset val="134"/>
      </rPr>
      <t>村</t>
    </r>
    <r>
      <rPr>
        <sz val="14"/>
        <rFont val="Times New Roman"/>
        <charset val="134"/>
      </rPr>
      <t>6</t>
    </r>
    <r>
      <rPr>
        <sz val="14"/>
        <rFont val="宋体"/>
        <charset val="134"/>
      </rPr>
      <t>户</t>
    </r>
    <r>
      <rPr>
        <sz val="14"/>
        <rFont val="Times New Roman"/>
        <charset val="134"/>
      </rPr>
      <t>12</t>
    </r>
    <r>
      <rPr>
        <sz val="14"/>
        <rFont val="宋体"/>
        <charset val="134"/>
      </rPr>
      <t>亩。堡山村</t>
    </r>
    <r>
      <rPr>
        <sz val="14"/>
        <rFont val="Times New Roman"/>
        <charset val="134"/>
      </rPr>
      <t>3</t>
    </r>
    <r>
      <rPr>
        <sz val="14"/>
        <rFont val="宋体"/>
        <charset val="134"/>
      </rPr>
      <t>户</t>
    </r>
    <r>
      <rPr>
        <sz val="14"/>
        <rFont val="Times New Roman"/>
        <charset val="134"/>
      </rPr>
      <t>6</t>
    </r>
    <r>
      <rPr>
        <sz val="14"/>
        <rFont val="宋体"/>
        <charset val="134"/>
      </rPr>
      <t>亩、杨店村</t>
    </r>
    <r>
      <rPr>
        <sz val="14"/>
        <rFont val="Times New Roman"/>
        <charset val="134"/>
      </rPr>
      <t>3</t>
    </r>
    <r>
      <rPr>
        <sz val="14"/>
        <rFont val="宋体"/>
        <charset val="134"/>
      </rPr>
      <t>户</t>
    </r>
    <r>
      <rPr>
        <sz val="14"/>
        <rFont val="Times New Roman"/>
        <charset val="134"/>
      </rPr>
      <t>6</t>
    </r>
    <r>
      <rPr>
        <sz val="14"/>
        <rFont val="宋体"/>
        <charset val="134"/>
      </rPr>
      <t>亩。每亩</t>
    </r>
    <r>
      <rPr>
        <sz val="14"/>
        <rFont val="Times New Roman"/>
        <charset val="134"/>
      </rPr>
      <t>200</t>
    </r>
    <r>
      <rPr>
        <sz val="14"/>
        <rFont val="宋体"/>
        <charset val="134"/>
      </rPr>
      <t>元。</t>
    </r>
  </si>
  <si>
    <t>提高种植积极性、增加家庭收入</t>
  </si>
  <si>
    <t>县畜牧中心</t>
  </si>
  <si>
    <t>恭门镇饲料玉米种植到户补助项目</t>
  </si>
  <si>
    <r>
      <rPr>
        <sz val="14"/>
        <rFont val="宋体"/>
        <charset val="134"/>
      </rPr>
      <t>共</t>
    </r>
    <r>
      <rPr>
        <sz val="14"/>
        <rFont val="Times New Roman"/>
        <charset val="134"/>
      </rPr>
      <t>13</t>
    </r>
    <r>
      <rPr>
        <sz val="14"/>
        <rFont val="宋体"/>
        <charset val="134"/>
      </rPr>
      <t>亩；阴山村</t>
    </r>
    <r>
      <rPr>
        <sz val="14"/>
        <rFont val="Times New Roman"/>
        <charset val="134"/>
      </rPr>
      <t>3</t>
    </r>
    <r>
      <rPr>
        <sz val="14"/>
        <rFont val="宋体"/>
        <charset val="134"/>
      </rPr>
      <t>户</t>
    </r>
    <r>
      <rPr>
        <sz val="14"/>
        <rFont val="Times New Roman"/>
        <charset val="134"/>
      </rPr>
      <t>6</t>
    </r>
    <r>
      <rPr>
        <sz val="14"/>
        <rFont val="宋体"/>
        <charset val="134"/>
      </rPr>
      <t>亩、柳沟村</t>
    </r>
    <r>
      <rPr>
        <sz val="14"/>
        <rFont val="Times New Roman"/>
        <charset val="134"/>
      </rPr>
      <t>2</t>
    </r>
    <r>
      <rPr>
        <sz val="14"/>
        <rFont val="宋体"/>
        <charset val="134"/>
      </rPr>
      <t>户</t>
    </r>
    <r>
      <rPr>
        <sz val="14"/>
        <rFont val="Times New Roman"/>
        <charset val="134"/>
      </rPr>
      <t>5</t>
    </r>
    <r>
      <rPr>
        <sz val="14"/>
        <rFont val="宋体"/>
        <charset val="134"/>
      </rPr>
      <t>亩、毛山村</t>
    </r>
    <r>
      <rPr>
        <sz val="14"/>
        <rFont val="Times New Roman"/>
        <charset val="134"/>
      </rPr>
      <t>2</t>
    </r>
    <r>
      <rPr>
        <sz val="14"/>
        <rFont val="宋体"/>
        <charset val="134"/>
      </rPr>
      <t>户</t>
    </r>
    <r>
      <rPr>
        <sz val="14"/>
        <rFont val="Times New Roman"/>
        <charset val="134"/>
      </rPr>
      <t>2</t>
    </r>
    <r>
      <rPr>
        <sz val="14"/>
        <rFont val="宋体"/>
        <charset val="134"/>
      </rPr>
      <t>亩</t>
    </r>
  </si>
  <si>
    <t>刘堡镇饲料玉米种植到户补助项目</t>
  </si>
  <si>
    <r>
      <rPr>
        <sz val="14"/>
        <rFont val="宋体"/>
        <charset val="134"/>
      </rPr>
      <t>在刘堡落实饲料玉米种植到户补助</t>
    </r>
    <r>
      <rPr>
        <sz val="14"/>
        <rFont val="Times New Roman"/>
        <charset val="134"/>
      </rPr>
      <t>14</t>
    </r>
    <r>
      <rPr>
        <sz val="14"/>
        <rFont val="宋体"/>
        <charset val="134"/>
      </rPr>
      <t>亩，亩均补助</t>
    </r>
    <r>
      <rPr>
        <sz val="14"/>
        <rFont val="Times New Roman"/>
        <charset val="134"/>
      </rPr>
      <t>200</t>
    </r>
    <r>
      <rPr>
        <sz val="14"/>
        <rFont val="宋体"/>
        <charset val="134"/>
      </rPr>
      <t>元，其中梨园村</t>
    </r>
    <r>
      <rPr>
        <sz val="14"/>
        <rFont val="Times New Roman"/>
        <charset val="134"/>
      </rPr>
      <t>3</t>
    </r>
    <r>
      <rPr>
        <sz val="14"/>
        <rFont val="宋体"/>
        <charset val="134"/>
      </rPr>
      <t>亩、李山村</t>
    </r>
    <r>
      <rPr>
        <sz val="14"/>
        <rFont val="Times New Roman"/>
        <charset val="134"/>
      </rPr>
      <t>6</t>
    </r>
    <r>
      <rPr>
        <sz val="14"/>
        <rFont val="宋体"/>
        <charset val="134"/>
      </rPr>
      <t>亩、小湾村</t>
    </r>
    <r>
      <rPr>
        <sz val="14"/>
        <rFont val="Times New Roman"/>
        <charset val="134"/>
      </rPr>
      <t>2</t>
    </r>
    <r>
      <rPr>
        <sz val="14"/>
        <rFont val="宋体"/>
        <charset val="134"/>
      </rPr>
      <t>亩、郑沟村</t>
    </r>
    <r>
      <rPr>
        <sz val="14"/>
        <rFont val="Times New Roman"/>
        <charset val="134"/>
      </rPr>
      <t>3</t>
    </r>
    <r>
      <rPr>
        <sz val="14"/>
        <rFont val="宋体"/>
        <charset val="134"/>
      </rPr>
      <t>亩</t>
    </r>
  </si>
  <si>
    <t>增加收益</t>
  </si>
  <si>
    <t>胡川镇饲料玉米种植到户补助项目</t>
  </si>
  <si>
    <r>
      <rPr>
        <sz val="14"/>
        <rFont val="宋体"/>
        <charset val="134"/>
      </rPr>
      <t>在胡川镇边缘户饲料玉米种植</t>
    </r>
    <r>
      <rPr>
        <sz val="14"/>
        <rFont val="Times New Roman"/>
        <charset val="134"/>
      </rPr>
      <t>116</t>
    </r>
    <r>
      <rPr>
        <sz val="14"/>
        <rFont val="宋体"/>
        <charset val="134"/>
      </rPr>
      <t>亩，每亩补助</t>
    </r>
    <r>
      <rPr>
        <sz val="14"/>
        <rFont val="Times New Roman"/>
        <charset val="134"/>
      </rPr>
      <t>200</t>
    </r>
    <r>
      <rPr>
        <sz val="14"/>
        <rFont val="宋体"/>
        <charset val="134"/>
      </rPr>
      <t>元，共补助</t>
    </r>
    <r>
      <rPr>
        <sz val="14"/>
        <rFont val="Times New Roman"/>
        <charset val="134"/>
      </rPr>
      <t>2.32</t>
    </r>
    <r>
      <rPr>
        <sz val="14"/>
        <rFont val="宋体"/>
        <charset val="134"/>
      </rPr>
      <t>万元。胡川村</t>
    </r>
    <r>
      <rPr>
        <sz val="14"/>
        <rFont val="Times New Roman"/>
        <charset val="134"/>
      </rPr>
      <t>8</t>
    </r>
    <r>
      <rPr>
        <sz val="14"/>
        <rFont val="宋体"/>
        <charset val="134"/>
      </rPr>
      <t>亩；柳湾村</t>
    </r>
    <r>
      <rPr>
        <sz val="14"/>
        <rFont val="Times New Roman"/>
        <charset val="134"/>
      </rPr>
      <t>19</t>
    </r>
    <r>
      <rPr>
        <sz val="14"/>
        <rFont val="宋体"/>
        <charset val="134"/>
      </rPr>
      <t>亩；宁马村</t>
    </r>
    <r>
      <rPr>
        <sz val="14"/>
        <rFont val="Times New Roman"/>
        <charset val="134"/>
      </rPr>
      <t>7</t>
    </r>
    <r>
      <rPr>
        <sz val="14"/>
        <rFont val="宋体"/>
        <charset val="134"/>
      </rPr>
      <t>亩；潘峪村</t>
    </r>
    <r>
      <rPr>
        <sz val="14"/>
        <rFont val="Times New Roman"/>
        <charset val="134"/>
      </rPr>
      <t>11</t>
    </r>
    <r>
      <rPr>
        <sz val="14"/>
        <rFont val="宋体"/>
        <charset val="134"/>
      </rPr>
      <t>亩；蒲家村</t>
    </r>
    <r>
      <rPr>
        <sz val="14"/>
        <rFont val="Times New Roman"/>
        <charset val="134"/>
      </rPr>
      <t>3</t>
    </r>
    <r>
      <rPr>
        <sz val="14"/>
        <rFont val="宋体"/>
        <charset val="134"/>
      </rPr>
      <t>亩；祁沟村</t>
    </r>
    <r>
      <rPr>
        <sz val="14"/>
        <rFont val="Times New Roman"/>
        <charset val="134"/>
      </rPr>
      <t>2</t>
    </r>
    <r>
      <rPr>
        <sz val="14"/>
        <rFont val="宋体"/>
        <charset val="134"/>
      </rPr>
      <t>亩；深坷村</t>
    </r>
    <r>
      <rPr>
        <sz val="14"/>
        <rFont val="Times New Roman"/>
        <charset val="134"/>
      </rPr>
      <t>5</t>
    </r>
    <r>
      <rPr>
        <sz val="14"/>
        <rFont val="宋体"/>
        <charset val="134"/>
      </rPr>
      <t>亩；王安村</t>
    </r>
    <r>
      <rPr>
        <sz val="14"/>
        <rFont val="Times New Roman"/>
        <charset val="134"/>
      </rPr>
      <t>5</t>
    </r>
    <r>
      <rPr>
        <sz val="14"/>
        <rFont val="宋体"/>
        <charset val="134"/>
      </rPr>
      <t>亩；前梁村</t>
    </r>
    <r>
      <rPr>
        <sz val="14"/>
        <rFont val="Times New Roman"/>
        <charset val="134"/>
      </rPr>
      <t>5</t>
    </r>
    <r>
      <rPr>
        <sz val="14"/>
        <rFont val="宋体"/>
        <charset val="134"/>
      </rPr>
      <t>亩；夏堡村</t>
    </r>
    <r>
      <rPr>
        <sz val="14"/>
        <rFont val="Times New Roman"/>
        <charset val="134"/>
      </rPr>
      <t>22</t>
    </r>
    <r>
      <rPr>
        <sz val="14"/>
        <rFont val="宋体"/>
        <charset val="134"/>
      </rPr>
      <t>亩；阳山村</t>
    </r>
    <r>
      <rPr>
        <sz val="14"/>
        <rFont val="Times New Roman"/>
        <charset val="134"/>
      </rPr>
      <t>11</t>
    </r>
    <r>
      <rPr>
        <sz val="14"/>
        <rFont val="宋体"/>
        <charset val="134"/>
      </rPr>
      <t>亩；窑上村</t>
    </r>
    <r>
      <rPr>
        <sz val="14"/>
        <rFont val="Times New Roman"/>
        <charset val="134"/>
      </rPr>
      <t>12</t>
    </r>
    <r>
      <rPr>
        <sz val="14"/>
        <rFont val="宋体"/>
        <charset val="134"/>
      </rPr>
      <t>亩；张堡村</t>
    </r>
    <r>
      <rPr>
        <sz val="14"/>
        <rFont val="Times New Roman"/>
        <charset val="134"/>
      </rPr>
      <t>6</t>
    </r>
    <r>
      <rPr>
        <sz val="14"/>
        <rFont val="宋体"/>
        <charset val="134"/>
      </rPr>
      <t>亩。</t>
    </r>
  </si>
  <si>
    <t>川王镇饲料玉米种植到户补助项目</t>
  </si>
  <si>
    <r>
      <rPr>
        <sz val="14"/>
        <rFont val="宋体"/>
        <charset val="134"/>
      </rPr>
      <t>松树湾村饲料玉米种植</t>
    </r>
    <r>
      <rPr>
        <sz val="14"/>
        <rFont val="Times New Roman"/>
        <charset val="134"/>
      </rPr>
      <t>3</t>
    </r>
    <r>
      <rPr>
        <sz val="14"/>
        <rFont val="宋体"/>
        <charset val="134"/>
      </rPr>
      <t>亩，亩均补助</t>
    </r>
    <r>
      <rPr>
        <sz val="14"/>
        <rFont val="Times New Roman"/>
        <charset val="134"/>
      </rPr>
      <t>200</t>
    </r>
    <r>
      <rPr>
        <sz val="14"/>
        <rFont val="宋体"/>
        <charset val="134"/>
      </rPr>
      <t>元。</t>
    </r>
  </si>
  <si>
    <t>提高农户种植积极性，增加农户收入，提高农户生活水平</t>
  </si>
  <si>
    <t>松树湾村</t>
  </si>
  <si>
    <t>马关镇饲料玉米种植到户补助项目</t>
  </si>
  <si>
    <r>
      <rPr>
        <sz val="14"/>
        <rFont val="宋体"/>
        <charset val="134"/>
      </rPr>
      <t>马关镇种植饲料玉米</t>
    </r>
    <r>
      <rPr>
        <sz val="14"/>
        <rFont val="Times New Roman"/>
        <charset val="134"/>
      </rPr>
      <t>45</t>
    </r>
    <r>
      <rPr>
        <sz val="14"/>
        <rFont val="宋体"/>
        <charset val="134"/>
      </rPr>
      <t>亩（其中马堡村</t>
    </r>
    <r>
      <rPr>
        <sz val="14"/>
        <rFont val="Times New Roman"/>
        <charset val="134"/>
      </rPr>
      <t>15</t>
    </r>
    <r>
      <rPr>
        <sz val="14"/>
        <rFont val="宋体"/>
        <charset val="134"/>
      </rPr>
      <t>亩，上豆村</t>
    </r>
    <r>
      <rPr>
        <sz val="14"/>
        <rFont val="Times New Roman"/>
        <charset val="134"/>
      </rPr>
      <t>15</t>
    </r>
    <r>
      <rPr>
        <sz val="14"/>
        <rFont val="宋体"/>
        <charset val="134"/>
      </rPr>
      <t>亩，上河村</t>
    </r>
    <r>
      <rPr>
        <sz val="14"/>
        <rFont val="Times New Roman"/>
        <charset val="134"/>
      </rPr>
      <t>15</t>
    </r>
    <r>
      <rPr>
        <sz val="14"/>
        <rFont val="宋体"/>
        <charset val="134"/>
      </rPr>
      <t>亩</t>
    </r>
    <r>
      <rPr>
        <sz val="14"/>
        <rFont val="Times New Roman"/>
        <charset val="134"/>
      </rPr>
      <t>)</t>
    </r>
    <r>
      <rPr>
        <sz val="14"/>
        <rFont val="宋体"/>
        <charset val="134"/>
      </rPr>
      <t>。</t>
    </r>
  </si>
  <si>
    <t>马鹿镇饲料玉米种植到户补助项目</t>
  </si>
  <si>
    <r>
      <rPr>
        <sz val="14"/>
        <rFont val="宋体"/>
        <charset val="134"/>
      </rPr>
      <t>安排</t>
    </r>
    <r>
      <rPr>
        <sz val="14"/>
        <rFont val="Times New Roman"/>
        <charset val="134"/>
      </rPr>
      <t>2.12</t>
    </r>
    <r>
      <rPr>
        <sz val="14"/>
        <rFont val="宋体"/>
        <charset val="134"/>
      </rPr>
      <t>万元，在马鹿镇</t>
    </r>
    <r>
      <rPr>
        <sz val="14"/>
        <rFont val="Times New Roman"/>
        <charset val="134"/>
      </rPr>
      <t>12</t>
    </r>
    <r>
      <rPr>
        <sz val="14"/>
        <rFont val="宋体"/>
        <charset val="134"/>
      </rPr>
      <t>村实施饲料玉米种植</t>
    </r>
    <r>
      <rPr>
        <sz val="14"/>
        <rFont val="Times New Roman"/>
        <charset val="134"/>
      </rPr>
      <t>106</t>
    </r>
    <r>
      <rPr>
        <sz val="14"/>
        <rFont val="宋体"/>
        <charset val="134"/>
      </rPr>
      <t>亩，亩均补</t>
    </r>
    <r>
      <rPr>
        <sz val="14"/>
        <rFont val="Times New Roman"/>
        <charset val="134"/>
      </rPr>
      <t>200</t>
    </r>
    <r>
      <rPr>
        <sz val="14"/>
        <rFont val="宋体"/>
        <charset val="134"/>
      </rPr>
      <t>元。其中：其中堡梁村</t>
    </r>
    <r>
      <rPr>
        <sz val="14"/>
        <rFont val="Times New Roman"/>
        <charset val="134"/>
      </rPr>
      <t>19</t>
    </r>
    <r>
      <rPr>
        <sz val="14"/>
        <rFont val="宋体"/>
        <charset val="134"/>
      </rPr>
      <t>亩，韩河村</t>
    </r>
    <r>
      <rPr>
        <sz val="14"/>
        <rFont val="Times New Roman"/>
        <charset val="134"/>
      </rPr>
      <t>7</t>
    </r>
    <r>
      <rPr>
        <sz val="14"/>
        <rFont val="宋体"/>
        <charset val="134"/>
      </rPr>
      <t>亩，陡崖村</t>
    </r>
    <r>
      <rPr>
        <sz val="14"/>
        <rFont val="Times New Roman"/>
        <charset val="134"/>
      </rPr>
      <t>3</t>
    </r>
    <r>
      <rPr>
        <sz val="14"/>
        <rFont val="宋体"/>
        <charset val="134"/>
      </rPr>
      <t>亩，草川村</t>
    </r>
    <r>
      <rPr>
        <sz val="14"/>
        <rFont val="Times New Roman"/>
        <charset val="134"/>
      </rPr>
      <t>5</t>
    </r>
    <r>
      <rPr>
        <sz val="14"/>
        <rFont val="宋体"/>
        <charset val="134"/>
      </rPr>
      <t>亩，大滩村</t>
    </r>
    <r>
      <rPr>
        <sz val="14"/>
        <rFont val="Times New Roman"/>
        <charset val="134"/>
      </rPr>
      <t>20</t>
    </r>
    <r>
      <rPr>
        <sz val="14"/>
        <rFont val="宋体"/>
        <charset val="134"/>
      </rPr>
      <t>亩，康王村</t>
    </r>
    <r>
      <rPr>
        <sz val="14"/>
        <rFont val="Times New Roman"/>
        <charset val="134"/>
      </rPr>
      <t>7</t>
    </r>
    <r>
      <rPr>
        <sz val="14"/>
        <rFont val="宋体"/>
        <charset val="134"/>
      </rPr>
      <t>亩，白杨村</t>
    </r>
    <r>
      <rPr>
        <sz val="14"/>
        <rFont val="Times New Roman"/>
        <charset val="134"/>
      </rPr>
      <t>9</t>
    </r>
    <r>
      <rPr>
        <sz val="14"/>
        <rFont val="宋体"/>
        <charset val="134"/>
      </rPr>
      <t>亩，林峰村</t>
    </r>
    <r>
      <rPr>
        <sz val="14"/>
        <rFont val="Times New Roman"/>
        <charset val="134"/>
      </rPr>
      <t>5</t>
    </r>
    <r>
      <rPr>
        <sz val="14"/>
        <rFont val="宋体"/>
        <charset val="134"/>
      </rPr>
      <t>亩，龙口村</t>
    </r>
    <r>
      <rPr>
        <sz val="14"/>
        <rFont val="Times New Roman"/>
        <charset val="134"/>
      </rPr>
      <t>4</t>
    </r>
    <r>
      <rPr>
        <sz val="14"/>
        <rFont val="宋体"/>
        <charset val="134"/>
      </rPr>
      <t>亩，金川村</t>
    </r>
    <r>
      <rPr>
        <sz val="14"/>
        <rFont val="Times New Roman"/>
        <charset val="134"/>
      </rPr>
      <t>12</t>
    </r>
    <r>
      <rPr>
        <sz val="14"/>
        <rFont val="宋体"/>
        <charset val="134"/>
      </rPr>
      <t>亩，宝坪村</t>
    </r>
    <r>
      <rPr>
        <sz val="14"/>
        <rFont val="Times New Roman"/>
        <charset val="134"/>
      </rPr>
      <t>3</t>
    </r>
    <r>
      <rPr>
        <sz val="14"/>
        <rFont val="宋体"/>
        <charset val="134"/>
      </rPr>
      <t>亩，花园村</t>
    </r>
    <r>
      <rPr>
        <sz val="14"/>
        <rFont val="Times New Roman"/>
        <charset val="134"/>
      </rPr>
      <t>12</t>
    </r>
    <r>
      <rPr>
        <sz val="14"/>
        <rFont val="宋体"/>
        <charset val="134"/>
      </rPr>
      <t>亩。</t>
    </r>
  </si>
  <si>
    <r>
      <rPr>
        <sz val="14"/>
        <rFont val="宋体"/>
        <charset val="134"/>
      </rPr>
      <t>预计扶持</t>
    </r>
    <r>
      <rPr>
        <sz val="14"/>
        <rFont val="Times New Roman"/>
        <charset val="134"/>
      </rPr>
      <t>12</t>
    </r>
    <r>
      <rPr>
        <sz val="14"/>
        <rFont val="宋体"/>
        <charset val="134"/>
      </rPr>
      <t>村边缘户实施饲料玉米种植项目以增加收入，项目实施后，预计年亩均增收</t>
    </r>
    <r>
      <rPr>
        <sz val="14"/>
        <rFont val="Times New Roman"/>
        <charset val="134"/>
      </rPr>
      <t>1500</t>
    </r>
    <r>
      <rPr>
        <sz val="14"/>
        <rFont val="宋体"/>
        <charset val="134"/>
      </rPr>
      <t>元以上。</t>
    </r>
  </si>
  <si>
    <t>木河乡饲料玉米种植到户补助项目</t>
  </si>
  <si>
    <r>
      <rPr>
        <sz val="14"/>
        <rFont val="宋体"/>
        <charset val="134"/>
      </rPr>
      <t>涉及</t>
    </r>
    <r>
      <rPr>
        <sz val="14"/>
        <rFont val="Times New Roman"/>
        <charset val="134"/>
      </rPr>
      <t>3</t>
    </r>
    <r>
      <rPr>
        <sz val="14"/>
        <rFont val="宋体"/>
        <charset val="134"/>
      </rPr>
      <t>村，种植饲料玉米</t>
    </r>
    <r>
      <rPr>
        <sz val="14"/>
        <rFont val="Times New Roman"/>
        <charset val="134"/>
      </rPr>
      <t>62</t>
    </r>
    <r>
      <rPr>
        <sz val="14"/>
        <rFont val="宋体"/>
        <charset val="134"/>
      </rPr>
      <t>亩，其中：下庞村</t>
    </r>
    <r>
      <rPr>
        <sz val="14"/>
        <rFont val="Times New Roman"/>
        <charset val="134"/>
      </rPr>
      <t>14</t>
    </r>
    <r>
      <rPr>
        <sz val="14"/>
        <rFont val="宋体"/>
        <charset val="134"/>
      </rPr>
      <t>亩</t>
    </r>
    <r>
      <rPr>
        <sz val="14"/>
        <rFont val="Times New Roman"/>
        <charset val="134"/>
      </rPr>
      <t>.</t>
    </r>
    <r>
      <rPr>
        <sz val="14"/>
        <rFont val="宋体"/>
        <charset val="134"/>
      </rPr>
      <t>上渠</t>
    </r>
    <r>
      <rPr>
        <sz val="14"/>
        <rFont val="Times New Roman"/>
        <charset val="134"/>
      </rPr>
      <t>11</t>
    </r>
    <r>
      <rPr>
        <sz val="14"/>
        <rFont val="宋体"/>
        <charset val="134"/>
      </rPr>
      <t>户</t>
    </r>
    <r>
      <rPr>
        <sz val="14"/>
        <rFont val="Times New Roman"/>
        <charset val="134"/>
      </rPr>
      <t>33</t>
    </r>
    <r>
      <rPr>
        <sz val="14"/>
        <rFont val="宋体"/>
        <charset val="134"/>
      </rPr>
      <t>亩</t>
    </r>
    <r>
      <rPr>
        <sz val="14"/>
        <rFont val="Times New Roman"/>
        <charset val="134"/>
      </rPr>
      <t>.</t>
    </r>
    <r>
      <rPr>
        <sz val="14"/>
        <rFont val="宋体"/>
        <charset val="134"/>
      </rPr>
      <t>高山</t>
    </r>
    <r>
      <rPr>
        <sz val="14"/>
        <rFont val="Times New Roman"/>
        <charset val="134"/>
      </rPr>
      <t>2</t>
    </r>
    <r>
      <rPr>
        <sz val="14"/>
        <rFont val="宋体"/>
        <charset val="134"/>
      </rPr>
      <t>户</t>
    </r>
    <r>
      <rPr>
        <sz val="14"/>
        <rFont val="Times New Roman"/>
        <charset val="134"/>
      </rPr>
      <t>15</t>
    </r>
    <r>
      <rPr>
        <sz val="14"/>
        <rFont val="宋体"/>
        <charset val="134"/>
      </rPr>
      <t>亩</t>
    </r>
  </si>
  <si>
    <t>加快脱贫步伐，巩固拓展脱贫攻坚成果，有效改善生产生活条件。</t>
  </si>
  <si>
    <t>闫家乡饲料玉米种植到户补助项目</t>
  </si>
  <si>
    <r>
      <rPr>
        <sz val="14"/>
        <rFont val="宋体"/>
        <charset val="134"/>
      </rPr>
      <t>闫家乡种植饲料玉米</t>
    </r>
    <r>
      <rPr>
        <sz val="14"/>
        <rFont val="Times New Roman"/>
        <charset val="134"/>
      </rPr>
      <t>46</t>
    </r>
    <r>
      <rPr>
        <sz val="14"/>
        <rFont val="宋体"/>
        <charset val="134"/>
      </rPr>
      <t>亩，需资金</t>
    </r>
    <r>
      <rPr>
        <sz val="14"/>
        <rFont val="Times New Roman"/>
        <charset val="134"/>
      </rPr>
      <t>0.92</t>
    </r>
    <r>
      <rPr>
        <sz val="14"/>
        <rFont val="宋体"/>
        <charset val="134"/>
      </rPr>
      <t>万元，分别是三友村种植饲料玉米</t>
    </r>
    <r>
      <rPr>
        <sz val="14"/>
        <rFont val="Times New Roman"/>
        <charset val="134"/>
      </rPr>
      <t>10</t>
    </r>
    <r>
      <rPr>
        <sz val="14"/>
        <rFont val="宋体"/>
        <charset val="134"/>
      </rPr>
      <t>亩，大场村种植饲料玉米</t>
    </r>
    <r>
      <rPr>
        <sz val="14"/>
        <rFont val="Times New Roman"/>
        <charset val="134"/>
      </rPr>
      <t>15</t>
    </r>
    <r>
      <rPr>
        <sz val="14"/>
        <rFont val="宋体"/>
        <charset val="134"/>
      </rPr>
      <t>亩，操场村饲料玉米</t>
    </r>
    <r>
      <rPr>
        <sz val="14"/>
        <rFont val="Times New Roman"/>
        <charset val="134"/>
      </rPr>
      <t>12</t>
    </r>
    <r>
      <rPr>
        <sz val="14"/>
        <rFont val="宋体"/>
        <charset val="134"/>
      </rPr>
      <t>亩，闫家村实施</t>
    </r>
    <r>
      <rPr>
        <sz val="14"/>
        <rFont val="Times New Roman"/>
        <charset val="134"/>
      </rPr>
      <t>9</t>
    </r>
    <r>
      <rPr>
        <sz val="14"/>
        <rFont val="宋体"/>
        <charset val="134"/>
      </rPr>
      <t>亩。</t>
    </r>
  </si>
  <si>
    <t>减轻农户安排成本，增加农民收入。</t>
  </si>
  <si>
    <t>张棉驿乡饲料玉米种植到户补助项目</t>
  </si>
  <si>
    <r>
      <rPr>
        <sz val="14"/>
        <rFont val="宋体"/>
        <charset val="134"/>
      </rPr>
      <t>在张棉驿乡田湾村实施饲料玉米种植项</t>
    </r>
    <r>
      <rPr>
        <sz val="14"/>
        <rFont val="Times New Roman"/>
        <charset val="134"/>
      </rPr>
      <t>10</t>
    </r>
    <r>
      <rPr>
        <sz val="14"/>
        <rFont val="宋体"/>
        <charset val="134"/>
      </rPr>
      <t>亩，每亩补助</t>
    </r>
    <r>
      <rPr>
        <sz val="14"/>
        <rFont val="Times New Roman"/>
        <charset val="134"/>
      </rPr>
      <t>200</t>
    </r>
    <r>
      <rPr>
        <sz val="14"/>
        <rFont val="宋体"/>
        <charset val="134"/>
      </rPr>
      <t>元。</t>
    </r>
  </si>
  <si>
    <t>平安乡饲料玉米种植到户补助项目</t>
  </si>
  <si>
    <r>
      <rPr>
        <sz val="14"/>
        <rFont val="宋体"/>
        <charset val="134"/>
      </rPr>
      <t>全乡实施</t>
    </r>
    <r>
      <rPr>
        <sz val="14"/>
        <rFont val="Times New Roman"/>
        <charset val="134"/>
      </rPr>
      <t>15</t>
    </r>
    <r>
      <rPr>
        <sz val="14"/>
        <rFont val="宋体"/>
        <charset val="134"/>
      </rPr>
      <t>户边缘户饲料玉米种植到户补助项目</t>
    </r>
    <r>
      <rPr>
        <sz val="14"/>
        <rFont val="Times New Roman"/>
        <charset val="134"/>
      </rPr>
      <t>63</t>
    </r>
    <r>
      <rPr>
        <sz val="14"/>
        <rFont val="宋体"/>
        <charset val="134"/>
      </rPr>
      <t>亩，每亩补助</t>
    </r>
    <r>
      <rPr>
        <sz val="14"/>
        <rFont val="Times New Roman"/>
        <charset val="134"/>
      </rPr>
      <t>200</t>
    </r>
    <r>
      <rPr>
        <sz val="14"/>
        <rFont val="宋体"/>
        <charset val="134"/>
      </rPr>
      <t>元，共补助</t>
    </r>
    <r>
      <rPr>
        <sz val="14"/>
        <rFont val="Times New Roman"/>
        <charset val="134"/>
      </rPr>
      <t>1.26</t>
    </r>
    <r>
      <rPr>
        <sz val="14"/>
        <rFont val="宋体"/>
        <charset val="134"/>
      </rPr>
      <t>万元。其中新庄村</t>
    </r>
    <r>
      <rPr>
        <sz val="14"/>
        <rFont val="Times New Roman"/>
        <charset val="134"/>
      </rPr>
      <t>2</t>
    </r>
    <r>
      <rPr>
        <sz val="14"/>
        <rFont val="宋体"/>
        <charset val="134"/>
      </rPr>
      <t>户</t>
    </r>
    <r>
      <rPr>
        <sz val="14"/>
        <rFont val="Times New Roman"/>
        <charset val="134"/>
      </rPr>
      <t>12</t>
    </r>
    <r>
      <rPr>
        <sz val="14"/>
        <rFont val="宋体"/>
        <charset val="134"/>
      </rPr>
      <t>亩、磨马村</t>
    </r>
    <r>
      <rPr>
        <sz val="14"/>
        <rFont val="Times New Roman"/>
        <charset val="134"/>
      </rPr>
      <t>2</t>
    </r>
    <r>
      <rPr>
        <sz val="14"/>
        <rFont val="宋体"/>
        <charset val="134"/>
      </rPr>
      <t>户</t>
    </r>
    <r>
      <rPr>
        <sz val="14"/>
        <rFont val="Times New Roman"/>
        <charset val="134"/>
      </rPr>
      <t>9</t>
    </r>
    <r>
      <rPr>
        <sz val="14"/>
        <rFont val="宋体"/>
        <charset val="134"/>
      </rPr>
      <t>亩、大湾村</t>
    </r>
    <r>
      <rPr>
        <sz val="14"/>
        <rFont val="Times New Roman"/>
        <charset val="134"/>
      </rPr>
      <t>4</t>
    </r>
    <r>
      <rPr>
        <sz val="14"/>
        <rFont val="宋体"/>
        <charset val="134"/>
      </rPr>
      <t>户</t>
    </r>
    <r>
      <rPr>
        <sz val="14"/>
        <rFont val="Times New Roman"/>
        <charset val="134"/>
      </rPr>
      <t>20</t>
    </r>
    <r>
      <rPr>
        <sz val="14"/>
        <rFont val="宋体"/>
        <charset val="134"/>
      </rPr>
      <t>亩、梨树村</t>
    </r>
    <r>
      <rPr>
        <sz val="14"/>
        <rFont val="Times New Roman"/>
        <charset val="134"/>
      </rPr>
      <t>3</t>
    </r>
    <r>
      <rPr>
        <sz val="14"/>
        <rFont val="宋体"/>
        <charset val="134"/>
      </rPr>
      <t>户</t>
    </r>
    <r>
      <rPr>
        <sz val="14"/>
        <rFont val="Times New Roman"/>
        <charset val="134"/>
      </rPr>
      <t>12</t>
    </r>
    <r>
      <rPr>
        <sz val="14"/>
        <rFont val="宋体"/>
        <charset val="134"/>
      </rPr>
      <t>亩、马原村</t>
    </r>
    <r>
      <rPr>
        <sz val="14"/>
        <rFont val="Times New Roman"/>
        <charset val="134"/>
      </rPr>
      <t>4</t>
    </r>
    <r>
      <rPr>
        <sz val="14"/>
        <rFont val="宋体"/>
        <charset val="134"/>
      </rPr>
      <t>户</t>
    </r>
    <r>
      <rPr>
        <sz val="14"/>
        <rFont val="Times New Roman"/>
        <charset val="134"/>
      </rPr>
      <t>10</t>
    </r>
    <r>
      <rPr>
        <sz val="14"/>
        <rFont val="宋体"/>
        <charset val="134"/>
      </rPr>
      <t>亩。</t>
    </r>
  </si>
  <si>
    <r>
      <rPr>
        <sz val="14"/>
        <rFont val="宋体"/>
        <charset val="134"/>
      </rPr>
      <t>预计扶持</t>
    </r>
    <r>
      <rPr>
        <sz val="14"/>
        <rFont val="Times New Roman"/>
        <charset val="134"/>
      </rPr>
      <t>5</t>
    </r>
    <r>
      <rPr>
        <sz val="14"/>
        <rFont val="宋体"/>
        <charset val="134"/>
      </rPr>
      <t>村</t>
    </r>
    <r>
      <rPr>
        <sz val="14"/>
        <rFont val="Times New Roman"/>
        <charset val="134"/>
      </rPr>
      <t>15</t>
    </r>
    <r>
      <rPr>
        <sz val="14"/>
        <rFont val="宋体"/>
        <charset val="134"/>
      </rPr>
      <t>户边缘户种植饲料玉米以增加收入，项目实施后，预计年亩均增收</t>
    </r>
    <r>
      <rPr>
        <sz val="14"/>
        <rFont val="Times New Roman"/>
        <charset val="134"/>
      </rPr>
      <t>1000</t>
    </r>
    <r>
      <rPr>
        <sz val="14"/>
        <rFont val="宋体"/>
        <charset val="134"/>
      </rPr>
      <t>元以上。</t>
    </r>
  </si>
  <si>
    <t>连五乡饲料玉米种植到户补助项目</t>
  </si>
  <si>
    <r>
      <rPr>
        <sz val="14"/>
        <rFont val="宋体"/>
        <charset val="134"/>
      </rPr>
      <t>连五乡</t>
    </r>
    <r>
      <rPr>
        <sz val="14"/>
        <rFont val="Times New Roman"/>
        <charset val="134"/>
      </rPr>
      <t>13</t>
    </r>
    <r>
      <rPr>
        <sz val="14"/>
        <rFont val="宋体"/>
        <charset val="134"/>
      </rPr>
      <t>村边缘户实施饲料玉米种植到户补助项目</t>
    </r>
    <r>
      <rPr>
        <sz val="14"/>
        <rFont val="Times New Roman"/>
        <charset val="134"/>
      </rPr>
      <t>240</t>
    </r>
    <r>
      <rPr>
        <sz val="14"/>
        <rFont val="宋体"/>
        <charset val="134"/>
      </rPr>
      <t>亩。其中四合：</t>
    </r>
    <r>
      <rPr>
        <sz val="14"/>
        <rFont val="Times New Roman"/>
        <charset val="134"/>
      </rPr>
      <t>60</t>
    </r>
    <r>
      <rPr>
        <sz val="14"/>
        <rFont val="宋体"/>
        <charset val="134"/>
      </rPr>
      <t>亩、中渠</t>
    </r>
    <r>
      <rPr>
        <sz val="14"/>
        <rFont val="Times New Roman"/>
        <charset val="134"/>
      </rPr>
      <t>8</t>
    </r>
    <r>
      <rPr>
        <sz val="14"/>
        <rFont val="宋体"/>
        <charset val="134"/>
      </rPr>
      <t>亩、三合</t>
    </r>
    <r>
      <rPr>
        <sz val="14"/>
        <rFont val="Times New Roman"/>
        <charset val="134"/>
      </rPr>
      <t>6</t>
    </r>
    <r>
      <rPr>
        <sz val="14"/>
        <rFont val="宋体"/>
        <charset val="134"/>
      </rPr>
      <t>亩、高庄</t>
    </r>
    <r>
      <rPr>
        <sz val="14"/>
        <rFont val="Times New Roman"/>
        <charset val="134"/>
      </rPr>
      <t>10</t>
    </r>
    <r>
      <rPr>
        <sz val="14"/>
        <rFont val="宋体"/>
        <charset val="134"/>
      </rPr>
      <t>亩、张家村</t>
    </r>
    <r>
      <rPr>
        <sz val="14"/>
        <rFont val="Times New Roman"/>
        <charset val="134"/>
      </rPr>
      <t>6</t>
    </r>
    <r>
      <rPr>
        <sz val="14"/>
        <rFont val="宋体"/>
        <charset val="134"/>
      </rPr>
      <t>亩、兰家</t>
    </r>
    <r>
      <rPr>
        <sz val="14"/>
        <rFont val="Times New Roman"/>
        <charset val="134"/>
      </rPr>
      <t>30</t>
    </r>
    <r>
      <rPr>
        <sz val="14"/>
        <rFont val="宋体"/>
        <charset val="134"/>
      </rPr>
      <t>亩、连五</t>
    </r>
    <r>
      <rPr>
        <sz val="14"/>
        <rFont val="Times New Roman"/>
        <charset val="134"/>
      </rPr>
      <t>15</t>
    </r>
    <r>
      <rPr>
        <sz val="14"/>
        <rFont val="宋体"/>
        <charset val="134"/>
      </rPr>
      <t>亩、中心</t>
    </r>
    <r>
      <rPr>
        <sz val="14"/>
        <rFont val="Times New Roman"/>
        <charset val="134"/>
      </rPr>
      <t>18</t>
    </r>
    <r>
      <rPr>
        <sz val="14"/>
        <rFont val="宋体"/>
        <charset val="134"/>
      </rPr>
      <t>亩、马咀</t>
    </r>
    <r>
      <rPr>
        <sz val="14"/>
        <rFont val="Times New Roman"/>
        <charset val="134"/>
      </rPr>
      <t>1</t>
    </r>
    <r>
      <rPr>
        <sz val="14"/>
        <rFont val="宋体"/>
        <charset val="134"/>
      </rPr>
      <t>亩、贠家</t>
    </r>
    <r>
      <rPr>
        <sz val="14"/>
        <rFont val="Times New Roman"/>
        <charset val="134"/>
      </rPr>
      <t>21</t>
    </r>
    <r>
      <rPr>
        <sz val="14"/>
        <rFont val="宋体"/>
        <charset val="134"/>
      </rPr>
      <t>亩、陈家</t>
    </r>
    <r>
      <rPr>
        <sz val="14"/>
        <rFont val="Times New Roman"/>
        <charset val="134"/>
      </rPr>
      <t>8</t>
    </r>
    <r>
      <rPr>
        <sz val="14"/>
        <rFont val="宋体"/>
        <charset val="134"/>
      </rPr>
      <t>亩、李家</t>
    </r>
    <r>
      <rPr>
        <sz val="14"/>
        <rFont val="Times New Roman"/>
        <charset val="134"/>
      </rPr>
      <t>7</t>
    </r>
    <r>
      <rPr>
        <sz val="14"/>
        <rFont val="宋体"/>
        <charset val="134"/>
      </rPr>
      <t>亩、腰庄</t>
    </r>
    <r>
      <rPr>
        <sz val="14"/>
        <rFont val="Times New Roman"/>
        <charset val="134"/>
      </rPr>
      <t>50</t>
    </r>
    <r>
      <rPr>
        <sz val="14"/>
        <rFont val="宋体"/>
        <charset val="134"/>
      </rPr>
      <t>亩。</t>
    </r>
  </si>
  <si>
    <r>
      <rPr>
        <sz val="14"/>
        <rFont val="宋体"/>
        <charset val="134"/>
      </rPr>
      <t>连五乡</t>
    </r>
    <r>
      <rPr>
        <sz val="14"/>
        <rFont val="Times New Roman"/>
        <charset val="134"/>
      </rPr>
      <t>12</t>
    </r>
    <r>
      <rPr>
        <sz val="14"/>
        <rFont val="宋体"/>
        <charset val="134"/>
      </rPr>
      <t>村边缘户实施饲料玉米种植到户补助项目</t>
    </r>
    <r>
      <rPr>
        <sz val="14"/>
        <rFont val="Times New Roman"/>
        <charset val="134"/>
      </rPr>
      <t>203</t>
    </r>
    <r>
      <rPr>
        <sz val="14"/>
        <rFont val="宋体"/>
        <charset val="134"/>
      </rPr>
      <t>亩，增加收入。</t>
    </r>
  </si>
  <si>
    <r>
      <rPr>
        <b/>
        <sz val="14"/>
        <rFont val="Times New Roman"/>
        <charset val="134"/>
      </rPr>
      <t>1.5</t>
    </r>
    <r>
      <rPr>
        <b/>
        <sz val="14"/>
        <rFont val="宋体"/>
        <charset val="134"/>
      </rPr>
      <t>新建蔬菜大棚到户补助项目</t>
    </r>
  </si>
  <si>
    <r>
      <rPr>
        <b/>
        <sz val="14"/>
        <rFont val="宋体"/>
        <charset val="134"/>
      </rPr>
      <t>安排</t>
    </r>
    <r>
      <rPr>
        <b/>
        <sz val="14"/>
        <rFont val="Times New Roman"/>
        <charset val="134"/>
      </rPr>
      <t>4.00</t>
    </r>
    <r>
      <rPr>
        <b/>
        <sz val="14"/>
        <rFont val="宋体"/>
        <charset val="134"/>
      </rPr>
      <t>万元在全县范围内实施新建蔬菜大棚边缘户到户补助项目，每座补助</t>
    </r>
    <r>
      <rPr>
        <b/>
        <sz val="14"/>
        <rFont val="Times New Roman"/>
        <charset val="134"/>
      </rPr>
      <t>8000</t>
    </r>
    <r>
      <rPr>
        <b/>
        <sz val="14"/>
        <rFont val="宋体"/>
        <charset val="134"/>
      </rPr>
      <t>元，共补助</t>
    </r>
    <r>
      <rPr>
        <b/>
        <sz val="14"/>
        <rFont val="Times New Roman"/>
        <charset val="134"/>
      </rPr>
      <t>5</t>
    </r>
    <r>
      <rPr>
        <b/>
        <sz val="14"/>
        <rFont val="宋体"/>
        <charset val="134"/>
      </rPr>
      <t>座。</t>
    </r>
  </si>
  <si>
    <t>龙山镇新建蔬菜大棚到户补助项目</t>
  </si>
  <si>
    <r>
      <rPr>
        <sz val="14"/>
        <rFont val="宋体"/>
        <charset val="134"/>
      </rPr>
      <t>韩川村蔬菜大棚</t>
    </r>
    <r>
      <rPr>
        <sz val="14"/>
        <rFont val="Times New Roman"/>
        <charset val="134"/>
      </rPr>
      <t>2</t>
    </r>
    <r>
      <rPr>
        <sz val="14"/>
        <rFont val="宋体"/>
        <charset val="134"/>
      </rPr>
      <t>座</t>
    </r>
    <r>
      <rPr>
        <sz val="14"/>
        <rFont val="Times New Roman"/>
        <charset val="134"/>
      </rPr>
      <t>1.6</t>
    </r>
    <r>
      <rPr>
        <sz val="14"/>
        <rFont val="宋体"/>
        <charset val="134"/>
      </rPr>
      <t>万元</t>
    </r>
  </si>
  <si>
    <t>提高蔬菜成活率，增加农民收入</t>
  </si>
  <si>
    <t>恭门镇新建蔬菜大棚到户补助项目</t>
  </si>
  <si>
    <r>
      <rPr>
        <sz val="14"/>
        <rFont val="宋体"/>
        <charset val="134"/>
      </rPr>
      <t>共</t>
    </r>
    <r>
      <rPr>
        <sz val="14"/>
        <rFont val="Times New Roman"/>
        <charset val="134"/>
      </rPr>
      <t>1</t>
    </r>
    <r>
      <rPr>
        <sz val="14"/>
        <rFont val="宋体"/>
        <charset val="134"/>
      </rPr>
      <t>座；灵台村</t>
    </r>
    <r>
      <rPr>
        <sz val="14"/>
        <rFont val="Times New Roman"/>
        <charset val="134"/>
      </rPr>
      <t>1</t>
    </r>
    <r>
      <rPr>
        <sz val="14"/>
        <rFont val="宋体"/>
        <charset val="134"/>
      </rPr>
      <t>座</t>
    </r>
  </si>
  <si>
    <t>改进种植结构，提高农户收入</t>
  </si>
  <si>
    <t>张棉驿乡新建蔬菜大棚到户补助项目</t>
  </si>
  <si>
    <r>
      <rPr>
        <sz val="14"/>
        <rFont val="宋体"/>
        <charset val="134"/>
      </rPr>
      <t>在上蒋村新建蔬菜大棚到户补助项目</t>
    </r>
    <r>
      <rPr>
        <sz val="14"/>
        <rFont val="Times New Roman"/>
        <charset val="134"/>
      </rPr>
      <t>2</t>
    </r>
    <r>
      <rPr>
        <sz val="14"/>
        <rFont val="宋体"/>
        <charset val="134"/>
      </rPr>
      <t>户</t>
    </r>
    <r>
      <rPr>
        <sz val="14"/>
        <rFont val="Times New Roman"/>
        <charset val="134"/>
      </rPr>
      <t>2</t>
    </r>
    <r>
      <rPr>
        <sz val="14"/>
        <rFont val="宋体"/>
        <charset val="134"/>
      </rPr>
      <t>座，每座补助</t>
    </r>
    <r>
      <rPr>
        <sz val="14"/>
        <rFont val="Times New Roman"/>
        <charset val="134"/>
      </rPr>
      <t>8000.</t>
    </r>
  </si>
  <si>
    <r>
      <rPr>
        <b/>
        <sz val="14"/>
        <rFont val="Times New Roman"/>
        <charset val="134"/>
      </rPr>
      <t>1.6</t>
    </r>
    <r>
      <rPr>
        <b/>
        <sz val="14"/>
        <rFont val="宋体"/>
        <charset val="134"/>
      </rPr>
      <t>大蒜种植到户补助项目</t>
    </r>
  </si>
  <si>
    <r>
      <rPr>
        <b/>
        <sz val="14"/>
        <rFont val="宋体"/>
        <charset val="134"/>
      </rPr>
      <t>安排</t>
    </r>
    <r>
      <rPr>
        <b/>
        <sz val="14"/>
        <rFont val="Times New Roman"/>
        <charset val="134"/>
      </rPr>
      <t>1.15</t>
    </r>
    <r>
      <rPr>
        <b/>
        <sz val="14"/>
        <rFont val="宋体"/>
        <charset val="134"/>
      </rPr>
      <t>万元在全县范围内实施大蒜种植边缘户到户补助项目，每亩补助</t>
    </r>
    <r>
      <rPr>
        <b/>
        <sz val="14"/>
        <rFont val="Times New Roman"/>
        <charset val="134"/>
      </rPr>
      <t>500</t>
    </r>
    <r>
      <rPr>
        <b/>
        <sz val="14"/>
        <rFont val="宋体"/>
        <charset val="134"/>
      </rPr>
      <t>元，共补助</t>
    </r>
    <r>
      <rPr>
        <b/>
        <sz val="14"/>
        <rFont val="Times New Roman"/>
        <charset val="134"/>
      </rPr>
      <t>23</t>
    </r>
    <r>
      <rPr>
        <b/>
        <sz val="14"/>
        <rFont val="宋体"/>
        <charset val="134"/>
      </rPr>
      <t>亩。</t>
    </r>
  </si>
  <si>
    <t>增加农户收入，助力产业发展</t>
  </si>
  <si>
    <t>马关镇大蒜种植到户补助项目</t>
  </si>
  <si>
    <r>
      <rPr>
        <sz val="14"/>
        <rFont val="宋体"/>
        <charset val="134"/>
      </rPr>
      <t>种植大蒜</t>
    </r>
    <r>
      <rPr>
        <sz val="14"/>
        <rFont val="Times New Roman"/>
        <charset val="134"/>
      </rPr>
      <t>8</t>
    </r>
    <r>
      <rPr>
        <sz val="14"/>
        <rFont val="宋体"/>
        <charset val="134"/>
      </rPr>
      <t>亩（其中东庄村</t>
    </r>
    <r>
      <rPr>
        <sz val="14"/>
        <rFont val="Times New Roman"/>
        <charset val="134"/>
      </rPr>
      <t>8</t>
    </r>
    <r>
      <rPr>
        <sz val="14"/>
        <rFont val="宋体"/>
        <charset val="134"/>
      </rPr>
      <t>亩</t>
    </r>
    <r>
      <rPr>
        <sz val="14"/>
        <rFont val="Times New Roman"/>
        <charset val="134"/>
      </rPr>
      <t>)</t>
    </r>
  </si>
  <si>
    <t>梁山镇大蒜种植到户补助项目</t>
  </si>
  <si>
    <r>
      <rPr>
        <sz val="14"/>
        <rFont val="宋体"/>
        <charset val="134"/>
      </rPr>
      <t>为梁山镇边缘户大蒜种植到户补助项目涉及</t>
    </r>
    <r>
      <rPr>
        <sz val="14"/>
        <rFont val="Times New Roman"/>
        <charset val="134"/>
      </rPr>
      <t>1</t>
    </r>
    <r>
      <rPr>
        <sz val="14"/>
        <rFont val="宋体"/>
        <charset val="134"/>
      </rPr>
      <t>个村</t>
    </r>
    <r>
      <rPr>
        <sz val="14"/>
        <rFont val="Times New Roman"/>
        <charset val="134"/>
      </rPr>
      <t>15</t>
    </r>
    <r>
      <rPr>
        <sz val="14"/>
        <rFont val="宋体"/>
        <charset val="134"/>
      </rPr>
      <t>户</t>
    </r>
    <r>
      <rPr>
        <sz val="14"/>
        <rFont val="Times New Roman"/>
        <charset val="134"/>
      </rPr>
      <t>15</t>
    </r>
    <r>
      <rPr>
        <sz val="14"/>
        <rFont val="宋体"/>
        <charset val="134"/>
      </rPr>
      <t>亩，每亩</t>
    </r>
    <r>
      <rPr>
        <sz val="14"/>
        <rFont val="Times New Roman"/>
        <charset val="134"/>
      </rPr>
      <t>500</t>
    </r>
    <r>
      <rPr>
        <sz val="14"/>
        <rFont val="宋体"/>
        <charset val="134"/>
      </rPr>
      <t>元，需资金</t>
    </r>
    <r>
      <rPr>
        <sz val="14"/>
        <rFont val="Times New Roman"/>
        <charset val="134"/>
      </rPr>
      <t>0.75</t>
    </r>
    <r>
      <rPr>
        <sz val="14"/>
        <rFont val="宋体"/>
        <charset val="134"/>
      </rPr>
      <t>万元，其中：阳洼村</t>
    </r>
    <r>
      <rPr>
        <sz val="14"/>
        <rFont val="Times New Roman"/>
        <charset val="134"/>
      </rPr>
      <t>15</t>
    </r>
    <r>
      <rPr>
        <sz val="14"/>
        <rFont val="宋体"/>
        <charset val="134"/>
      </rPr>
      <t>亩</t>
    </r>
    <r>
      <rPr>
        <sz val="14"/>
        <rFont val="Times New Roman"/>
        <charset val="134"/>
      </rPr>
      <t>.</t>
    </r>
  </si>
  <si>
    <r>
      <rPr>
        <b/>
        <sz val="14"/>
        <rFont val="Times New Roman"/>
        <charset val="134"/>
      </rPr>
      <t>1.7</t>
    </r>
    <r>
      <rPr>
        <b/>
        <sz val="14"/>
        <rFont val="宋体"/>
        <charset val="134"/>
      </rPr>
      <t>中药材种植到户补助项目</t>
    </r>
  </si>
  <si>
    <r>
      <rPr>
        <b/>
        <sz val="14"/>
        <rFont val="宋体"/>
        <charset val="134"/>
      </rPr>
      <t>安排</t>
    </r>
    <r>
      <rPr>
        <b/>
        <sz val="14"/>
        <rFont val="Times New Roman"/>
        <charset val="134"/>
      </rPr>
      <t>27.6</t>
    </r>
    <r>
      <rPr>
        <b/>
        <sz val="14"/>
        <rFont val="宋体"/>
        <charset val="134"/>
      </rPr>
      <t>万元在全县范围内实施中药材种植边缘户到户补助项目，亩补助</t>
    </r>
    <r>
      <rPr>
        <b/>
        <sz val="14"/>
        <rFont val="Times New Roman"/>
        <charset val="134"/>
      </rPr>
      <t>1700</t>
    </r>
    <r>
      <rPr>
        <b/>
        <sz val="14"/>
        <rFont val="宋体"/>
        <charset val="134"/>
      </rPr>
      <t>元（柴胡、板蓝根、艾、冬花、金银花、油用牡丹、芍药亩补助</t>
    </r>
    <r>
      <rPr>
        <b/>
        <sz val="14"/>
        <rFont val="Times New Roman"/>
        <charset val="134"/>
      </rPr>
      <t>500</t>
    </r>
    <r>
      <rPr>
        <b/>
        <sz val="14"/>
        <rFont val="宋体"/>
        <charset val="134"/>
      </rPr>
      <t>元），共计</t>
    </r>
    <r>
      <rPr>
        <b/>
        <sz val="14"/>
        <rFont val="Times New Roman"/>
        <charset val="134"/>
      </rPr>
      <t>160</t>
    </r>
    <r>
      <rPr>
        <b/>
        <sz val="14"/>
        <rFont val="宋体"/>
        <charset val="134"/>
      </rPr>
      <t>亩</t>
    </r>
  </si>
  <si>
    <t>张家川镇中药材种植到户补助项目</t>
  </si>
  <si>
    <r>
      <rPr>
        <sz val="14"/>
        <rFont val="宋体"/>
        <charset val="134"/>
      </rPr>
      <t>共</t>
    </r>
    <r>
      <rPr>
        <sz val="14"/>
        <rFont val="Times New Roman"/>
        <charset val="134"/>
      </rPr>
      <t>2</t>
    </r>
    <r>
      <rPr>
        <sz val="14"/>
        <rFont val="宋体"/>
        <charset val="134"/>
      </rPr>
      <t>村</t>
    </r>
    <r>
      <rPr>
        <sz val="14"/>
        <rFont val="Times New Roman"/>
        <charset val="134"/>
      </rPr>
      <t>6</t>
    </r>
    <r>
      <rPr>
        <sz val="14"/>
        <rFont val="宋体"/>
        <charset val="134"/>
      </rPr>
      <t>户</t>
    </r>
    <r>
      <rPr>
        <sz val="14"/>
        <rFont val="Times New Roman"/>
        <charset val="134"/>
      </rPr>
      <t>89</t>
    </r>
    <r>
      <rPr>
        <sz val="14"/>
        <rFont val="宋体"/>
        <charset val="134"/>
      </rPr>
      <t>亩。大堡村</t>
    </r>
    <r>
      <rPr>
        <sz val="14"/>
        <rFont val="Times New Roman"/>
        <charset val="134"/>
      </rPr>
      <t>3</t>
    </r>
    <r>
      <rPr>
        <sz val="14"/>
        <rFont val="宋体"/>
        <charset val="134"/>
      </rPr>
      <t>户</t>
    </r>
    <r>
      <rPr>
        <sz val="14"/>
        <rFont val="Times New Roman"/>
        <charset val="134"/>
      </rPr>
      <t>80</t>
    </r>
    <r>
      <rPr>
        <sz val="14"/>
        <rFont val="宋体"/>
        <charset val="134"/>
      </rPr>
      <t>亩、赵阳村</t>
    </r>
    <r>
      <rPr>
        <sz val="14"/>
        <rFont val="Times New Roman"/>
        <charset val="134"/>
      </rPr>
      <t>3</t>
    </r>
    <r>
      <rPr>
        <sz val="14"/>
        <rFont val="宋体"/>
        <charset val="134"/>
      </rPr>
      <t>户</t>
    </r>
    <r>
      <rPr>
        <sz val="14"/>
        <rFont val="Times New Roman"/>
        <charset val="134"/>
      </rPr>
      <t>9</t>
    </r>
    <r>
      <rPr>
        <sz val="14"/>
        <rFont val="宋体"/>
        <charset val="134"/>
      </rPr>
      <t>亩。每亩</t>
    </r>
    <r>
      <rPr>
        <sz val="14"/>
        <rFont val="Times New Roman"/>
        <charset val="134"/>
      </rPr>
      <t>1700</t>
    </r>
    <r>
      <rPr>
        <sz val="14"/>
        <rFont val="宋体"/>
        <charset val="134"/>
      </rPr>
      <t>元。</t>
    </r>
  </si>
  <si>
    <t>扶持边缘户发展中药材产业，巩固拓展脱贫攻坚成果</t>
  </si>
  <si>
    <t>大阳镇中药材种植到户补助项目</t>
  </si>
  <si>
    <r>
      <rPr>
        <sz val="14"/>
        <rFont val="宋体"/>
        <charset val="134"/>
      </rPr>
      <t>在大阳镇边缘户种植黄芪</t>
    </r>
    <r>
      <rPr>
        <sz val="14"/>
        <rFont val="Times New Roman"/>
        <charset val="134"/>
      </rPr>
      <t>68</t>
    </r>
    <r>
      <rPr>
        <sz val="14"/>
        <rFont val="宋体"/>
        <charset val="134"/>
      </rPr>
      <t>亩，每亩补助</t>
    </r>
    <r>
      <rPr>
        <sz val="14"/>
        <rFont val="Times New Roman"/>
        <charset val="134"/>
      </rPr>
      <t>1700</t>
    </r>
    <r>
      <rPr>
        <sz val="14"/>
        <rFont val="宋体"/>
        <charset val="134"/>
      </rPr>
      <t>元，共补助</t>
    </r>
    <r>
      <rPr>
        <sz val="14"/>
        <rFont val="Times New Roman"/>
        <charset val="134"/>
      </rPr>
      <t>11.56</t>
    </r>
    <r>
      <rPr>
        <sz val="14"/>
        <rFont val="宋体"/>
        <charset val="134"/>
      </rPr>
      <t>万元。中庄</t>
    </r>
    <r>
      <rPr>
        <sz val="14"/>
        <rFont val="Times New Roman"/>
        <charset val="134"/>
      </rPr>
      <t>50</t>
    </r>
    <r>
      <rPr>
        <sz val="14"/>
        <rFont val="宋体"/>
        <charset val="134"/>
      </rPr>
      <t>亩，刘山</t>
    </r>
    <r>
      <rPr>
        <sz val="14"/>
        <rFont val="Times New Roman"/>
        <charset val="134"/>
      </rPr>
      <t>8</t>
    </r>
    <r>
      <rPr>
        <sz val="14"/>
        <rFont val="宋体"/>
        <charset val="134"/>
      </rPr>
      <t>亩，下渠</t>
    </r>
    <r>
      <rPr>
        <sz val="14"/>
        <rFont val="Times New Roman"/>
        <charset val="134"/>
      </rPr>
      <t>10</t>
    </r>
    <r>
      <rPr>
        <sz val="14"/>
        <rFont val="宋体"/>
        <charset val="134"/>
      </rPr>
      <t>亩</t>
    </r>
  </si>
  <si>
    <r>
      <rPr>
        <sz val="14"/>
        <rFont val="宋体"/>
        <charset val="134"/>
      </rPr>
      <t>预计</t>
    </r>
    <r>
      <rPr>
        <sz val="14"/>
        <rFont val="Times New Roman"/>
        <charset val="134"/>
      </rPr>
      <t>23</t>
    </r>
    <r>
      <rPr>
        <sz val="14"/>
        <rFont val="宋体"/>
        <charset val="134"/>
      </rPr>
      <t>户边缘户增加收入</t>
    </r>
  </si>
  <si>
    <t>张棉驿乡中药材种植到户补助项目</t>
  </si>
  <si>
    <r>
      <rPr>
        <sz val="14"/>
        <rFont val="宋体"/>
        <charset val="134"/>
      </rPr>
      <t>在张棉驿乡和平村实施中药材种植项目</t>
    </r>
    <r>
      <rPr>
        <sz val="14"/>
        <rFont val="Times New Roman"/>
        <charset val="134"/>
      </rPr>
      <t>3</t>
    </r>
    <r>
      <rPr>
        <sz val="14"/>
        <rFont val="宋体"/>
        <charset val="134"/>
      </rPr>
      <t>亩，亩均补</t>
    </r>
    <r>
      <rPr>
        <sz val="14"/>
        <rFont val="Times New Roman"/>
        <charset val="134"/>
      </rPr>
      <t>1700</t>
    </r>
    <r>
      <rPr>
        <sz val="14"/>
        <rFont val="宋体"/>
        <charset val="134"/>
      </rPr>
      <t>元；张棉村种植</t>
    </r>
    <r>
      <rPr>
        <sz val="14"/>
        <rFont val="Times New Roman"/>
        <charset val="134"/>
      </rPr>
      <t>2</t>
    </r>
    <r>
      <rPr>
        <sz val="14"/>
        <rFont val="宋体"/>
        <charset val="134"/>
      </rPr>
      <t>户柴胡</t>
    </r>
    <r>
      <rPr>
        <sz val="14"/>
        <rFont val="Times New Roman"/>
        <charset val="134"/>
      </rPr>
      <t>8</t>
    </r>
    <r>
      <rPr>
        <sz val="14"/>
        <rFont val="宋体"/>
        <charset val="134"/>
      </rPr>
      <t>亩，每亩</t>
    </r>
    <r>
      <rPr>
        <sz val="14"/>
        <rFont val="Times New Roman"/>
        <charset val="134"/>
      </rPr>
      <t>500</t>
    </r>
    <r>
      <rPr>
        <sz val="14"/>
        <rFont val="宋体"/>
        <charset val="134"/>
      </rPr>
      <t>元。</t>
    </r>
  </si>
  <si>
    <r>
      <rPr>
        <b/>
        <sz val="14"/>
        <rFont val="Times New Roman"/>
        <charset val="134"/>
      </rPr>
      <t>1.8</t>
    </r>
    <r>
      <rPr>
        <b/>
        <sz val="14"/>
        <rFont val="宋体"/>
        <charset val="134"/>
      </rPr>
      <t>一般经济作物到户补助项目</t>
    </r>
  </si>
  <si>
    <r>
      <rPr>
        <b/>
        <sz val="14"/>
        <rFont val="宋体"/>
        <charset val="134"/>
      </rPr>
      <t>安排</t>
    </r>
    <r>
      <rPr>
        <b/>
        <sz val="14"/>
        <rFont val="Times New Roman"/>
        <charset val="134"/>
      </rPr>
      <t>4.64</t>
    </r>
    <r>
      <rPr>
        <b/>
        <sz val="14"/>
        <rFont val="宋体"/>
        <charset val="134"/>
      </rPr>
      <t>万元在全县范围内实施一般经济作物边缘户到户补助项目，每亩补助</t>
    </r>
    <r>
      <rPr>
        <b/>
        <sz val="14"/>
        <rFont val="Times New Roman"/>
        <charset val="134"/>
      </rPr>
      <t>400</t>
    </r>
    <r>
      <rPr>
        <b/>
        <sz val="14"/>
        <rFont val="宋体"/>
        <charset val="134"/>
      </rPr>
      <t>元，共补助</t>
    </r>
    <r>
      <rPr>
        <b/>
        <sz val="14"/>
        <rFont val="Times New Roman"/>
        <charset val="134"/>
      </rPr>
      <t>116</t>
    </r>
    <r>
      <rPr>
        <b/>
        <sz val="14"/>
        <rFont val="宋体"/>
        <charset val="134"/>
      </rPr>
      <t>亩。</t>
    </r>
  </si>
  <si>
    <t>大阳镇一般经济作物到户补助项目</t>
  </si>
  <si>
    <r>
      <rPr>
        <sz val="14"/>
        <rFont val="宋体"/>
        <charset val="134"/>
      </rPr>
      <t>在大阳镇南山村边缘户种植向日葵</t>
    </r>
    <r>
      <rPr>
        <sz val="14"/>
        <rFont val="Times New Roman"/>
        <charset val="134"/>
      </rPr>
      <t>35</t>
    </r>
    <r>
      <rPr>
        <sz val="14"/>
        <rFont val="宋体"/>
        <charset val="134"/>
      </rPr>
      <t>亩，每亩补助</t>
    </r>
    <r>
      <rPr>
        <sz val="14"/>
        <rFont val="Times New Roman"/>
        <charset val="134"/>
      </rPr>
      <t>400</t>
    </r>
    <r>
      <rPr>
        <sz val="14"/>
        <rFont val="宋体"/>
        <charset val="134"/>
      </rPr>
      <t>元，共补助</t>
    </r>
    <r>
      <rPr>
        <sz val="14"/>
        <rFont val="Times New Roman"/>
        <charset val="134"/>
      </rPr>
      <t>1.4</t>
    </r>
    <r>
      <rPr>
        <sz val="14"/>
        <rFont val="宋体"/>
        <charset val="134"/>
      </rPr>
      <t>万元。</t>
    </r>
  </si>
  <si>
    <t>马鹿镇一般经济作物到户补助项目</t>
  </si>
  <si>
    <r>
      <rPr>
        <sz val="14"/>
        <rFont val="宋体"/>
        <charset val="134"/>
      </rPr>
      <t>安排</t>
    </r>
    <r>
      <rPr>
        <sz val="14"/>
        <rFont val="Times New Roman"/>
        <charset val="134"/>
      </rPr>
      <t>3.24</t>
    </r>
    <r>
      <rPr>
        <sz val="14"/>
        <rFont val="宋体"/>
        <charset val="134"/>
      </rPr>
      <t>万元，在马鹿镇</t>
    </r>
    <r>
      <rPr>
        <sz val="14"/>
        <rFont val="Times New Roman"/>
        <charset val="134"/>
      </rPr>
      <t>10</t>
    </r>
    <r>
      <rPr>
        <sz val="14"/>
        <rFont val="宋体"/>
        <charset val="134"/>
      </rPr>
      <t>村实施火麻种植</t>
    </r>
    <r>
      <rPr>
        <sz val="14"/>
        <rFont val="Times New Roman"/>
        <charset val="134"/>
      </rPr>
      <t>81</t>
    </r>
    <r>
      <rPr>
        <sz val="14"/>
        <rFont val="宋体"/>
        <charset val="134"/>
      </rPr>
      <t>亩，亩均补</t>
    </r>
    <r>
      <rPr>
        <sz val="14"/>
        <rFont val="Times New Roman"/>
        <charset val="134"/>
      </rPr>
      <t>400</t>
    </r>
    <r>
      <rPr>
        <sz val="14"/>
        <rFont val="宋体"/>
        <charset val="134"/>
      </rPr>
      <t>元。其中：其中堡梁村</t>
    </r>
    <r>
      <rPr>
        <sz val="14"/>
        <rFont val="Times New Roman"/>
        <charset val="134"/>
      </rPr>
      <t>10</t>
    </r>
    <r>
      <rPr>
        <sz val="14"/>
        <rFont val="宋体"/>
        <charset val="134"/>
      </rPr>
      <t>亩，韩河村</t>
    </r>
    <r>
      <rPr>
        <sz val="14"/>
        <rFont val="Times New Roman"/>
        <charset val="134"/>
      </rPr>
      <t>12</t>
    </r>
    <r>
      <rPr>
        <sz val="14"/>
        <rFont val="宋体"/>
        <charset val="134"/>
      </rPr>
      <t>亩，草川村</t>
    </r>
    <r>
      <rPr>
        <sz val="14"/>
        <rFont val="Times New Roman"/>
        <charset val="134"/>
      </rPr>
      <t>4</t>
    </r>
    <r>
      <rPr>
        <sz val="14"/>
        <rFont val="宋体"/>
        <charset val="134"/>
      </rPr>
      <t>亩，大滩村</t>
    </r>
    <r>
      <rPr>
        <sz val="14"/>
        <rFont val="Times New Roman"/>
        <charset val="134"/>
      </rPr>
      <t>20</t>
    </r>
    <r>
      <rPr>
        <sz val="14"/>
        <rFont val="宋体"/>
        <charset val="134"/>
      </rPr>
      <t>亩，白杨村</t>
    </r>
    <r>
      <rPr>
        <sz val="14"/>
        <rFont val="Times New Roman"/>
        <charset val="134"/>
      </rPr>
      <t>8</t>
    </r>
    <r>
      <rPr>
        <sz val="14"/>
        <rFont val="宋体"/>
        <charset val="134"/>
      </rPr>
      <t>亩，牌楼村</t>
    </r>
    <r>
      <rPr>
        <sz val="14"/>
        <rFont val="Times New Roman"/>
        <charset val="134"/>
      </rPr>
      <t>3</t>
    </r>
    <r>
      <rPr>
        <sz val="14"/>
        <rFont val="宋体"/>
        <charset val="134"/>
      </rPr>
      <t>亩，龙口村</t>
    </r>
    <r>
      <rPr>
        <sz val="14"/>
        <rFont val="Times New Roman"/>
        <charset val="134"/>
      </rPr>
      <t>3</t>
    </r>
    <r>
      <rPr>
        <sz val="14"/>
        <rFont val="宋体"/>
        <charset val="134"/>
      </rPr>
      <t>亩，金川村</t>
    </r>
    <r>
      <rPr>
        <sz val="14"/>
        <rFont val="Times New Roman"/>
        <charset val="134"/>
      </rPr>
      <t>16</t>
    </r>
    <r>
      <rPr>
        <sz val="14"/>
        <rFont val="宋体"/>
        <charset val="134"/>
      </rPr>
      <t>亩，宝坪村</t>
    </r>
    <r>
      <rPr>
        <sz val="14"/>
        <rFont val="Times New Roman"/>
        <charset val="134"/>
      </rPr>
      <t>3</t>
    </r>
    <r>
      <rPr>
        <sz val="14"/>
        <rFont val="宋体"/>
        <charset val="134"/>
      </rPr>
      <t>亩，长宁村</t>
    </r>
    <r>
      <rPr>
        <sz val="14"/>
        <rFont val="Times New Roman"/>
        <charset val="134"/>
      </rPr>
      <t>2</t>
    </r>
    <r>
      <rPr>
        <sz val="14"/>
        <rFont val="宋体"/>
        <charset val="134"/>
      </rPr>
      <t>亩。</t>
    </r>
  </si>
  <si>
    <r>
      <rPr>
        <sz val="14"/>
        <rFont val="宋体"/>
        <charset val="134"/>
      </rPr>
      <t>增加收入，项目实施后，预计年亩均增收</t>
    </r>
    <r>
      <rPr>
        <sz val="14"/>
        <rFont val="Times New Roman"/>
        <charset val="134"/>
      </rPr>
      <t>2200</t>
    </r>
    <r>
      <rPr>
        <sz val="14"/>
        <rFont val="宋体"/>
        <charset val="134"/>
      </rPr>
      <t>元以上。</t>
    </r>
  </si>
  <si>
    <r>
      <rPr>
        <b/>
        <sz val="14"/>
        <rFont val="Times New Roman"/>
        <charset val="134"/>
      </rPr>
      <t>1.9</t>
    </r>
    <r>
      <rPr>
        <b/>
        <sz val="14"/>
        <rFont val="宋体"/>
        <charset val="134"/>
      </rPr>
      <t>油料作物到户补助项目</t>
    </r>
  </si>
  <si>
    <r>
      <rPr>
        <b/>
        <sz val="14"/>
        <rFont val="宋体"/>
        <charset val="134"/>
      </rPr>
      <t>安排</t>
    </r>
    <r>
      <rPr>
        <b/>
        <sz val="14"/>
        <rFont val="Times New Roman"/>
        <charset val="134"/>
      </rPr>
      <t>10.51</t>
    </r>
    <r>
      <rPr>
        <b/>
        <sz val="14"/>
        <rFont val="宋体"/>
        <charset val="134"/>
      </rPr>
      <t>万元在全县范围内实施油料作物边缘户到户补助项目，每亩补助</t>
    </r>
    <r>
      <rPr>
        <b/>
        <sz val="14"/>
        <rFont val="Times New Roman"/>
        <charset val="134"/>
      </rPr>
      <t>200</t>
    </r>
    <r>
      <rPr>
        <b/>
        <sz val="14"/>
        <rFont val="宋体"/>
        <charset val="134"/>
      </rPr>
      <t>元，共补助</t>
    </r>
    <r>
      <rPr>
        <b/>
        <sz val="14"/>
        <rFont val="Times New Roman"/>
        <charset val="134"/>
      </rPr>
      <t>519.5</t>
    </r>
    <r>
      <rPr>
        <b/>
        <sz val="14"/>
        <rFont val="宋体"/>
        <charset val="134"/>
      </rPr>
      <t>亩。</t>
    </r>
  </si>
  <si>
    <t>恭门镇油料作物到户补助项目</t>
  </si>
  <si>
    <r>
      <rPr>
        <sz val="14"/>
        <rFont val="宋体"/>
        <charset val="134"/>
      </rPr>
      <t>共</t>
    </r>
    <r>
      <rPr>
        <sz val="14"/>
        <rFont val="Times New Roman"/>
        <charset val="134"/>
      </rPr>
      <t>45.5</t>
    </r>
    <r>
      <rPr>
        <sz val="14"/>
        <rFont val="宋体"/>
        <charset val="134"/>
      </rPr>
      <t>亩；阴山村</t>
    </r>
    <r>
      <rPr>
        <sz val="14"/>
        <rFont val="Times New Roman"/>
        <charset val="134"/>
      </rPr>
      <t>3</t>
    </r>
    <r>
      <rPr>
        <sz val="14"/>
        <rFont val="宋体"/>
        <charset val="134"/>
      </rPr>
      <t>户</t>
    </r>
    <r>
      <rPr>
        <sz val="14"/>
        <rFont val="Times New Roman"/>
        <charset val="134"/>
      </rPr>
      <t>3</t>
    </r>
    <r>
      <rPr>
        <sz val="14"/>
        <rFont val="宋体"/>
        <charset val="134"/>
      </rPr>
      <t>亩、恭门村</t>
    </r>
    <r>
      <rPr>
        <sz val="14"/>
        <rFont val="Times New Roman"/>
        <charset val="134"/>
      </rPr>
      <t>4</t>
    </r>
    <r>
      <rPr>
        <sz val="14"/>
        <rFont val="宋体"/>
        <charset val="134"/>
      </rPr>
      <t>户</t>
    </r>
    <r>
      <rPr>
        <sz val="14"/>
        <rFont val="Times New Roman"/>
        <charset val="134"/>
      </rPr>
      <t>6</t>
    </r>
    <r>
      <rPr>
        <sz val="14"/>
        <rFont val="宋体"/>
        <charset val="134"/>
      </rPr>
      <t>亩、灵台村</t>
    </r>
    <r>
      <rPr>
        <sz val="14"/>
        <rFont val="Times New Roman"/>
        <charset val="134"/>
      </rPr>
      <t>3</t>
    </r>
    <r>
      <rPr>
        <sz val="14"/>
        <rFont val="宋体"/>
        <charset val="134"/>
      </rPr>
      <t>户</t>
    </r>
    <r>
      <rPr>
        <sz val="14"/>
        <rFont val="Times New Roman"/>
        <charset val="134"/>
      </rPr>
      <t>11.5</t>
    </r>
    <r>
      <rPr>
        <sz val="14"/>
        <rFont val="宋体"/>
        <charset val="134"/>
      </rPr>
      <t>亩、柳沟村</t>
    </r>
    <r>
      <rPr>
        <sz val="14"/>
        <rFont val="Times New Roman"/>
        <charset val="134"/>
      </rPr>
      <t>5</t>
    </r>
    <r>
      <rPr>
        <sz val="14"/>
        <rFont val="宋体"/>
        <charset val="134"/>
      </rPr>
      <t>户</t>
    </r>
    <r>
      <rPr>
        <sz val="14"/>
        <rFont val="Times New Roman"/>
        <charset val="134"/>
      </rPr>
      <t>12</t>
    </r>
    <r>
      <rPr>
        <sz val="14"/>
        <rFont val="宋体"/>
        <charset val="134"/>
      </rPr>
      <t>亩、毛山村</t>
    </r>
    <r>
      <rPr>
        <sz val="14"/>
        <rFont val="Times New Roman"/>
        <charset val="134"/>
      </rPr>
      <t>2</t>
    </r>
    <r>
      <rPr>
        <sz val="14"/>
        <rFont val="宋体"/>
        <charset val="134"/>
      </rPr>
      <t>户</t>
    </r>
    <r>
      <rPr>
        <sz val="14"/>
        <rFont val="Times New Roman"/>
        <charset val="134"/>
      </rPr>
      <t>3</t>
    </r>
    <r>
      <rPr>
        <sz val="14"/>
        <rFont val="宋体"/>
        <charset val="134"/>
      </rPr>
      <t>亩、水池村</t>
    </r>
    <r>
      <rPr>
        <sz val="14"/>
        <rFont val="Times New Roman"/>
        <charset val="134"/>
      </rPr>
      <t>1</t>
    </r>
    <r>
      <rPr>
        <sz val="14"/>
        <rFont val="宋体"/>
        <charset val="134"/>
      </rPr>
      <t>户</t>
    </r>
    <r>
      <rPr>
        <sz val="14"/>
        <rFont val="Times New Roman"/>
        <charset val="134"/>
      </rPr>
      <t>3</t>
    </r>
    <r>
      <rPr>
        <sz val="14"/>
        <rFont val="宋体"/>
        <charset val="134"/>
      </rPr>
      <t>亩、许湾村</t>
    </r>
    <r>
      <rPr>
        <sz val="14"/>
        <rFont val="Times New Roman"/>
        <charset val="134"/>
      </rPr>
      <t>2</t>
    </r>
    <r>
      <rPr>
        <sz val="14"/>
        <rFont val="宋体"/>
        <charset val="134"/>
      </rPr>
      <t>户</t>
    </r>
    <r>
      <rPr>
        <sz val="14"/>
        <rFont val="Times New Roman"/>
        <charset val="134"/>
      </rPr>
      <t>6</t>
    </r>
    <r>
      <rPr>
        <sz val="14"/>
        <rFont val="宋体"/>
        <charset val="134"/>
      </rPr>
      <t>亩、袁河村</t>
    </r>
    <r>
      <rPr>
        <sz val="14"/>
        <rFont val="Times New Roman"/>
        <charset val="134"/>
      </rPr>
      <t>1</t>
    </r>
    <r>
      <rPr>
        <sz val="14"/>
        <rFont val="宋体"/>
        <charset val="134"/>
      </rPr>
      <t>户</t>
    </r>
    <r>
      <rPr>
        <sz val="14"/>
        <rFont val="Times New Roman"/>
        <charset val="134"/>
      </rPr>
      <t>1</t>
    </r>
    <r>
      <rPr>
        <sz val="14"/>
        <rFont val="宋体"/>
        <charset val="134"/>
      </rPr>
      <t>亩、</t>
    </r>
  </si>
  <si>
    <t>刘堡镇油料作物到户补助项目</t>
  </si>
  <si>
    <r>
      <rPr>
        <sz val="14"/>
        <rFont val="宋体"/>
        <charset val="134"/>
      </rPr>
      <t>种植油菜</t>
    </r>
    <r>
      <rPr>
        <sz val="14"/>
        <rFont val="Times New Roman"/>
        <charset val="134"/>
      </rPr>
      <t>3.5</t>
    </r>
    <r>
      <rPr>
        <sz val="14"/>
        <rFont val="宋体"/>
        <charset val="134"/>
      </rPr>
      <t>亩，胡麻</t>
    </r>
    <r>
      <rPr>
        <sz val="14"/>
        <rFont val="Times New Roman"/>
        <charset val="134"/>
      </rPr>
      <t>2</t>
    </r>
    <r>
      <rPr>
        <sz val="14"/>
        <rFont val="宋体"/>
        <charset val="134"/>
      </rPr>
      <t>亩，共计</t>
    </r>
    <r>
      <rPr>
        <sz val="14"/>
        <rFont val="Times New Roman"/>
        <charset val="134"/>
      </rPr>
      <t>5.5</t>
    </r>
    <r>
      <rPr>
        <sz val="14"/>
        <rFont val="宋体"/>
        <charset val="134"/>
      </rPr>
      <t>亩，亩均补助</t>
    </r>
    <r>
      <rPr>
        <sz val="14"/>
        <rFont val="Times New Roman"/>
        <charset val="134"/>
      </rPr>
      <t>200</t>
    </r>
    <r>
      <rPr>
        <sz val="14"/>
        <rFont val="宋体"/>
        <charset val="134"/>
      </rPr>
      <t>元</t>
    </r>
  </si>
  <si>
    <t>增加收入</t>
  </si>
  <si>
    <t>胡川镇油料作物到户补助项目</t>
  </si>
  <si>
    <r>
      <rPr>
        <sz val="14"/>
        <rFont val="宋体"/>
        <charset val="134"/>
      </rPr>
      <t>在胡川镇边缘户油料作物</t>
    </r>
    <r>
      <rPr>
        <sz val="14"/>
        <rFont val="Times New Roman"/>
        <charset val="134"/>
      </rPr>
      <t>38</t>
    </r>
    <r>
      <rPr>
        <sz val="14"/>
        <rFont val="宋体"/>
        <charset val="134"/>
      </rPr>
      <t>亩，每亩补助</t>
    </r>
    <r>
      <rPr>
        <sz val="14"/>
        <rFont val="Times New Roman"/>
        <charset val="134"/>
      </rPr>
      <t>200</t>
    </r>
    <r>
      <rPr>
        <sz val="14"/>
        <rFont val="宋体"/>
        <charset val="134"/>
      </rPr>
      <t>元，共补助</t>
    </r>
    <r>
      <rPr>
        <sz val="14"/>
        <rFont val="Times New Roman"/>
        <charset val="134"/>
      </rPr>
      <t>0.76</t>
    </r>
    <r>
      <rPr>
        <sz val="14"/>
        <rFont val="宋体"/>
        <charset val="134"/>
      </rPr>
      <t>万元。柳湾村</t>
    </r>
    <r>
      <rPr>
        <sz val="14"/>
        <rFont val="Times New Roman"/>
        <charset val="134"/>
      </rPr>
      <t>16</t>
    </r>
    <r>
      <rPr>
        <sz val="14"/>
        <rFont val="宋体"/>
        <charset val="134"/>
      </rPr>
      <t>亩；潘峪村</t>
    </r>
    <r>
      <rPr>
        <sz val="14"/>
        <rFont val="Times New Roman"/>
        <charset val="134"/>
      </rPr>
      <t>5</t>
    </r>
    <r>
      <rPr>
        <sz val="14"/>
        <rFont val="宋体"/>
        <charset val="134"/>
      </rPr>
      <t>亩；蒲家村</t>
    </r>
    <r>
      <rPr>
        <sz val="14"/>
        <rFont val="Times New Roman"/>
        <charset val="134"/>
      </rPr>
      <t>4</t>
    </r>
    <r>
      <rPr>
        <sz val="14"/>
        <rFont val="宋体"/>
        <charset val="134"/>
      </rPr>
      <t>亩；王安村</t>
    </r>
    <r>
      <rPr>
        <sz val="14"/>
        <rFont val="Times New Roman"/>
        <charset val="134"/>
      </rPr>
      <t>2</t>
    </r>
    <r>
      <rPr>
        <sz val="14"/>
        <rFont val="宋体"/>
        <charset val="134"/>
      </rPr>
      <t>亩；阳山村</t>
    </r>
    <r>
      <rPr>
        <sz val="14"/>
        <rFont val="Times New Roman"/>
        <charset val="134"/>
      </rPr>
      <t>7</t>
    </r>
    <r>
      <rPr>
        <sz val="14"/>
        <rFont val="宋体"/>
        <charset val="134"/>
      </rPr>
      <t>亩；窑上村</t>
    </r>
    <r>
      <rPr>
        <sz val="14"/>
        <rFont val="Times New Roman"/>
        <charset val="134"/>
      </rPr>
      <t>4</t>
    </r>
    <r>
      <rPr>
        <sz val="14"/>
        <rFont val="宋体"/>
        <charset val="134"/>
      </rPr>
      <t>亩。</t>
    </r>
  </si>
  <si>
    <t>大阳镇油料作物到户补助项目</t>
  </si>
  <si>
    <r>
      <rPr>
        <sz val="14"/>
        <rFont val="宋体"/>
        <charset val="134"/>
      </rPr>
      <t>在大阳镇边缘户种植油料作物</t>
    </r>
    <r>
      <rPr>
        <sz val="14"/>
        <rFont val="Times New Roman"/>
        <charset val="134"/>
      </rPr>
      <t>87.5</t>
    </r>
    <r>
      <rPr>
        <sz val="14"/>
        <rFont val="宋体"/>
        <charset val="134"/>
      </rPr>
      <t>亩，每亩补助</t>
    </r>
    <r>
      <rPr>
        <sz val="14"/>
        <rFont val="Times New Roman"/>
        <charset val="134"/>
      </rPr>
      <t>200</t>
    </r>
    <r>
      <rPr>
        <sz val="14"/>
        <rFont val="宋体"/>
        <charset val="134"/>
      </rPr>
      <t>元，共补助</t>
    </r>
    <r>
      <rPr>
        <sz val="14"/>
        <rFont val="Times New Roman"/>
        <charset val="134"/>
      </rPr>
      <t>17500</t>
    </r>
    <r>
      <rPr>
        <sz val="14"/>
        <rFont val="宋体"/>
        <charset val="134"/>
      </rPr>
      <t>万元。汪洋村</t>
    </r>
    <r>
      <rPr>
        <sz val="14"/>
        <rFont val="Times New Roman"/>
        <charset val="134"/>
      </rPr>
      <t>3</t>
    </r>
    <r>
      <rPr>
        <sz val="14"/>
        <rFont val="宋体"/>
        <charset val="134"/>
      </rPr>
      <t>亩，陈阳村</t>
    </r>
    <r>
      <rPr>
        <sz val="14"/>
        <rFont val="Times New Roman"/>
        <charset val="134"/>
      </rPr>
      <t>5</t>
    </r>
    <r>
      <rPr>
        <sz val="14"/>
        <rFont val="宋体"/>
        <charset val="134"/>
      </rPr>
      <t>亩，河李村</t>
    </r>
    <r>
      <rPr>
        <sz val="14"/>
        <rFont val="Times New Roman"/>
        <charset val="134"/>
      </rPr>
      <t>9</t>
    </r>
    <r>
      <rPr>
        <sz val="14"/>
        <rFont val="宋体"/>
        <charset val="134"/>
      </rPr>
      <t>亩，闫庄村</t>
    </r>
    <r>
      <rPr>
        <sz val="14"/>
        <rFont val="Times New Roman"/>
        <charset val="134"/>
      </rPr>
      <t>1</t>
    </r>
    <r>
      <rPr>
        <sz val="14"/>
        <rFont val="宋体"/>
        <charset val="134"/>
      </rPr>
      <t>亩，太原村</t>
    </r>
    <r>
      <rPr>
        <sz val="14"/>
        <rFont val="Times New Roman"/>
        <charset val="134"/>
      </rPr>
      <t>3</t>
    </r>
    <r>
      <rPr>
        <sz val="14"/>
        <rFont val="宋体"/>
        <charset val="134"/>
      </rPr>
      <t>亩，刘山村</t>
    </r>
    <r>
      <rPr>
        <sz val="14"/>
        <rFont val="Times New Roman"/>
        <charset val="134"/>
      </rPr>
      <t>4</t>
    </r>
    <r>
      <rPr>
        <sz val="14"/>
        <rFont val="宋体"/>
        <charset val="134"/>
      </rPr>
      <t>亩，高沟村</t>
    </r>
    <r>
      <rPr>
        <sz val="14"/>
        <rFont val="Times New Roman"/>
        <charset val="134"/>
      </rPr>
      <t>7</t>
    </r>
    <r>
      <rPr>
        <sz val="14"/>
        <rFont val="宋体"/>
        <charset val="134"/>
      </rPr>
      <t>亩，梁堡村</t>
    </r>
    <r>
      <rPr>
        <sz val="14"/>
        <rFont val="Times New Roman"/>
        <charset val="134"/>
      </rPr>
      <t>3.5</t>
    </r>
    <r>
      <rPr>
        <sz val="14"/>
        <rFont val="宋体"/>
        <charset val="134"/>
      </rPr>
      <t>亩，中庄村</t>
    </r>
    <r>
      <rPr>
        <sz val="14"/>
        <rFont val="Times New Roman"/>
        <charset val="134"/>
      </rPr>
      <t>6.5</t>
    </r>
    <r>
      <rPr>
        <sz val="14"/>
        <rFont val="宋体"/>
        <charset val="134"/>
      </rPr>
      <t>亩，南山村</t>
    </r>
    <r>
      <rPr>
        <sz val="14"/>
        <rFont val="Times New Roman"/>
        <charset val="134"/>
      </rPr>
      <t>13</t>
    </r>
    <r>
      <rPr>
        <sz val="14"/>
        <rFont val="宋体"/>
        <charset val="134"/>
      </rPr>
      <t>亩，刘沟村</t>
    </r>
    <r>
      <rPr>
        <sz val="14"/>
        <rFont val="Times New Roman"/>
        <charset val="134"/>
      </rPr>
      <t>4</t>
    </r>
    <r>
      <rPr>
        <sz val="14"/>
        <rFont val="宋体"/>
        <charset val="134"/>
      </rPr>
      <t>亩，水滩村</t>
    </r>
    <r>
      <rPr>
        <sz val="14"/>
        <rFont val="Times New Roman"/>
        <charset val="134"/>
      </rPr>
      <t>4.5</t>
    </r>
    <r>
      <rPr>
        <sz val="14"/>
        <rFont val="宋体"/>
        <charset val="134"/>
      </rPr>
      <t>亩，东沟村</t>
    </r>
    <r>
      <rPr>
        <sz val="14"/>
        <rFont val="Times New Roman"/>
        <charset val="134"/>
      </rPr>
      <t>8</t>
    </r>
    <r>
      <rPr>
        <sz val="14"/>
        <rFont val="宋体"/>
        <charset val="134"/>
      </rPr>
      <t>亩，小杨村</t>
    </r>
    <r>
      <rPr>
        <sz val="14"/>
        <rFont val="Times New Roman"/>
        <charset val="134"/>
      </rPr>
      <t>12</t>
    </r>
    <r>
      <rPr>
        <sz val="14"/>
        <rFont val="宋体"/>
        <charset val="134"/>
      </rPr>
      <t>亩，下李村</t>
    </r>
    <r>
      <rPr>
        <sz val="14"/>
        <rFont val="Times New Roman"/>
        <charset val="134"/>
      </rPr>
      <t>4</t>
    </r>
    <r>
      <rPr>
        <sz val="14"/>
        <rFont val="宋体"/>
        <charset val="134"/>
      </rPr>
      <t>亩</t>
    </r>
  </si>
  <si>
    <t>川王镇油料作物到户补助项目</t>
  </si>
  <si>
    <r>
      <rPr>
        <sz val="14"/>
        <rFont val="宋体"/>
        <charset val="134"/>
      </rPr>
      <t>西崖村种植油菜</t>
    </r>
    <r>
      <rPr>
        <sz val="14"/>
        <rFont val="Times New Roman"/>
        <charset val="134"/>
      </rPr>
      <t>6</t>
    </r>
    <r>
      <rPr>
        <sz val="14"/>
        <rFont val="宋体"/>
        <charset val="134"/>
      </rPr>
      <t>亩，亩均补助</t>
    </r>
    <r>
      <rPr>
        <sz val="14"/>
        <rFont val="Times New Roman"/>
        <charset val="134"/>
      </rPr>
      <t>200</t>
    </r>
    <r>
      <rPr>
        <sz val="14"/>
        <rFont val="宋体"/>
        <charset val="134"/>
      </rPr>
      <t>元，共补助</t>
    </r>
    <r>
      <rPr>
        <sz val="14"/>
        <rFont val="Times New Roman"/>
        <charset val="134"/>
      </rPr>
      <t>1200</t>
    </r>
    <r>
      <rPr>
        <sz val="14"/>
        <rFont val="宋体"/>
        <charset val="134"/>
      </rPr>
      <t>元。</t>
    </r>
  </si>
  <si>
    <t>提高种植积极性</t>
  </si>
  <si>
    <t>马关镇油料作物到户补助项目</t>
  </si>
  <si>
    <r>
      <rPr>
        <sz val="14"/>
        <rFont val="宋体"/>
        <charset val="134"/>
      </rPr>
      <t>种植油料</t>
    </r>
    <r>
      <rPr>
        <sz val="14"/>
        <rFont val="Times New Roman"/>
        <charset val="134"/>
      </rPr>
      <t>124</t>
    </r>
    <r>
      <rPr>
        <sz val="14"/>
        <rFont val="宋体"/>
        <charset val="134"/>
      </rPr>
      <t>亩（其中东庄村</t>
    </r>
    <r>
      <rPr>
        <sz val="14"/>
        <rFont val="Times New Roman"/>
        <charset val="134"/>
      </rPr>
      <t>10</t>
    </r>
    <r>
      <rPr>
        <sz val="14"/>
        <rFont val="宋体"/>
        <charset val="134"/>
      </rPr>
      <t>亩，黄花村</t>
    </r>
    <r>
      <rPr>
        <sz val="14"/>
        <rFont val="Times New Roman"/>
        <charset val="134"/>
      </rPr>
      <t>10</t>
    </r>
    <r>
      <rPr>
        <sz val="14"/>
        <rFont val="宋体"/>
        <charset val="134"/>
      </rPr>
      <t>亩，上豆村</t>
    </r>
    <r>
      <rPr>
        <sz val="14"/>
        <rFont val="Times New Roman"/>
        <charset val="134"/>
      </rPr>
      <t>30</t>
    </r>
    <r>
      <rPr>
        <sz val="14"/>
        <rFont val="宋体"/>
        <charset val="134"/>
      </rPr>
      <t>亩，上河村</t>
    </r>
    <r>
      <rPr>
        <sz val="14"/>
        <rFont val="Times New Roman"/>
        <charset val="134"/>
      </rPr>
      <t>3</t>
    </r>
    <r>
      <rPr>
        <sz val="14"/>
        <rFont val="宋体"/>
        <charset val="134"/>
      </rPr>
      <t>亩，韦沟村</t>
    </r>
    <r>
      <rPr>
        <sz val="14"/>
        <rFont val="Times New Roman"/>
        <charset val="134"/>
      </rPr>
      <t>8</t>
    </r>
    <r>
      <rPr>
        <sz val="14"/>
        <rFont val="宋体"/>
        <charset val="134"/>
      </rPr>
      <t>亩，西台村</t>
    </r>
    <r>
      <rPr>
        <sz val="14"/>
        <rFont val="Times New Roman"/>
        <charset val="134"/>
      </rPr>
      <t>18</t>
    </r>
    <r>
      <rPr>
        <sz val="14"/>
        <rFont val="宋体"/>
        <charset val="134"/>
      </rPr>
      <t>亩，西庄村</t>
    </r>
    <r>
      <rPr>
        <sz val="14"/>
        <rFont val="Times New Roman"/>
        <charset val="134"/>
      </rPr>
      <t>20</t>
    </r>
    <r>
      <rPr>
        <sz val="14"/>
        <rFont val="宋体"/>
        <charset val="134"/>
      </rPr>
      <t>亩，新义村</t>
    </r>
    <r>
      <rPr>
        <sz val="14"/>
        <rFont val="Times New Roman"/>
        <charset val="134"/>
      </rPr>
      <t>9</t>
    </r>
    <r>
      <rPr>
        <sz val="14"/>
        <rFont val="宋体"/>
        <charset val="134"/>
      </rPr>
      <t>亩，庙湾村</t>
    </r>
    <r>
      <rPr>
        <sz val="14"/>
        <rFont val="Times New Roman"/>
        <charset val="134"/>
      </rPr>
      <t>14</t>
    </r>
    <r>
      <rPr>
        <sz val="14"/>
        <rFont val="宋体"/>
        <charset val="134"/>
      </rPr>
      <t>亩，赵沟村</t>
    </r>
    <r>
      <rPr>
        <sz val="14"/>
        <rFont val="Times New Roman"/>
        <charset val="134"/>
      </rPr>
      <t>2</t>
    </r>
    <r>
      <rPr>
        <sz val="14"/>
        <rFont val="宋体"/>
        <charset val="134"/>
      </rPr>
      <t>亩。）</t>
    </r>
  </si>
  <si>
    <t>梁山镇油料作物到户补助项目</t>
  </si>
  <si>
    <r>
      <rPr>
        <sz val="14"/>
        <rFont val="宋体"/>
        <charset val="134"/>
      </rPr>
      <t>为梁山镇边缘户油料作物到户补助项目涉及</t>
    </r>
    <r>
      <rPr>
        <sz val="14"/>
        <rFont val="Times New Roman"/>
        <charset val="134"/>
      </rPr>
      <t>5</t>
    </r>
    <r>
      <rPr>
        <sz val="14"/>
        <rFont val="宋体"/>
        <charset val="134"/>
      </rPr>
      <t>个村</t>
    </r>
    <r>
      <rPr>
        <sz val="14"/>
        <rFont val="Times New Roman"/>
        <charset val="134"/>
      </rPr>
      <t>36</t>
    </r>
    <r>
      <rPr>
        <sz val="14"/>
        <rFont val="宋体"/>
        <charset val="134"/>
      </rPr>
      <t>户</t>
    </r>
    <r>
      <rPr>
        <sz val="14"/>
        <rFont val="Times New Roman"/>
        <charset val="134"/>
      </rPr>
      <t>49</t>
    </r>
    <r>
      <rPr>
        <sz val="14"/>
        <rFont val="宋体"/>
        <charset val="134"/>
      </rPr>
      <t>亩，每亩</t>
    </r>
    <r>
      <rPr>
        <sz val="14"/>
        <rFont val="Times New Roman"/>
        <charset val="134"/>
      </rPr>
      <t>200</t>
    </r>
    <r>
      <rPr>
        <sz val="14"/>
        <rFont val="宋体"/>
        <charset val="134"/>
      </rPr>
      <t>元，需资金</t>
    </r>
    <r>
      <rPr>
        <sz val="14"/>
        <rFont val="Times New Roman"/>
        <charset val="134"/>
      </rPr>
      <t>0.98</t>
    </r>
    <r>
      <rPr>
        <sz val="14"/>
        <rFont val="宋体"/>
        <charset val="134"/>
      </rPr>
      <t>万元，其中：斜头村</t>
    </r>
    <r>
      <rPr>
        <sz val="14"/>
        <rFont val="Times New Roman"/>
        <charset val="134"/>
      </rPr>
      <t>6</t>
    </r>
    <r>
      <rPr>
        <sz val="14"/>
        <rFont val="宋体"/>
        <charset val="134"/>
      </rPr>
      <t>户</t>
    </r>
    <r>
      <rPr>
        <sz val="14"/>
        <rFont val="Times New Roman"/>
        <charset val="134"/>
      </rPr>
      <t>12</t>
    </r>
    <r>
      <rPr>
        <sz val="14"/>
        <rFont val="宋体"/>
        <charset val="134"/>
      </rPr>
      <t>亩、唐刘村</t>
    </r>
    <r>
      <rPr>
        <sz val="14"/>
        <rFont val="Times New Roman"/>
        <charset val="134"/>
      </rPr>
      <t>8</t>
    </r>
    <r>
      <rPr>
        <sz val="14"/>
        <rFont val="宋体"/>
        <charset val="134"/>
      </rPr>
      <t>户</t>
    </r>
    <r>
      <rPr>
        <sz val="14"/>
        <rFont val="Times New Roman"/>
        <charset val="134"/>
      </rPr>
      <t>8</t>
    </r>
    <r>
      <rPr>
        <sz val="14"/>
        <rFont val="宋体"/>
        <charset val="134"/>
      </rPr>
      <t>亩、樱桃沟村</t>
    </r>
    <r>
      <rPr>
        <sz val="14"/>
        <rFont val="Times New Roman"/>
        <charset val="134"/>
      </rPr>
      <t>1</t>
    </r>
    <r>
      <rPr>
        <sz val="14"/>
        <rFont val="宋体"/>
        <charset val="134"/>
      </rPr>
      <t>户</t>
    </r>
    <r>
      <rPr>
        <sz val="14"/>
        <rFont val="Times New Roman"/>
        <charset val="134"/>
      </rPr>
      <t>2</t>
    </r>
    <r>
      <rPr>
        <sz val="14"/>
        <rFont val="宋体"/>
        <charset val="134"/>
      </rPr>
      <t>亩、梁山村</t>
    </r>
    <r>
      <rPr>
        <sz val="14"/>
        <rFont val="Times New Roman"/>
        <charset val="134"/>
      </rPr>
      <t>6</t>
    </r>
    <r>
      <rPr>
        <sz val="14"/>
        <rFont val="宋体"/>
        <charset val="134"/>
      </rPr>
      <t>户</t>
    </r>
    <r>
      <rPr>
        <sz val="14"/>
        <rFont val="Times New Roman"/>
        <charset val="134"/>
      </rPr>
      <t>12</t>
    </r>
    <r>
      <rPr>
        <sz val="14"/>
        <rFont val="宋体"/>
        <charset val="134"/>
      </rPr>
      <t>亩、阳屲村</t>
    </r>
    <r>
      <rPr>
        <sz val="14"/>
        <rFont val="Times New Roman"/>
        <charset val="134"/>
      </rPr>
      <t>15</t>
    </r>
    <r>
      <rPr>
        <sz val="14"/>
        <rFont val="宋体"/>
        <charset val="134"/>
      </rPr>
      <t>户</t>
    </r>
    <r>
      <rPr>
        <sz val="14"/>
        <rFont val="Times New Roman"/>
        <charset val="134"/>
      </rPr>
      <t>15</t>
    </r>
    <r>
      <rPr>
        <sz val="14"/>
        <rFont val="宋体"/>
        <charset val="134"/>
      </rPr>
      <t>亩</t>
    </r>
    <r>
      <rPr>
        <sz val="14"/>
        <rFont val="Times New Roman"/>
        <charset val="134"/>
      </rPr>
      <t>.</t>
    </r>
  </si>
  <si>
    <t>增加边缘户收入、帮助产业发展</t>
  </si>
  <si>
    <t>木河乡油料作物到户补助项目</t>
  </si>
  <si>
    <r>
      <rPr>
        <sz val="14"/>
        <rFont val="宋体"/>
        <charset val="134"/>
      </rPr>
      <t>涉及</t>
    </r>
    <r>
      <rPr>
        <sz val="14"/>
        <rFont val="Times New Roman"/>
        <charset val="134"/>
      </rPr>
      <t>6</t>
    </r>
    <r>
      <rPr>
        <sz val="14"/>
        <rFont val="宋体"/>
        <charset val="134"/>
      </rPr>
      <t>村，共计</t>
    </r>
    <r>
      <rPr>
        <sz val="14"/>
        <rFont val="Times New Roman"/>
        <charset val="134"/>
      </rPr>
      <t>50</t>
    </r>
    <r>
      <rPr>
        <sz val="14"/>
        <rFont val="宋体"/>
        <charset val="134"/>
      </rPr>
      <t>亩，需资金</t>
    </r>
    <r>
      <rPr>
        <sz val="14"/>
        <rFont val="Times New Roman"/>
        <charset val="134"/>
      </rPr>
      <t>1</t>
    </r>
    <r>
      <rPr>
        <sz val="14"/>
        <rFont val="宋体"/>
        <charset val="134"/>
      </rPr>
      <t>万元，其中：毛家</t>
    </r>
    <r>
      <rPr>
        <sz val="14"/>
        <rFont val="Times New Roman"/>
        <charset val="134"/>
      </rPr>
      <t>2</t>
    </r>
    <r>
      <rPr>
        <sz val="14"/>
        <rFont val="宋体"/>
        <charset val="134"/>
      </rPr>
      <t>亩，杜渠</t>
    </r>
    <r>
      <rPr>
        <sz val="14"/>
        <rFont val="Times New Roman"/>
        <charset val="134"/>
      </rPr>
      <t>4</t>
    </r>
    <r>
      <rPr>
        <sz val="14"/>
        <rFont val="宋体"/>
        <charset val="134"/>
      </rPr>
      <t>亩</t>
    </r>
    <r>
      <rPr>
        <sz val="14"/>
        <rFont val="Times New Roman"/>
        <charset val="134"/>
      </rPr>
      <t>.</t>
    </r>
    <r>
      <rPr>
        <sz val="14"/>
        <rFont val="宋体"/>
        <charset val="134"/>
      </rPr>
      <t>桃园</t>
    </r>
    <r>
      <rPr>
        <sz val="14"/>
        <rFont val="Times New Roman"/>
        <charset val="134"/>
      </rPr>
      <t>7</t>
    </r>
    <r>
      <rPr>
        <sz val="14"/>
        <rFont val="宋体"/>
        <charset val="134"/>
      </rPr>
      <t>亩</t>
    </r>
    <r>
      <rPr>
        <sz val="14"/>
        <rFont val="Times New Roman"/>
        <charset val="134"/>
      </rPr>
      <t>.</t>
    </r>
    <r>
      <rPr>
        <sz val="14"/>
        <rFont val="宋体"/>
        <charset val="134"/>
      </rPr>
      <t>李沟</t>
    </r>
    <r>
      <rPr>
        <sz val="14"/>
        <rFont val="Times New Roman"/>
        <charset val="134"/>
      </rPr>
      <t>12</t>
    </r>
    <r>
      <rPr>
        <sz val="14"/>
        <rFont val="宋体"/>
        <charset val="134"/>
      </rPr>
      <t>亩</t>
    </r>
    <r>
      <rPr>
        <sz val="14"/>
        <rFont val="Times New Roman"/>
        <charset val="134"/>
      </rPr>
      <t>.</t>
    </r>
    <r>
      <rPr>
        <sz val="14"/>
        <rFont val="宋体"/>
        <charset val="134"/>
      </rPr>
      <t>八卜</t>
    </r>
    <r>
      <rPr>
        <sz val="14"/>
        <rFont val="Times New Roman"/>
        <charset val="134"/>
      </rPr>
      <t>7</t>
    </r>
    <r>
      <rPr>
        <sz val="14"/>
        <rFont val="宋体"/>
        <charset val="134"/>
      </rPr>
      <t>亩</t>
    </r>
    <r>
      <rPr>
        <sz val="14"/>
        <rFont val="Times New Roman"/>
        <charset val="134"/>
      </rPr>
      <t>.</t>
    </r>
    <r>
      <rPr>
        <sz val="14"/>
        <rFont val="宋体"/>
        <charset val="134"/>
      </rPr>
      <t>上渠</t>
    </r>
    <r>
      <rPr>
        <sz val="14"/>
        <rFont val="Times New Roman"/>
        <charset val="134"/>
      </rPr>
      <t>18</t>
    </r>
    <r>
      <rPr>
        <sz val="14"/>
        <rFont val="宋体"/>
        <charset val="134"/>
      </rPr>
      <t>亩</t>
    </r>
  </si>
  <si>
    <t>增加群众收入，提高群众的种植积极性</t>
  </si>
  <si>
    <t>闫家乡油料作物到户补助项目</t>
  </si>
  <si>
    <r>
      <rPr>
        <sz val="14"/>
        <rFont val="宋体"/>
        <charset val="134"/>
      </rPr>
      <t>闫家村实施油料种植</t>
    </r>
    <r>
      <rPr>
        <sz val="14"/>
        <rFont val="Times New Roman"/>
        <charset val="134"/>
      </rPr>
      <t>20</t>
    </r>
    <r>
      <rPr>
        <sz val="14"/>
        <rFont val="宋体"/>
        <charset val="134"/>
      </rPr>
      <t>亩，需资金</t>
    </r>
    <r>
      <rPr>
        <sz val="14"/>
        <rFont val="Times New Roman"/>
        <charset val="134"/>
      </rPr>
      <t>0.4</t>
    </r>
    <r>
      <rPr>
        <sz val="14"/>
        <rFont val="宋体"/>
        <charset val="134"/>
      </rPr>
      <t>万元。</t>
    </r>
  </si>
  <si>
    <t>张棉驿乡油料作物到户补助项目</t>
  </si>
  <si>
    <r>
      <rPr>
        <sz val="14"/>
        <rFont val="宋体"/>
        <charset val="134"/>
      </rPr>
      <t>在张棉村实施油料作物到户补助项目</t>
    </r>
    <r>
      <rPr>
        <sz val="14"/>
        <rFont val="Times New Roman"/>
        <charset val="134"/>
      </rPr>
      <t>3</t>
    </r>
    <r>
      <rPr>
        <sz val="14"/>
        <rFont val="宋体"/>
        <charset val="134"/>
      </rPr>
      <t>户</t>
    </r>
    <r>
      <rPr>
        <sz val="14"/>
        <rFont val="Times New Roman"/>
        <charset val="134"/>
      </rPr>
      <t>9</t>
    </r>
    <r>
      <rPr>
        <sz val="14"/>
        <rFont val="宋体"/>
        <charset val="134"/>
      </rPr>
      <t>亩</t>
    </r>
  </si>
  <si>
    <t>连五乡油料作物到户补助项目</t>
  </si>
  <si>
    <r>
      <rPr>
        <sz val="14"/>
        <rFont val="宋体"/>
        <charset val="134"/>
      </rPr>
      <t>连五乡</t>
    </r>
    <r>
      <rPr>
        <sz val="14"/>
        <rFont val="Times New Roman"/>
        <charset val="134"/>
      </rPr>
      <t>10</t>
    </r>
    <r>
      <rPr>
        <sz val="14"/>
        <rFont val="宋体"/>
        <charset val="134"/>
      </rPr>
      <t>村边缘户实施油料作物到户补助项目</t>
    </r>
    <r>
      <rPr>
        <sz val="14"/>
        <rFont val="Times New Roman"/>
        <charset val="134"/>
      </rPr>
      <t>91</t>
    </r>
    <r>
      <rPr>
        <sz val="14"/>
        <rFont val="宋体"/>
        <charset val="134"/>
      </rPr>
      <t>亩。其中：中渠</t>
    </r>
    <r>
      <rPr>
        <sz val="14"/>
        <rFont val="Times New Roman"/>
        <charset val="134"/>
      </rPr>
      <t>10</t>
    </r>
    <r>
      <rPr>
        <sz val="14"/>
        <rFont val="宋体"/>
        <charset val="134"/>
      </rPr>
      <t>亩、三合</t>
    </r>
    <r>
      <rPr>
        <sz val="14"/>
        <rFont val="Times New Roman"/>
        <charset val="134"/>
      </rPr>
      <t>7</t>
    </r>
    <r>
      <rPr>
        <sz val="14"/>
        <rFont val="宋体"/>
        <charset val="134"/>
      </rPr>
      <t>亩、高庄</t>
    </r>
    <r>
      <rPr>
        <sz val="14"/>
        <rFont val="Times New Roman"/>
        <charset val="134"/>
      </rPr>
      <t>15</t>
    </r>
    <r>
      <rPr>
        <sz val="14"/>
        <rFont val="宋体"/>
        <charset val="134"/>
      </rPr>
      <t>亩、张家</t>
    </r>
    <r>
      <rPr>
        <sz val="14"/>
        <rFont val="Times New Roman"/>
        <charset val="134"/>
      </rPr>
      <t>6</t>
    </r>
    <r>
      <rPr>
        <sz val="14"/>
        <rFont val="宋体"/>
        <charset val="134"/>
      </rPr>
      <t>亩、腰庄村</t>
    </r>
    <r>
      <rPr>
        <sz val="14"/>
        <rFont val="Times New Roman"/>
        <charset val="134"/>
      </rPr>
      <t>13</t>
    </r>
    <r>
      <rPr>
        <sz val="14"/>
        <rFont val="宋体"/>
        <charset val="134"/>
      </rPr>
      <t>亩、兰家</t>
    </r>
    <r>
      <rPr>
        <sz val="14"/>
        <rFont val="Times New Roman"/>
        <charset val="134"/>
      </rPr>
      <t>7</t>
    </r>
    <r>
      <rPr>
        <sz val="14"/>
        <rFont val="宋体"/>
        <charset val="134"/>
      </rPr>
      <t>亩、中心</t>
    </r>
    <r>
      <rPr>
        <sz val="14"/>
        <rFont val="Times New Roman"/>
        <charset val="134"/>
      </rPr>
      <t>13</t>
    </r>
    <r>
      <rPr>
        <sz val="14"/>
        <rFont val="宋体"/>
        <charset val="134"/>
      </rPr>
      <t>亩、贠家</t>
    </r>
    <r>
      <rPr>
        <sz val="14"/>
        <rFont val="Times New Roman"/>
        <charset val="134"/>
      </rPr>
      <t>11</t>
    </r>
    <r>
      <rPr>
        <sz val="14"/>
        <rFont val="宋体"/>
        <charset val="134"/>
      </rPr>
      <t>亩、陈家</t>
    </r>
    <r>
      <rPr>
        <sz val="14"/>
        <rFont val="Times New Roman"/>
        <charset val="134"/>
      </rPr>
      <t>4</t>
    </r>
    <r>
      <rPr>
        <sz val="14"/>
        <rFont val="宋体"/>
        <charset val="134"/>
      </rPr>
      <t>亩、李家</t>
    </r>
    <r>
      <rPr>
        <sz val="14"/>
        <rFont val="Times New Roman"/>
        <charset val="134"/>
      </rPr>
      <t>5</t>
    </r>
    <r>
      <rPr>
        <sz val="14"/>
        <rFont val="宋体"/>
        <charset val="134"/>
      </rPr>
      <t>亩。</t>
    </r>
  </si>
  <si>
    <r>
      <rPr>
        <sz val="14"/>
        <rFont val="宋体"/>
        <charset val="134"/>
      </rPr>
      <t>连五乡</t>
    </r>
    <r>
      <rPr>
        <sz val="14"/>
        <rFont val="Times New Roman"/>
        <charset val="134"/>
      </rPr>
      <t>10</t>
    </r>
    <r>
      <rPr>
        <sz val="14"/>
        <rFont val="宋体"/>
        <charset val="134"/>
      </rPr>
      <t>村边缘户实施油料作物到户补助项目</t>
    </r>
    <r>
      <rPr>
        <sz val="14"/>
        <rFont val="Times New Roman"/>
        <charset val="134"/>
      </rPr>
      <t>85</t>
    </r>
    <r>
      <rPr>
        <sz val="14"/>
        <rFont val="宋体"/>
        <charset val="134"/>
      </rPr>
      <t>亩，增加收入。</t>
    </r>
  </si>
  <si>
    <r>
      <rPr>
        <b/>
        <sz val="14"/>
        <rFont val="Times New Roman"/>
        <charset val="134"/>
      </rPr>
      <t>2.</t>
    </r>
    <r>
      <rPr>
        <b/>
        <sz val="14"/>
        <rFont val="宋体"/>
        <charset val="134"/>
      </rPr>
      <t>养殖业：</t>
    </r>
    <r>
      <rPr>
        <b/>
        <sz val="14"/>
        <rFont val="Times New Roman"/>
        <charset val="134"/>
      </rPr>
      <t>14</t>
    </r>
    <r>
      <rPr>
        <b/>
        <sz val="14"/>
        <rFont val="宋体"/>
        <charset val="134"/>
      </rPr>
      <t>项</t>
    </r>
  </si>
  <si>
    <r>
      <rPr>
        <b/>
        <sz val="14"/>
        <rFont val="宋体"/>
        <charset val="134"/>
      </rPr>
      <t>安排</t>
    </r>
    <r>
      <rPr>
        <b/>
        <sz val="14"/>
        <rFont val="Times New Roman"/>
        <charset val="134"/>
      </rPr>
      <t>217</t>
    </r>
    <r>
      <rPr>
        <b/>
        <sz val="14"/>
        <rFont val="宋体"/>
        <charset val="134"/>
      </rPr>
      <t>万元在全县范围实施养殖业到户补助项目。</t>
    </r>
  </si>
  <si>
    <r>
      <rPr>
        <b/>
        <sz val="14"/>
        <rFont val="Times New Roman"/>
        <charset val="134"/>
      </rPr>
      <t>2.1</t>
    </r>
    <r>
      <rPr>
        <b/>
        <sz val="14"/>
        <rFont val="宋体"/>
        <charset val="134"/>
      </rPr>
      <t>基础母牛购进到户补助项目</t>
    </r>
  </si>
  <si>
    <r>
      <rPr>
        <b/>
        <sz val="14"/>
        <rFont val="宋体"/>
        <charset val="134"/>
      </rPr>
      <t>安排</t>
    </r>
    <r>
      <rPr>
        <b/>
        <sz val="14"/>
        <rFont val="Times New Roman"/>
        <charset val="134"/>
      </rPr>
      <t>65.5</t>
    </r>
    <r>
      <rPr>
        <b/>
        <sz val="14"/>
        <rFont val="宋体"/>
        <charset val="134"/>
      </rPr>
      <t>万元在全县范围内实施基础母牛购进边缘户到户补助项目，每头补助</t>
    </r>
    <r>
      <rPr>
        <b/>
        <sz val="14"/>
        <rFont val="Times New Roman"/>
        <charset val="134"/>
      </rPr>
      <t>5000</t>
    </r>
    <r>
      <rPr>
        <b/>
        <sz val="14"/>
        <rFont val="宋体"/>
        <charset val="134"/>
      </rPr>
      <t>元，共补助</t>
    </r>
    <r>
      <rPr>
        <b/>
        <sz val="14"/>
        <rFont val="Times New Roman"/>
        <charset val="134"/>
      </rPr>
      <t>131</t>
    </r>
    <r>
      <rPr>
        <b/>
        <sz val="14"/>
        <rFont val="宋体"/>
        <charset val="134"/>
      </rPr>
      <t>头。</t>
    </r>
  </si>
  <si>
    <t>张家川镇基础母牛购进到户补助项目</t>
  </si>
  <si>
    <r>
      <rPr>
        <sz val="14"/>
        <rFont val="宋体"/>
        <charset val="134"/>
      </rPr>
      <t>共</t>
    </r>
    <r>
      <rPr>
        <sz val="14"/>
        <rFont val="Times New Roman"/>
        <charset val="134"/>
      </rPr>
      <t>6</t>
    </r>
    <r>
      <rPr>
        <sz val="14"/>
        <rFont val="宋体"/>
        <charset val="134"/>
      </rPr>
      <t>村</t>
    </r>
    <r>
      <rPr>
        <sz val="14"/>
        <rFont val="Times New Roman"/>
        <charset val="134"/>
      </rPr>
      <t>13</t>
    </r>
    <r>
      <rPr>
        <sz val="14"/>
        <rFont val="宋体"/>
        <charset val="134"/>
      </rPr>
      <t>头。纳沟村</t>
    </r>
    <r>
      <rPr>
        <sz val="14"/>
        <rFont val="Times New Roman"/>
        <charset val="134"/>
      </rPr>
      <t>2</t>
    </r>
    <r>
      <rPr>
        <sz val="14"/>
        <rFont val="宋体"/>
        <charset val="134"/>
      </rPr>
      <t>头、上磨村</t>
    </r>
    <r>
      <rPr>
        <sz val="14"/>
        <rFont val="Times New Roman"/>
        <charset val="134"/>
      </rPr>
      <t>3</t>
    </r>
    <r>
      <rPr>
        <sz val="14"/>
        <rFont val="宋体"/>
        <charset val="134"/>
      </rPr>
      <t>头、园树村</t>
    </r>
    <r>
      <rPr>
        <sz val="14"/>
        <rFont val="Times New Roman"/>
        <charset val="134"/>
      </rPr>
      <t>2</t>
    </r>
    <r>
      <rPr>
        <sz val="14"/>
        <rFont val="宋体"/>
        <charset val="134"/>
      </rPr>
      <t>头、瓦泉村</t>
    </r>
    <r>
      <rPr>
        <sz val="14"/>
        <rFont val="Times New Roman"/>
        <charset val="134"/>
      </rPr>
      <t>2</t>
    </r>
    <r>
      <rPr>
        <sz val="14"/>
        <rFont val="宋体"/>
        <charset val="134"/>
      </rPr>
      <t>头、崔湾村</t>
    </r>
    <r>
      <rPr>
        <sz val="14"/>
        <rFont val="Times New Roman"/>
        <charset val="134"/>
      </rPr>
      <t>1</t>
    </r>
    <r>
      <rPr>
        <sz val="14"/>
        <rFont val="宋体"/>
        <charset val="134"/>
      </rPr>
      <t>头、大堡村</t>
    </r>
    <r>
      <rPr>
        <sz val="14"/>
        <rFont val="Times New Roman"/>
        <charset val="134"/>
      </rPr>
      <t>3</t>
    </r>
    <r>
      <rPr>
        <sz val="14"/>
        <rFont val="宋体"/>
        <charset val="134"/>
      </rPr>
      <t>头</t>
    </r>
    <r>
      <rPr>
        <sz val="14"/>
        <rFont val="Times New Roman"/>
        <charset val="134"/>
      </rPr>
      <t>.</t>
    </r>
    <r>
      <rPr>
        <sz val="14"/>
        <rFont val="宋体"/>
        <charset val="134"/>
      </rPr>
      <t>每头</t>
    </r>
    <r>
      <rPr>
        <sz val="14"/>
        <rFont val="Times New Roman"/>
        <charset val="134"/>
      </rPr>
      <t>5000</t>
    </r>
    <r>
      <rPr>
        <sz val="14"/>
        <rFont val="宋体"/>
        <charset val="134"/>
      </rPr>
      <t>元。</t>
    </r>
  </si>
  <si>
    <t>通过养殖业扶持，增加收入，巩固拓展脱贫攻坚成果</t>
  </si>
  <si>
    <t>龙山镇基础母牛购进到户补助项目</t>
  </si>
  <si>
    <r>
      <rPr>
        <sz val="14"/>
        <rFont val="宋体"/>
        <charset val="134"/>
      </rPr>
      <t>全镇共</t>
    </r>
    <r>
      <rPr>
        <sz val="14"/>
        <rFont val="Times New Roman"/>
        <charset val="134"/>
      </rPr>
      <t>8</t>
    </r>
    <r>
      <rPr>
        <sz val="14"/>
        <rFont val="宋体"/>
        <charset val="134"/>
      </rPr>
      <t>头</t>
    </r>
    <r>
      <rPr>
        <sz val="14"/>
        <rFont val="Times New Roman"/>
        <charset val="134"/>
      </rPr>
      <t>4</t>
    </r>
    <r>
      <rPr>
        <sz val="14"/>
        <rFont val="宋体"/>
        <charset val="134"/>
      </rPr>
      <t>万元，其中：四方村基础母牛</t>
    </r>
    <r>
      <rPr>
        <sz val="14"/>
        <rFont val="Times New Roman"/>
        <charset val="134"/>
      </rPr>
      <t>6</t>
    </r>
    <r>
      <rPr>
        <sz val="14"/>
        <rFont val="宋体"/>
        <charset val="134"/>
      </rPr>
      <t>头</t>
    </r>
    <r>
      <rPr>
        <sz val="14"/>
        <rFont val="Times New Roman"/>
        <charset val="134"/>
      </rPr>
      <t>3</t>
    </r>
    <r>
      <rPr>
        <sz val="14"/>
        <rFont val="宋体"/>
        <charset val="134"/>
      </rPr>
      <t>万元；冯塬村</t>
    </r>
    <r>
      <rPr>
        <sz val="14"/>
        <rFont val="Times New Roman"/>
        <charset val="134"/>
      </rPr>
      <t>2</t>
    </r>
    <r>
      <rPr>
        <sz val="14"/>
        <rFont val="宋体"/>
        <charset val="134"/>
      </rPr>
      <t>头</t>
    </r>
    <r>
      <rPr>
        <sz val="14"/>
        <rFont val="Times New Roman"/>
        <charset val="134"/>
      </rPr>
      <t>1</t>
    </r>
    <r>
      <rPr>
        <sz val="14"/>
        <rFont val="宋体"/>
        <charset val="134"/>
      </rPr>
      <t>万元</t>
    </r>
  </si>
  <si>
    <t>恭门镇基础母牛购进到户补助项目</t>
  </si>
  <si>
    <r>
      <rPr>
        <sz val="14"/>
        <rFont val="宋体"/>
        <charset val="134"/>
      </rPr>
      <t>共</t>
    </r>
    <r>
      <rPr>
        <sz val="14"/>
        <rFont val="Times New Roman"/>
        <charset val="134"/>
      </rPr>
      <t>6</t>
    </r>
    <r>
      <rPr>
        <sz val="14"/>
        <rFont val="宋体"/>
        <charset val="134"/>
      </rPr>
      <t>头；城子村</t>
    </r>
    <r>
      <rPr>
        <sz val="14"/>
        <rFont val="Times New Roman"/>
        <charset val="134"/>
      </rPr>
      <t>1</t>
    </r>
    <r>
      <rPr>
        <sz val="14"/>
        <rFont val="宋体"/>
        <charset val="134"/>
      </rPr>
      <t>户</t>
    </r>
    <r>
      <rPr>
        <sz val="14"/>
        <rFont val="Times New Roman"/>
        <charset val="134"/>
      </rPr>
      <t>1</t>
    </r>
    <r>
      <rPr>
        <sz val="14"/>
        <rFont val="宋体"/>
        <charset val="134"/>
      </rPr>
      <t>头、灵台村</t>
    </r>
    <r>
      <rPr>
        <sz val="14"/>
        <rFont val="Times New Roman"/>
        <charset val="134"/>
      </rPr>
      <t>1</t>
    </r>
    <r>
      <rPr>
        <sz val="14"/>
        <rFont val="宋体"/>
        <charset val="134"/>
      </rPr>
      <t>户</t>
    </r>
    <r>
      <rPr>
        <sz val="14"/>
        <rFont val="Times New Roman"/>
        <charset val="134"/>
      </rPr>
      <t>1</t>
    </r>
    <r>
      <rPr>
        <sz val="14"/>
        <rFont val="宋体"/>
        <charset val="134"/>
      </rPr>
      <t>头、柳沟村</t>
    </r>
    <r>
      <rPr>
        <sz val="14"/>
        <rFont val="Times New Roman"/>
        <charset val="134"/>
      </rPr>
      <t>2</t>
    </r>
    <r>
      <rPr>
        <sz val="14"/>
        <rFont val="宋体"/>
        <charset val="134"/>
      </rPr>
      <t>户</t>
    </r>
    <r>
      <rPr>
        <sz val="14"/>
        <rFont val="Times New Roman"/>
        <charset val="134"/>
      </rPr>
      <t>4</t>
    </r>
    <r>
      <rPr>
        <sz val="14"/>
        <rFont val="宋体"/>
        <charset val="134"/>
      </rPr>
      <t>头</t>
    </r>
  </si>
  <si>
    <t>刘堡镇基础母牛购进到户补助项目</t>
  </si>
  <si>
    <r>
      <rPr>
        <sz val="14"/>
        <rFont val="宋体"/>
        <charset val="134"/>
      </rPr>
      <t>为刘堡镇窑儿村边缘户落实基础母牛购进补助</t>
    </r>
    <r>
      <rPr>
        <sz val="14"/>
        <rFont val="Times New Roman"/>
        <charset val="134"/>
      </rPr>
      <t>2</t>
    </r>
    <r>
      <rPr>
        <sz val="14"/>
        <rFont val="宋体"/>
        <charset val="134"/>
      </rPr>
      <t>头，每头补助</t>
    </r>
    <r>
      <rPr>
        <sz val="14"/>
        <rFont val="Times New Roman"/>
        <charset val="134"/>
      </rPr>
      <t>5000</t>
    </r>
    <r>
      <rPr>
        <sz val="14"/>
        <rFont val="宋体"/>
        <charset val="134"/>
      </rPr>
      <t>元，共计补助</t>
    </r>
    <r>
      <rPr>
        <sz val="14"/>
        <rFont val="Times New Roman"/>
        <charset val="134"/>
      </rPr>
      <t>1</t>
    </r>
    <r>
      <rPr>
        <sz val="14"/>
        <rFont val="宋体"/>
        <charset val="134"/>
      </rPr>
      <t>万元。</t>
    </r>
  </si>
  <si>
    <t>胡川镇基础母牛购进到户补助项目</t>
  </si>
  <si>
    <r>
      <rPr>
        <sz val="14"/>
        <rFont val="宋体"/>
        <charset val="134"/>
      </rPr>
      <t>在胡川镇边缘户基础母牛</t>
    </r>
    <r>
      <rPr>
        <sz val="14"/>
        <rFont val="Times New Roman"/>
        <charset val="134"/>
      </rPr>
      <t>9</t>
    </r>
    <r>
      <rPr>
        <sz val="14"/>
        <rFont val="宋体"/>
        <charset val="134"/>
      </rPr>
      <t>头，每头补助</t>
    </r>
    <r>
      <rPr>
        <sz val="14"/>
        <rFont val="Times New Roman"/>
        <charset val="134"/>
      </rPr>
      <t>5000</t>
    </r>
    <r>
      <rPr>
        <sz val="14"/>
        <rFont val="宋体"/>
        <charset val="134"/>
      </rPr>
      <t>元，共补助</t>
    </r>
    <r>
      <rPr>
        <sz val="14"/>
        <rFont val="Times New Roman"/>
        <charset val="134"/>
      </rPr>
      <t>4.5</t>
    </r>
    <r>
      <rPr>
        <sz val="14"/>
        <rFont val="宋体"/>
        <charset val="134"/>
      </rPr>
      <t>万元。刘塬村边缘户购进基础母牛</t>
    </r>
    <r>
      <rPr>
        <sz val="14"/>
        <rFont val="Times New Roman"/>
        <charset val="134"/>
      </rPr>
      <t>3</t>
    </r>
    <r>
      <rPr>
        <sz val="14"/>
        <rFont val="宋体"/>
        <charset val="134"/>
      </rPr>
      <t>头；潘峪村边缘户购进基础母牛</t>
    </r>
    <r>
      <rPr>
        <sz val="14"/>
        <rFont val="Times New Roman"/>
        <charset val="134"/>
      </rPr>
      <t>1</t>
    </r>
    <r>
      <rPr>
        <sz val="14"/>
        <rFont val="宋体"/>
        <charset val="134"/>
      </rPr>
      <t>头；蒲家村边缘户购进基础母牛</t>
    </r>
    <r>
      <rPr>
        <sz val="14"/>
        <rFont val="Times New Roman"/>
        <charset val="134"/>
      </rPr>
      <t>1</t>
    </r>
    <r>
      <rPr>
        <sz val="14"/>
        <rFont val="宋体"/>
        <charset val="134"/>
      </rPr>
      <t>头；前梁村边缘户购进基础母牛</t>
    </r>
    <r>
      <rPr>
        <sz val="14"/>
        <rFont val="Times New Roman"/>
        <charset val="134"/>
      </rPr>
      <t>2</t>
    </r>
    <r>
      <rPr>
        <sz val="14"/>
        <rFont val="宋体"/>
        <charset val="134"/>
      </rPr>
      <t>头；阳山村边缘户购进基础母牛</t>
    </r>
    <r>
      <rPr>
        <sz val="14"/>
        <rFont val="Times New Roman"/>
        <charset val="134"/>
      </rPr>
      <t>2</t>
    </r>
    <r>
      <rPr>
        <sz val="14"/>
        <rFont val="宋体"/>
        <charset val="134"/>
      </rPr>
      <t>头。</t>
    </r>
  </si>
  <si>
    <t>通过养殖业补助扶持，增加边缘户收入，巩固拓展脱贫攻坚成果</t>
  </si>
  <si>
    <t>大阳镇基础母牛购进到户补助项目</t>
  </si>
  <si>
    <r>
      <rPr>
        <sz val="14"/>
        <rFont val="宋体"/>
        <charset val="134"/>
      </rPr>
      <t>在大阳镇边缘户养殖基础母牛</t>
    </r>
    <r>
      <rPr>
        <sz val="14"/>
        <rFont val="Times New Roman"/>
        <charset val="134"/>
      </rPr>
      <t>19</t>
    </r>
    <r>
      <rPr>
        <sz val="14"/>
        <rFont val="宋体"/>
        <charset val="134"/>
      </rPr>
      <t>头，每头补助</t>
    </r>
    <r>
      <rPr>
        <sz val="14"/>
        <rFont val="Times New Roman"/>
        <charset val="134"/>
      </rPr>
      <t>5000</t>
    </r>
    <r>
      <rPr>
        <sz val="14"/>
        <rFont val="宋体"/>
        <charset val="134"/>
      </rPr>
      <t>元，共补助资金</t>
    </r>
    <r>
      <rPr>
        <sz val="14"/>
        <rFont val="Times New Roman"/>
        <charset val="134"/>
      </rPr>
      <t>9.5</t>
    </r>
    <r>
      <rPr>
        <sz val="14"/>
        <rFont val="宋体"/>
        <charset val="134"/>
      </rPr>
      <t>万元。汪洋村</t>
    </r>
    <r>
      <rPr>
        <sz val="14"/>
        <rFont val="Times New Roman"/>
        <charset val="134"/>
      </rPr>
      <t>2</t>
    </r>
    <r>
      <rPr>
        <sz val="14"/>
        <rFont val="宋体"/>
        <charset val="134"/>
      </rPr>
      <t>头，陈阳村</t>
    </r>
    <r>
      <rPr>
        <sz val="14"/>
        <rFont val="Times New Roman"/>
        <charset val="134"/>
      </rPr>
      <t>4</t>
    </r>
    <r>
      <rPr>
        <sz val="14"/>
        <rFont val="宋体"/>
        <charset val="134"/>
      </rPr>
      <t>头，候吴村</t>
    </r>
    <r>
      <rPr>
        <sz val="14"/>
        <rFont val="Times New Roman"/>
        <charset val="134"/>
      </rPr>
      <t>2</t>
    </r>
    <r>
      <rPr>
        <sz val="14"/>
        <rFont val="宋体"/>
        <charset val="134"/>
      </rPr>
      <t>头，南山村</t>
    </r>
    <r>
      <rPr>
        <sz val="14"/>
        <rFont val="Times New Roman"/>
        <charset val="134"/>
      </rPr>
      <t>10</t>
    </r>
    <r>
      <rPr>
        <sz val="14"/>
        <rFont val="宋体"/>
        <charset val="134"/>
      </rPr>
      <t>头，下渠村</t>
    </r>
    <r>
      <rPr>
        <sz val="14"/>
        <rFont val="Times New Roman"/>
        <charset val="134"/>
      </rPr>
      <t>1</t>
    </r>
    <r>
      <rPr>
        <sz val="14"/>
        <rFont val="宋体"/>
        <charset val="134"/>
      </rPr>
      <t>头</t>
    </r>
  </si>
  <si>
    <t>川王镇基础母牛购进到户补助项目</t>
  </si>
  <si>
    <r>
      <rPr>
        <sz val="14"/>
        <rFont val="宋体"/>
        <charset val="134"/>
      </rPr>
      <t>基础母牛</t>
    </r>
    <r>
      <rPr>
        <sz val="14"/>
        <rFont val="Times New Roman"/>
        <charset val="134"/>
      </rPr>
      <t>9</t>
    </r>
    <r>
      <rPr>
        <sz val="14"/>
        <rFont val="宋体"/>
        <charset val="134"/>
      </rPr>
      <t>头，其中小河</t>
    </r>
    <r>
      <rPr>
        <sz val="14"/>
        <rFont val="Times New Roman"/>
        <charset val="134"/>
      </rPr>
      <t>2</t>
    </r>
    <r>
      <rPr>
        <sz val="14"/>
        <rFont val="宋体"/>
        <charset val="134"/>
      </rPr>
      <t>头，何湾</t>
    </r>
    <r>
      <rPr>
        <sz val="14"/>
        <rFont val="Times New Roman"/>
        <charset val="134"/>
      </rPr>
      <t>2</t>
    </r>
    <r>
      <rPr>
        <sz val="14"/>
        <rFont val="宋体"/>
        <charset val="134"/>
      </rPr>
      <t>头，海湾</t>
    </r>
    <r>
      <rPr>
        <sz val="14"/>
        <rFont val="Times New Roman"/>
        <charset val="134"/>
      </rPr>
      <t>4</t>
    </r>
    <r>
      <rPr>
        <sz val="14"/>
        <rFont val="宋体"/>
        <charset val="134"/>
      </rPr>
      <t>头，毛寨</t>
    </r>
    <r>
      <rPr>
        <sz val="14"/>
        <rFont val="Times New Roman"/>
        <charset val="134"/>
      </rPr>
      <t>1</t>
    </r>
    <r>
      <rPr>
        <sz val="14"/>
        <rFont val="宋体"/>
        <charset val="134"/>
      </rPr>
      <t>头，每头补助</t>
    </r>
    <r>
      <rPr>
        <sz val="14"/>
        <rFont val="Times New Roman"/>
        <charset val="134"/>
      </rPr>
      <t>5000</t>
    </r>
    <r>
      <rPr>
        <sz val="14"/>
        <rFont val="宋体"/>
        <charset val="134"/>
      </rPr>
      <t>元。</t>
    </r>
  </si>
  <si>
    <t>激励农户养殖信心，增加农户收入，提高农户生活水平</t>
  </si>
  <si>
    <t>马关镇基础母牛购进到户补助项目</t>
  </si>
  <si>
    <r>
      <rPr>
        <sz val="14"/>
        <rFont val="宋体"/>
        <charset val="134"/>
      </rPr>
      <t>购进基础母牛</t>
    </r>
    <r>
      <rPr>
        <sz val="14"/>
        <rFont val="Times New Roman"/>
        <charset val="134"/>
      </rPr>
      <t>36</t>
    </r>
    <r>
      <rPr>
        <sz val="14"/>
        <rFont val="宋体"/>
        <charset val="134"/>
      </rPr>
      <t>头（其中东庄村</t>
    </r>
    <r>
      <rPr>
        <sz val="14"/>
        <rFont val="Times New Roman"/>
        <charset val="134"/>
      </rPr>
      <t>10</t>
    </r>
    <r>
      <rPr>
        <sz val="14"/>
        <rFont val="宋体"/>
        <charset val="134"/>
      </rPr>
      <t>头，马堡村</t>
    </r>
    <r>
      <rPr>
        <sz val="14"/>
        <rFont val="Times New Roman"/>
        <charset val="134"/>
      </rPr>
      <t>2</t>
    </r>
    <r>
      <rPr>
        <sz val="14"/>
        <rFont val="宋体"/>
        <charset val="134"/>
      </rPr>
      <t>头，上豆村</t>
    </r>
    <r>
      <rPr>
        <sz val="14"/>
        <rFont val="Times New Roman"/>
        <charset val="134"/>
      </rPr>
      <t>3</t>
    </r>
    <r>
      <rPr>
        <sz val="14"/>
        <rFont val="宋体"/>
        <charset val="134"/>
      </rPr>
      <t>头，上河村</t>
    </r>
    <r>
      <rPr>
        <sz val="14"/>
        <rFont val="Times New Roman"/>
        <charset val="134"/>
      </rPr>
      <t>2</t>
    </r>
    <r>
      <rPr>
        <sz val="14"/>
        <rFont val="宋体"/>
        <charset val="134"/>
      </rPr>
      <t>头，石川村</t>
    </r>
    <r>
      <rPr>
        <sz val="14"/>
        <rFont val="Times New Roman"/>
        <charset val="134"/>
      </rPr>
      <t>6</t>
    </r>
    <r>
      <rPr>
        <sz val="14"/>
        <rFont val="宋体"/>
        <charset val="134"/>
      </rPr>
      <t>头，马堡村</t>
    </r>
    <r>
      <rPr>
        <sz val="14"/>
        <rFont val="Times New Roman"/>
        <charset val="134"/>
      </rPr>
      <t>3</t>
    </r>
    <r>
      <rPr>
        <sz val="14"/>
        <rFont val="宋体"/>
        <charset val="134"/>
      </rPr>
      <t>头，小庄村</t>
    </r>
    <r>
      <rPr>
        <sz val="14"/>
        <rFont val="Times New Roman"/>
        <charset val="134"/>
      </rPr>
      <t>5</t>
    </r>
    <r>
      <rPr>
        <sz val="14"/>
        <rFont val="宋体"/>
        <charset val="134"/>
      </rPr>
      <t>头，西山村</t>
    </r>
    <r>
      <rPr>
        <sz val="14"/>
        <rFont val="Times New Roman"/>
        <charset val="134"/>
      </rPr>
      <t>3</t>
    </r>
    <r>
      <rPr>
        <sz val="14"/>
        <rFont val="宋体"/>
        <charset val="134"/>
      </rPr>
      <t>头，草湾村</t>
    </r>
    <r>
      <rPr>
        <sz val="14"/>
        <rFont val="Times New Roman"/>
        <charset val="134"/>
      </rPr>
      <t>2</t>
    </r>
    <r>
      <rPr>
        <sz val="14"/>
        <rFont val="宋体"/>
        <charset val="134"/>
      </rPr>
      <t>头）</t>
    </r>
  </si>
  <si>
    <t>提高养殖积极性、增加家庭收入</t>
  </si>
  <si>
    <t>梁山镇基础母牛购进到户补助项目</t>
  </si>
  <si>
    <r>
      <rPr>
        <sz val="14"/>
        <rFont val="宋体"/>
        <charset val="134"/>
      </rPr>
      <t>为梁山镇边缘户基础母牛购进到户补助项目涉及，</t>
    </r>
    <r>
      <rPr>
        <sz val="14"/>
        <rFont val="Times New Roman"/>
        <charset val="134"/>
      </rPr>
      <t>3</t>
    </r>
    <r>
      <rPr>
        <sz val="14"/>
        <rFont val="宋体"/>
        <charset val="134"/>
      </rPr>
      <t>个村</t>
    </r>
    <r>
      <rPr>
        <sz val="14"/>
        <rFont val="Times New Roman"/>
        <charset val="134"/>
      </rPr>
      <t>3</t>
    </r>
    <r>
      <rPr>
        <sz val="14"/>
        <rFont val="宋体"/>
        <charset val="134"/>
      </rPr>
      <t>户</t>
    </r>
    <r>
      <rPr>
        <sz val="14"/>
        <rFont val="Times New Roman"/>
        <charset val="134"/>
      </rPr>
      <t>5</t>
    </r>
    <r>
      <rPr>
        <sz val="14"/>
        <rFont val="宋体"/>
        <charset val="134"/>
      </rPr>
      <t>头，每头</t>
    </r>
    <r>
      <rPr>
        <sz val="14"/>
        <rFont val="Times New Roman"/>
        <charset val="134"/>
      </rPr>
      <t>5000</t>
    </r>
    <r>
      <rPr>
        <sz val="14"/>
        <rFont val="宋体"/>
        <charset val="134"/>
      </rPr>
      <t>元，需资金</t>
    </r>
    <r>
      <rPr>
        <sz val="14"/>
        <rFont val="Times New Roman"/>
        <charset val="134"/>
      </rPr>
      <t>2.5</t>
    </r>
    <r>
      <rPr>
        <sz val="14"/>
        <rFont val="宋体"/>
        <charset val="134"/>
      </rPr>
      <t>万元，其中：高营村</t>
    </r>
    <r>
      <rPr>
        <sz val="14"/>
        <rFont val="Times New Roman"/>
        <charset val="134"/>
      </rPr>
      <t>1</t>
    </r>
    <r>
      <rPr>
        <sz val="14"/>
        <rFont val="宋体"/>
        <charset val="134"/>
      </rPr>
      <t>户</t>
    </r>
    <r>
      <rPr>
        <sz val="14"/>
        <rFont val="Times New Roman"/>
        <charset val="134"/>
      </rPr>
      <t>2</t>
    </r>
    <r>
      <rPr>
        <sz val="14"/>
        <rFont val="宋体"/>
        <charset val="134"/>
      </rPr>
      <t>头、樱桃沟村</t>
    </r>
    <r>
      <rPr>
        <sz val="14"/>
        <rFont val="Times New Roman"/>
        <charset val="134"/>
      </rPr>
      <t>1</t>
    </r>
    <r>
      <rPr>
        <sz val="14"/>
        <rFont val="宋体"/>
        <charset val="134"/>
      </rPr>
      <t>户</t>
    </r>
    <r>
      <rPr>
        <sz val="14"/>
        <rFont val="Times New Roman"/>
        <charset val="134"/>
      </rPr>
      <t>2</t>
    </r>
    <r>
      <rPr>
        <sz val="14"/>
        <rFont val="宋体"/>
        <charset val="134"/>
      </rPr>
      <t>头、阳洼村</t>
    </r>
    <r>
      <rPr>
        <sz val="14"/>
        <rFont val="Times New Roman"/>
        <charset val="134"/>
      </rPr>
      <t>1</t>
    </r>
    <r>
      <rPr>
        <sz val="14"/>
        <rFont val="宋体"/>
        <charset val="134"/>
      </rPr>
      <t>户</t>
    </r>
    <r>
      <rPr>
        <sz val="14"/>
        <rFont val="Times New Roman"/>
        <charset val="134"/>
      </rPr>
      <t>1</t>
    </r>
    <r>
      <rPr>
        <sz val="14"/>
        <rFont val="宋体"/>
        <charset val="134"/>
      </rPr>
      <t>头</t>
    </r>
    <r>
      <rPr>
        <sz val="14"/>
        <rFont val="Times New Roman"/>
        <charset val="134"/>
      </rPr>
      <t>.</t>
    </r>
  </si>
  <si>
    <t>马鹿镇基础母牛购进到户补助项目</t>
  </si>
  <si>
    <r>
      <rPr>
        <sz val="14"/>
        <rFont val="宋体"/>
        <charset val="134"/>
      </rPr>
      <t>安排</t>
    </r>
    <r>
      <rPr>
        <sz val="14"/>
        <rFont val="Times New Roman"/>
        <charset val="134"/>
      </rPr>
      <t>4</t>
    </r>
    <r>
      <rPr>
        <sz val="14"/>
        <rFont val="宋体"/>
        <charset val="134"/>
      </rPr>
      <t>万元，购进基础母牛</t>
    </r>
    <r>
      <rPr>
        <sz val="14"/>
        <rFont val="Times New Roman"/>
        <charset val="134"/>
      </rPr>
      <t>8</t>
    </r>
    <r>
      <rPr>
        <sz val="14"/>
        <rFont val="宋体"/>
        <charset val="134"/>
      </rPr>
      <t>头，每头补助</t>
    </r>
    <r>
      <rPr>
        <sz val="14"/>
        <rFont val="Times New Roman"/>
        <charset val="134"/>
      </rPr>
      <t>5000</t>
    </r>
    <r>
      <rPr>
        <sz val="14"/>
        <rFont val="宋体"/>
        <charset val="134"/>
      </rPr>
      <t>元，其中花园村</t>
    </r>
    <r>
      <rPr>
        <sz val="14"/>
        <rFont val="Times New Roman"/>
        <charset val="134"/>
      </rPr>
      <t>6</t>
    </r>
    <r>
      <rPr>
        <sz val="14"/>
        <rFont val="宋体"/>
        <charset val="134"/>
      </rPr>
      <t>头，龙口村</t>
    </r>
    <r>
      <rPr>
        <sz val="14"/>
        <rFont val="Times New Roman"/>
        <charset val="134"/>
      </rPr>
      <t>2</t>
    </r>
    <r>
      <rPr>
        <sz val="14"/>
        <rFont val="宋体"/>
        <charset val="134"/>
      </rPr>
      <t>头。</t>
    </r>
  </si>
  <si>
    <r>
      <rPr>
        <sz val="14"/>
        <rFont val="宋体"/>
        <charset val="134"/>
      </rPr>
      <t>预计扶持</t>
    </r>
    <r>
      <rPr>
        <sz val="14"/>
        <rFont val="Times New Roman"/>
        <charset val="134"/>
      </rPr>
      <t>2</t>
    </r>
    <r>
      <rPr>
        <sz val="14"/>
        <rFont val="宋体"/>
        <charset val="134"/>
      </rPr>
      <t>村边缘户以增加收入，项目实施后，预计年增收元</t>
    </r>
    <r>
      <rPr>
        <sz val="14"/>
        <rFont val="Times New Roman"/>
        <charset val="134"/>
      </rPr>
      <t>5000</t>
    </r>
    <r>
      <rPr>
        <sz val="14"/>
        <rFont val="宋体"/>
        <charset val="134"/>
      </rPr>
      <t>以上。</t>
    </r>
  </si>
  <si>
    <t>木河乡基础母牛购进到户补助项目</t>
  </si>
  <si>
    <r>
      <rPr>
        <sz val="14"/>
        <rFont val="宋体"/>
        <charset val="134"/>
      </rPr>
      <t>涉及</t>
    </r>
    <r>
      <rPr>
        <sz val="14"/>
        <rFont val="Times New Roman"/>
        <charset val="134"/>
      </rPr>
      <t>3</t>
    </r>
    <r>
      <rPr>
        <sz val="14"/>
        <rFont val="宋体"/>
        <charset val="134"/>
      </rPr>
      <t>村，共计</t>
    </r>
    <r>
      <rPr>
        <sz val="14"/>
        <rFont val="Times New Roman"/>
        <charset val="134"/>
      </rPr>
      <t>6</t>
    </r>
    <r>
      <rPr>
        <sz val="14"/>
        <rFont val="宋体"/>
        <charset val="134"/>
      </rPr>
      <t>头，需资金</t>
    </r>
    <r>
      <rPr>
        <sz val="14"/>
        <rFont val="Times New Roman"/>
        <charset val="134"/>
      </rPr>
      <t>3</t>
    </r>
    <r>
      <rPr>
        <sz val="14"/>
        <rFont val="宋体"/>
        <charset val="134"/>
      </rPr>
      <t>万元，其中：楸木购进基础母牛</t>
    </r>
    <r>
      <rPr>
        <sz val="14"/>
        <rFont val="Times New Roman"/>
        <charset val="134"/>
      </rPr>
      <t>1</t>
    </r>
    <r>
      <rPr>
        <sz val="14"/>
        <rFont val="宋体"/>
        <charset val="134"/>
      </rPr>
      <t>头</t>
    </r>
    <r>
      <rPr>
        <sz val="14"/>
        <rFont val="Times New Roman"/>
        <charset val="134"/>
      </rPr>
      <t>.</t>
    </r>
    <r>
      <rPr>
        <sz val="14"/>
        <rFont val="宋体"/>
        <charset val="134"/>
      </rPr>
      <t>下庞</t>
    </r>
    <r>
      <rPr>
        <sz val="14"/>
        <rFont val="Times New Roman"/>
        <charset val="134"/>
      </rPr>
      <t>3</t>
    </r>
    <r>
      <rPr>
        <sz val="14"/>
        <rFont val="宋体"/>
        <charset val="134"/>
      </rPr>
      <t>头</t>
    </r>
    <r>
      <rPr>
        <sz val="14"/>
        <rFont val="Times New Roman"/>
        <charset val="134"/>
      </rPr>
      <t>.</t>
    </r>
    <r>
      <rPr>
        <sz val="14"/>
        <rFont val="宋体"/>
        <charset val="134"/>
      </rPr>
      <t>上渠</t>
    </r>
    <r>
      <rPr>
        <sz val="14"/>
        <rFont val="Times New Roman"/>
        <charset val="134"/>
      </rPr>
      <t>2</t>
    </r>
    <r>
      <rPr>
        <sz val="14"/>
        <rFont val="宋体"/>
        <charset val="134"/>
      </rPr>
      <t>头。</t>
    </r>
  </si>
  <si>
    <t>闫家乡基础母牛购进到户补助项目</t>
  </si>
  <si>
    <r>
      <rPr>
        <sz val="14"/>
        <rFont val="宋体"/>
        <charset val="134"/>
      </rPr>
      <t>闫家乡引进基础母牛</t>
    </r>
    <r>
      <rPr>
        <sz val="14"/>
        <rFont val="Times New Roman"/>
        <charset val="134"/>
      </rPr>
      <t>5</t>
    </r>
    <r>
      <rPr>
        <sz val="14"/>
        <rFont val="宋体"/>
        <charset val="134"/>
      </rPr>
      <t>头，需资金</t>
    </r>
    <r>
      <rPr>
        <sz val="14"/>
        <rFont val="Times New Roman"/>
        <charset val="134"/>
      </rPr>
      <t>2.5</t>
    </r>
    <r>
      <rPr>
        <sz val="14"/>
        <rFont val="宋体"/>
        <charset val="134"/>
      </rPr>
      <t>万元，大场村引进基础母牛</t>
    </r>
    <r>
      <rPr>
        <sz val="14"/>
        <rFont val="Times New Roman"/>
        <charset val="134"/>
      </rPr>
      <t>4</t>
    </r>
    <r>
      <rPr>
        <sz val="14"/>
        <rFont val="宋体"/>
        <charset val="134"/>
      </rPr>
      <t>头，神树村引进基础母牛</t>
    </r>
    <r>
      <rPr>
        <sz val="14"/>
        <rFont val="Times New Roman"/>
        <charset val="134"/>
      </rPr>
      <t>1</t>
    </r>
    <r>
      <rPr>
        <sz val="14"/>
        <rFont val="宋体"/>
        <charset val="134"/>
      </rPr>
      <t>头。</t>
    </r>
  </si>
  <si>
    <t>张棉驿乡基础母牛购进到户补助项目</t>
  </si>
  <si>
    <r>
      <rPr>
        <sz val="14"/>
        <rFont val="宋体"/>
        <charset val="134"/>
      </rPr>
      <t>共计</t>
    </r>
    <r>
      <rPr>
        <sz val="14"/>
        <rFont val="Times New Roman"/>
        <charset val="134"/>
      </rPr>
      <t>3</t>
    </r>
    <r>
      <rPr>
        <sz val="14"/>
        <rFont val="宋体"/>
        <charset val="134"/>
      </rPr>
      <t>头，需资金</t>
    </r>
    <r>
      <rPr>
        <sz val="14"/>
        <rFont val="Times New Roman"/>
        <charset val="134"/>
      </rPr>
      <t>1.5</t>
    </r>
    <r>
      <rPr>
        <sz val="14"/>
        <rFont val="宋体"/>
        <charset val="134"/>
      </rPr>
      <t>万元，其中：在张棉驿乡上蒋村实施基础母牛购进项目</t>
    </r>
    <r>
      <rPr>
        <sz val="14"/>
        <rFont val="Times New Roman"/>
        <charset val="134"/>
      </rPr>
      <t>2</t>
    </r>
    <r>
      <rPr>
        <sz val="14"/>
        <rFont val="宋体"/>
        <charset val="134"/>
      </rPr>
      <t>头，张棉村实施基础母牛购进项目</t>
    </r>
    <r>
      <rPr>
        <sz val="14"/>
        <rFont val="Times New Roman"/>
        <charset val="134"/>
      </rPr>
      <t>1</t>
    </r>
    <r>
      <rPr>
        <sz val="14"/>
        <rFont val="宋体"/>
        <charset val="134"/>
      </rPr>
      <t>头</t>
    </r>
    <r>
      <rPr>
        <sz val="14"/>
        <rFont val="Times New Roman"/>
        <charset val="134"/>
      </rPr>
      <t>.</t>
    </r>
  </si>
  <si>
    <t>平安乡基础母牛购进到户补助项目</t>
  </si>
  <si>
    <r>
      <rPr>
        <sz val="14"/>
        <rFont val="宋体"/>
        <charset val="134"/>
      </rPr>
      <t>在平安乡磨马村实施基础母牛购进到户补助项目</t>
    </r>
    <r>
      <rPr>
        <sz val="14"/>
        <rFont val="Times New Roman"/>
        <charset val="134"/>
      </rPr>
      <t>2</t>
    </r>
    <r>
      <rPr>
        <sz val="14"/>
        <rFont val="宋体"/>
        <charset val="134"/>
      </rPr>
      <t>头，每头补助</t>
    </r>
    <r>
      <rPr>
        <sz val="14"/>
        <rFont val="Times New Roman"/>
        <charset val="134"/>
      </rPr>
      <t>5000</t>
    </r>
    <r>
      <rPr>
        <sz val="14"/>
        <rFont val="宋体"/>
        <charset val="134"/>
      </rPr>
      <t>元，共补助</t>
    </r>
    <r>
      <rPr>
        <sz val="14"/>
        <rFont val="Times New Roman"/>
        <charset val="134"/>
      </rPr>
      <t>1</t>
    </r>
    <r>
      <rPr>
        <sz val="14"/>
        <rFont val="宋体"/>
        <charset val="134"/>
      </rPr>
      <t>万元。</t>
    </r>
  </si>
  <si>
    <r>
      <rPr>
        <sz val="14"/>
        <rFont val="宋体"/>
        <charset val="134"/>
      </rPr>
      <t>预计扶持磨马村</t>
    </r>
    <r>
      <rPr>
        <sz val="14"/>
        <rFont val="Times New Roman"/>
        <charset val="134"/>
      </rPr>
      <t>1</t>
    </r>
    <r>
      <rPr>
        <sz val="14"/>
        <rFont val="宋体"/>
        <charset val="134"/>
      </rPr>
      <t>户边缘户增加收入，项目实施后，预计年增收</t>
    </r>
    <r>
      <rPr>
        <sz val="14"/>
        <rFont val="Times New Roman"/>
        <charset val="134"/>
      </rPr>
      <t>2000</t>
    </r>
    <r>
      <rPr>
        <sz val="14"/>
        <rFont val="宋体"/>
        <charset val="134"/>
      </rPr>
      <t>元以上。</t>
    </r>
  </si>
  <si>
    <r>
      <rPr>
        <b/>
        <sz val="14"/>
        <rFont val="Times New Roman"/>
        <charset val="134"/>
      </rPr>
      <t>2.2</t>
    </r>
    <r>
      <rPr>
        <b/>
        <sz val="14"/>
        <rFont val="宋体"/>
        <charset val="134"/>
      </rPr>
      <t>牛犊到户补助项目</t>
    </r>
  </si>
  <si>
    <r>
      <rPr>
        <b/>
        <sz val="14"/>
        <rFont val="宋体"/>
        <charset val="134"/>
      </rPr>
      <t>安排</t>
    </r>
    <r>
      <rPr>
        <b/>
        <sz val="14"/>
        <rFont val="Times New Roman"/>
        <charset val="134"/>
      </rPr>
      <t>53.2</t>
    </r>
    <r>
      <rPr>
        <b/>
        <sz val="14"/>
        <rFont val="宋体"/>
        <charset val="134"/>
      </rPr>
      <t>万元在全县范围内实施边缘户牛犊到户补助项目，每头补助</t>
    </r>
    <r>
      <rPr>
        <b/>
        <sz val="14"/>
        <rFont val="Times New Roman"/>
        <charset val="134"/>
      </rPr>
      <t>2000</t>
    </r>
    <r>
      <rPr>
        <b/>
        <sz val="14"/>
        <rFont val="宋体"/>
        <charset val="134"/>
      </rPr>
      <t>元，共补助</t>
    </r>
    <r>
      <rPr>
        <b/>
        <sz val="14"/>
        <rFont val="Times New Roman"/>
        <charset val="134"/>
      </rPr>
      <t>266</t>
    </r>
    <r>
      <rPr>
        <b/>
        <sz val="14"/>
        <rFont val="宋体"/>
        <charset val="134"/>
      </rPr>
      <t>头。</t>
    </r>
  </si>
  <si>
    <t>张家川镇牛犊到户补助项目</t>
  </si>
  <si>
    <r>
      <rPr>
        <sz val="14"/>
        <rFont val="宋体"/>
        <charset val="134"/>
      </rPr>
      <t>共</t>
    </r>
    <r>
      <rPr>
        <sz val="14"/>
        <rFont val="Times New Roman"/>
        <charset val="134"/>
      </rPr>
      <t>9</t>
    </r>
    <r>
      <rPr>
        <sz val="14"/>
        <rFont val="宋体"/>
        <charset val="134"/>
      </rPr>
      <t>村</t>
    </r>
    <r>
      <rPr>
        <sz val="14"/>
        <rFont val="Times New Roman"/>
        <charset val="134"/>
      </rPr>
      <t>15</t>
    </r>
    <r>
      <rPr>
        <sz val="14"/>
        <rFont val="宋体"/>
        <charset val="134"/>
      </rPr>
      <t>户</t>
    </r>
    <r>
      <rPr>
        <sz val="14"/>
        <rFont val="Times New Roman"/>
        <charset val="134"/>
      </rPr>
      <t>22</t>
    </r>
    <r>
      <rPr>
        <sz val="14"/>
        <rFont val="宋体"/>
        <charset val="134"/>
      </rPr>
      <t>头。堡山村</t>
    </r>
    <r>
      <rPr>
        <sz val="14"/>
        <rFont val="Times New Roman"/>
        <charset val="134"/>
      </rPr>
      <t>1</t>
    </r>
    <r>
      <rPr>
        <sz val="14"/>
        <rFont val="宋体"/>
        <charset val="134"/>
      </rPr>
      <t>户</t>
    </r>
    <r>
      <rPr>
        <sz val="14"/>
        <rFont val="Times New Roman"/>
        <charset val="134"/>
      </rPr>
      <t>2</t>
    </r>
    <r>
      <rPr>
        <sz val="14"/>
        <rFont val="宋体"/>
        <charset val="134"/>
      </rPr>
      <t>头、下仁村</t>
    </r>
    <r>
      <rPr>
        <sz val="14"/>
        <rFont val="Times New Roman"/>
        <charset val="134"/>
      </rPr>
      <t>2</t>
    </r>
    <r>
      <rPr>
        <sz val="14"/>
        <rFont val="宋体"/>
        <charset val="134"/>
      </rPr>
      <t>户</t>
    </r>
    <r>
      <rPr>
        <sz val="14"/>
        <rFont val="Times New Roman"/>
        <charset val="134"/>
      </rPr>
      <t>2</t>
    </r>
    <r>
      <rPr>
        <sz val="14"/>
        <rFont val="宋体"/>
        <charset val="134"/>
      </rPr>
      <t>头、园树村</t>
    </r>
    <r>
      <rPr>
        <sz val="14"/>
        <rFont val="Times New Roman"/>
        <charset val="134"/>
      </rPr>
      <t>3</t>
    </r>
    <r>
      <rPr>
        <sz val="14"/>
        <rFont val="宋体"/>
        <charset val="134"/>
      </rPr>
      <t>户</t>
    </r>
    <r>
      <rPr>
        <sz val="14"/>
        <rFont val="Times New Roman"/>
        <charset val="134"/>
      </rPr>
      <t>3</t>
    </r>
    <r>
      <rPr>
        <sz val="14"/>
        <rFont val="宋体"/>
        <charset val="134"/>
      </rPr>
      <t>头、孟寺村</t>
    </r>
    <r>
      <rPr>
        <sz val="14"/>
        <rFont val="Times New Roman"/>
        <charset val="134"/>
      </rPr>
      <t>1</t>
    </r>
    <r>
      <rPr>
        <sz val="14"/>
        <rFont val="宋体"/>
        <charset val="134"/>
      </rPr>
      <t>户</t>
    </r>
    <r>
      <rPr>
        <sz val="14"/>
        <rFont val="Times New Roman"/>
        <charset val="134"/>
      </rPr>
      <t>2</t>
    </r>
    <r>
      <rPr>
        <sz val="14"/>
        <rFont val="宋体"/>
        <charset val="134"/>
      </rPr>
      <t>头、瓦泉村</t>
    </r>
    <r>
      <rPr>
        <sz val="14"/>
        <rFont val="Times New Roman"/>
        <charset val="134"/>
      </rPr>
      <t>1</t>
    </r>
    <r>
      <rPr>
        <sz val="14"/>
        <rFont val="宋体"/>
        <charset val="134"/>
      </rPr>
      <t>户</t>
    </r>
    <r>
      <rPr>
        <sz val="14"/>
        <rFont val="Times New Roman"/>
        <charset val="134"/>
      </rPr>
      <t>2</t>
    </r>
    <r>
      <rPr>
        <sz val="14"/>
        <rFont val="宋体"/>
        <charset val="134"/>
      </rPr>
      <t>头、杨店村</t>
    </r>
    <r>
      <rPr>
        <sz val="14"/>
        <rFont val="Times New Roman"/>
        <charset val="134"/>
      </rPr>
      <t>2</t>
    </r>
    <r>
      <rPr>
        <sz val="14"/>
        <rFont val="宋体"/>
        <charset val="134"/>
      </rPr>
      <t>户</t>
    </r>
    <r>
      <rPr>
        <sz val="14"/>
        <rFont val="Times New Roman"/>
        <charset val="134"/>
      </rPr>
      <t>4</t>
    </r>
    <r>
      <rPr>
        <sz val="14"/>
        <rFont val="宋体"/>
        <charset val="134"/>
      </rPr>
      <t>头、崔湾村</t>
    </r>
    <r>
      <rPr>
        <sz val="14"/>
        <rFont val="Times New Roman"/>
        <charset val="134"/>
      </rPr>
      <t>1</t>
    </r>
    <r>
      <rPr>
        <sz val="14"/>
        <rFont val="宋体"/>
        <charset val="134"/>
      </rPr>
      <t>户</t>
    </r>
    <r>
      <rPr>
        <sz val="14"/>
        <rFont val="Times New Roman"/>
        <charset val="134"/>
      </rPr>
      <t>2</t>
    </r>
    <r>
      <rPr>
        <sz val="14"/>
        <rFont val="宋体"/>
        <charset val="134"/>
      </rPr>
      <t>头、大堡村</t>
    </r>
    <r>
      <rPr>
        <sz val="14"/>
        <rFont val="Times New Roman"/>
        <charset val="134"/>
      </rPr>
      <t>3</t>
    </r>
    <r>
      <rPr>
        <sz val="14"/>
        <rFont val="宋体"/>
        <charset val="134"/>
      </rPr>
      <t>户</t>
    </r>
    <r>
      <rPr>
        <sz val="14"/>
        <rFont val="Times New Roman"/>
        <charset val="134"/>
      </rPr>
      <t>3</t>
    </r>
    <r>
      <rPr>
        <sz val="14"/>
        <rFont val="宋体"/>
        <charset val="134"/>
      </rPr>
      <t>头、东街村</t>
    </r>
    <r>
      <rPr>
        <sz val="14"/>
        <rFont val="Times New Roman"/>
        <charset val="134"/>
      </rPr>
      <t>1</t>
    </r>
    <r>
      <rPr>
        <sz val="14"/>
        <rFont val="宋体"/>
        <charset val="134"/>
      </rPr>
      <t>户</t>
    </r>
    <r>
      <rPr>
        <sz val="14"/>
        <rFont val="Times New Roman"/>
        <charset val="134"/>
      </rPr>
      <t>2</t>
    </r>
    <r>
      <rPr>
        <sz val="14"/>
        <rFont val="宋体"/>
        <charset val="134"/>
      </rPr>
      <t>头。每头</t>
    </r>
    <r>
      <rPr>
        <sz val="14"/>
        <rFont val="Times New Roman"/>
        <charset val="134"/>
      </rPr>
      <t>2000</t>
    </r>
    <r>
      <rPr>
        <sz val="14"/>
        <rFont val="宋体"/>
        <charset val="134"/>
      </rPr>
      <t>元。</t>
    </r>
  </si>
  <si>
    <t>龙山镇牛犊到户补助项目</t>
  </si>
  <si>
    <r>
      <rPr>
        <sz val="14"/>
        <rFont val="宋体"/>
        <charset val="134"/>
      </rPr>
      <t>全镇共</t>
    </r>
    <r>
      <rPr>
        <sz val="14"/>
        <rFont val="Times New Roman"/>
        <charset val="134"/>
      </rPr>
      <t>12</t>
    </r>
    <r>
      <rPr>
        <sz val="14"/>
        <rFont val="宋体"/>
        <charset val="134"/>
      </rPr>
      <t>头，每头补助</t>
    </r>
    <r>
      <rPr>
        <sz val="14"/>
        <rFont val="Times New Roman"/>
        <charset val="134"/>
      </rPr>
      <t>2000</t>
    </r>
    <r>
      <rPr>
        <sz val="14"/>
        <rFont val="宋体"/>
        <charset val="134"/>
      </rPr>
      <t>元，共补助</t>
    </r>
    <r>
      <rPr>
        <sz val="14"/>
        <rFont val="Times New Roman"/>
        <charset val="134"/>
      </rPr>
      <t xml:space="preserve">  2.4</t>
    </r>
    <r>
      <rPr>
        <sz val="14"/>
        <rFont val="宋体"/>
        <charset val="134"/>
      </rPr>
      <t>万元，其中，冯塬村牛犊</t>
    </r>
    <r>
      <rPr>
        <sz val="14"/>
        <rFont val="Times New Roman"/>
        <charset val="134"/>
      </rPr>
      <t>4</t>
    </r>
    <r>
      <rPr>
        <sz val="14"/>
        <rFont val="宋体"/>
        <charset val="134"/>
      </rPr>
      <t>头</t>
    </r>
    <r>
      <rPr>
        <sz val="14"/>
        <rFont val="Times New Roman"/>
        <charset val="134"/>
      </rPr>
      <t>0.8</t>
    </r>
    <r>
      <rPr>
        <sz val="14"/>
        <rFont val="宋体"/>
        <charset val="134"/>
      </rPr>
      <t>万；李山村</t>
    </r>
    <r>
      <rPr>
        <sz val="14"/>
        <rFont val="Times New Roman"/>
        <charset val="134"/>
      </rPr>
      <t>4</t>
    </r>
    <r>
      <rPr>
        <sz val="14"/>
        <rFont val="宋体"/>
        <charset val="134"/>
      </rPr>
      <t>头</t>
    </r>
    <r>
      <rPr>
        <sz val="14"/>
        <rFont val="Times New Roman"/>
        <charset val="134"/>
      </rPr>
      <t>0.8</t>
    </r>
    <r>
      <rPr>
        <sz val="14"/>
        <rFont val="宋体"/>
        <charset val="134"/>
      </rPr>
      <t>万元；北河村</t>
    </r>
    <r>
      <rPr>
        <sz val="14"/>
        <rFont val="Times New Roman"/>
        <charset val="134"/>
      </rPr>
      <t>1</t>
    </r>
    <r>
      <rPr>
        <sz val="14"/>
        <rFont val="宋体"/>
        <charset val="134"/>
      </rPr>
      <t>户</t>
    </r>
    <r>
      <rPr>
        <sz val="14"/>
        <rFont val="Times New Roman"/>
        <charset val="134"/>
      </rPr>
      <t>4</t>
    </r>
    <r>
      <rPr>
        <sz val="14"/>
        <rFont val="宋体"/>
        <charset val="134"/>
      </rPr>
      <t>头补助</t>
    </r>
    <r>
      <rPr>
        <sz val="14"/>
        <rFont val="Times New Roman"/>
        <charset val="134"/>
      </rPr>
      <t>0.8</t>
    </r>
    <r>
      <rPr>
        <sz val="14"/>
        <rFont val="宋体"/>
        <charset val="134"/>
      </rPr>
      <t>万元</t>
    </r>
  </si>
  <si>
    <t>扩宽增收渠道，增加收入</t>
  </si>
  <si>
    <t>恭门镇牛犊到户补助项目</t>
  </si>
  <si>
    <r>
      <rPr>
        <sz val="14"/>
        <rFont val="宋体"/>
        <charset val="134"/>
      </rPr>
      <t>共</t>
    </r>
    <r>
      <rPr>
        <sz val="14"/>
        <rFont val="Times New Roman"/>
        <charset val="134"/>
      </rPr>
      <t>17</t>
    </r>
    <r>
      <rPr>
        <sz val="14"/>
        <rFont val="宋体"/>
        <charset val="134"/>
      </rPr>
      <t>头；阴山村牛犊</t>
    </r>
    <r>
      <rPr>
        <sz val="14"/>
        <rFont val="Times New Roman"/>
        <charset val="134"/>
      </rPr>
      <t>4</t>
    </r>
    <r>
      <rPr>
        <sz val="14"/>
        <rFont val="宋体"/>
        <charset val="134"/>
      </rPr>
      <t>头、城子村</t>
    </r>
    <r>
      <rPr>
        <sz val="14"/>
        <rFont val="Times New Roman"/>
        <charset val="134"/>
      </rPr>
      <t>5</t>
    </r>
    <r>
      <rPr>
        <sz val="14"/>
        <rFont val="宋体"/>
        <charset val="134"/>
      </rPr>
      <t>头、海河村</t>
    </r>
    <r>
      <rPr>
        <sz val="14"/>
        <rFont val="Times New Roman"/>
        <charset val="134"/>
      </rPr>
      <t>1</t>
    </r>
    <r>
      <rPr>
        <sz val="14"/>
        <rFont val="宋体"/>
        <charset val="134"/>
      </rPr>
      <t>头、柳沟村</t>
    </r>
    <r>
      <rPr>
        <sz val="14"/>
        <rFont val="Times New Roman"/>
        <charset val="134"/>
      </rPr>
      <t>2</t>
    </r>
    <r>
      <rPr>
        <sz val="14"/>
        <rFont val="宋体"/>
        <charset val="134"/>
      </rPr>
      <t>户</t>
    </r>
    <r>
      <rPr>
        <sz val="14"/>
        <rFont val="Times New Roman"/>
        <charset val="134"/>
      </rPr>
      <t>5</t>
    </r>
    <r>
      <rPr>
        <sz val="14"/>
        <rFont val="宋体"/>
        <charset val="134"/>
      </rPr>
      <t>头、团结村</t>
    </r>
    <r>
      <rPr>
        <sz val="14"/>
        <rFont val="Times New Roman"/>
        <charset val="134"/>
      </rPr>
      <t>2</t>
    </r>
    <r>
      <rPr>
        <sz val="14"/>
        <rFont val="宋体"/>
        <charset val="134"/>
      </rPr>
      <t>头、</t>
    </r>
  </si>
  <si>
    <t>胡川镇牛犊到户补助项目</t>
  </si>
  <si>
    <r>
      <rPr>
        <sz val="14"/>
        <rFont val="宋体"/>
        <charset val="134"/>
      </rPr>
      <t>在胡川镇边缘户牛犊</t>
    </r>
    <r>
      <rPr>
        <sz val="14"/>
        <rFont val="Times New Roman"/>
        <charset val="134"/>
      </rPr>
      <t>34</t>
    </r>
    <r>
      <rPr>
        <sz val="14"/>
        <rFont val="宋体"/>
        <charset val="134"/>
      </rPr>
      <t>头，每头补助</t>
    </r>
    <r>
      <rPr>
        <sz val="14"/>
        <rFont val="Times New Roman"/>
        <charset val="134"/>
      </rPr>
      <t>2000</t>
    </r>
    <r>
      <rPr>
        <sz val="14"/>
        <rFont val="宋体"/>
        <charset val="134"/>
      </rPr>
      <t>元，共补助</t>
    </r>
    <r>
      <rPr>
        <sz val="14"/>
        <rFont val="Times New Roman"/>
        <charset val="134"/>
      </rPr>
      <t>6.8</t>
    </r>
    <r>
      <rPr>
        <sz val="14"/>
        <rFont val="宋体"/>
        <charset val="134"/>
      </rPr>
      <t>万元。仓下村</t>
    </r>
    <r>
      <rPr>
        <sz val="14"/>
        <rFont val="Times New Roman"/>
        <charset val="134"/>
      </rPr>
      <t>1</t>
    </r>
    <r>
      <rPr>
        <sz val="14"/>
        <rFont val="宋体"/>
        <charset val="134"/>
      </rPr>
      <t>头；胡川村</t>
    </r>
    <r>
      <rPr>
        <sz val="14"/>
        <rFont val="Times New Roman"/>
        <charset val="134"/>
      </rPr>
      <t>1</t>
    </r>
    <r>
      <rPr>
        <sz val="14"/>
        <rFont val="宋体"/>
        <charset val="134"/>
      </rPr>
      <t>头；柳湾村</t>
    </r>
    <r>
      <rPr>
        <sz val="14"/>
        <rFont val="Times New Roman"/>
        <charset val="134"/>
      </rPr>
      <t>2</t>
    </r>
    <r>
      <rPr>
        <sz val="14"/>
        <rFont val="宋体"/>
        <charset val="134"/>
      </rPr>
      <t>头；潘峪村</t>
    </r>
    <r>
      <rPr>
        <sz val="14"/>
        <rFont val="Times New Roman"/>
        <charset val="134"/>
      </rPr>
      <t>3</t>
    </r>
    <r>
      <rPr>
        <sz val="14"/>
        <rFont val="宋体"/>
        <charset val="134"/>
      </rPr>
      <t>头；蒲家村</t>
    </r>
    <r>
      <rPr>
        <sz val="14"/>
        <rFont val="Times New Roman"/>
        <charset val="134"/>
      </rPr>
      <t>1</t>
    </r>
    <r>
      <rPr>
        <sz val="14"/>
        <rFont val="宋体"/>
        <charset val="134"/>
      </rPr>
      <t>头；祁沟村</t>
    </r>
    <r>
      <rPr>
        <sz val="14"/>
        <rFont val="Times New Roman"/>
        <charset val="134"/>
      </rPr>
      <t>3</t>
    </r>
    <r>
      <rPr>
        <sz val="14"/>
        <rFont val="宋体"/>
        <charset val="134"/>
      </rPr>
      <t>头；深坷村</t>
    </r>
    <r>
      <rPr>
        <sz val="14"/>
        <rFont val="Times New Roman"/>
        <charset val="134"/>
      </rPr>
      <t>3</t>
    </r>
    <r>
      <rPr>
        <sz val="14"/>
        <rFont val="宋体"/>
        <charset val="134"/>
      </rPr>
      <t>头；前梁村</t>
    </r>
    <r>
      <rPr>
        <sz val="14"/>
        <rFont val="Times New Roman"/>
        <charset val="134"/>
      </rPr>
      <t>4</t>
    </r>
    <r>
      <rPr>
        <sz val="14"/>
        <rFont val="宋体"/>
        <charset val="134"/>
      </rPr>
      <t>头；夏堡村</t>
    </r>
    <r>
      <rPr>
        <sz val="14"/>
        <rFont val="Times New Roman"/>
        <charset val="134"/>
      </rPr>
      <t>3</t>
    </r>
    <r>
      <rPr>
        <sz val="14"/>
        <rFont val="宋体"/>
        <charset val="134"/>
      </rPr>
      <t>头；窑上村</t>
    </r>
    <r>
      <rPr>
        <sz val="14"/>
        <rFont val="Times New Roman"/>
        <charset val="134"/>
      </rPr>
      <t>9</t>
    </r>
    <r>
      <rPr>
        <sz val="14"/>
        <rFont val="宋体"/>
        <charset val="134"/>
      </rPr>
      <t>头；张堡村</t>
    </r>
    <r>
      <rPr>
        <sz val="14"/>
        <rFont val="Times New Roman"/>
        <charset val="134"/>
      </rPr>
      <t>4</t>
    </r>
    <r>
      <rPr>
        <sz val="14"/>
        <rFont val="宋体"/>
        <charset val="134"/>
      </rPr>
      <t>头。</t>
    </r>
  </si>
  <si>
    <t>大阳镇牛犊到户补助项目</t>
  </si>
  <si>
    <r>
      <rPr>
        <sz val="14"/>
        <rFont val="宋体"/>
        <charset val="134"/>
      </rPr>
      <t>在大阳镇边缘户养殖基础牛犊</t>
    </r>
    <r>
      <rPr>
        <sz val="14"/>
        <rFont val="Times New Roman"/>
        <charset val="134"/>
      </rPr>
      <t>12</t>
    </r>
    <r>
      <rPr>
        <sz val="14"/>
        <rFont val="宋体"/>
        <charset val="134"/>
      </rPr>
      <t>头，每头补助</t>
    </r>
    <r>
      <rPr>
        <sz val="14"/>
        <rFont val="Times New Roman"/>
        <charset val="134"/>
      </rPr>
      <t>2000</t>
    </r>
    <r>
      <rPr>
        <sz val="14"/>
        <rFont val="宋体"/>
        <charset val="134"/>
      </rPr>
      <t>元，共补助资金</t>
    </r>
    <r>
      <rPr>
        <sz val="14"/>
        <rFont val="Times New Roman"/>
        <charset val="134"/>
      </rPr>
      <t>2.4</t>
    </r>
    <r>
      <rPr>
        <sz val="14"/>
        <rFont val="宋体"/>
        <charset val="134"/>
      </rPr>
      <t>万元。寨子村</t>
    </r>
    <r>
      <rPr>
        <sz val="14"/>
        <rFont val="Times New Roman"/>
        <charset val="134"/>
      </rPr>
      <t>1</t>
    </r>
    <r>
      <rPr>
        <sz val="14"/>
        <rFont val="宋体"/>
        <charset val="134"/>
      </rPr>
      <t>头，南山村</t>
    </r>
    <r>
      <rPr>
        <sz val="14"/>
        <rFont val="Times New Roman"/>
        <charset val="134"/>
      </rPr>
      <t>5</t>
    </r>
    <r>
      <rPr>
        <sz val="14"/>
        <rFont val="宋体"/>
        <charset val="134"/>
      </rPr>
      <t>头，水滩村</t>
    </r>
    <r>
      <rPr>
        <sz val="14"/>
        <rFont val="Times New Roman"/>
        <charset val="134"/>
      </rPr>
      <t>1</t>
    </r>
    <r>
      <rPr>
        <sz val="14"/>
        <rFont val="宋体"/>
        <charset val="134"/>
      </rPr>
      <t>头，下李村</t>
    </r>
    <r>
      <rPr>
        <sz val="14"/>
        <rFont val="Times New Roman"/>
        <charset val="134"/>
      </rPr>
      <t>3</t>
    </r>
    <r>
      <rPr>
        <sz val="14"/>
        <rFont val="宋体"/>
        <charset val="134"/>
      </rPr>
      <t>头，陈阳村</t>
    </r>
    <r>
      <rPr>
        <sz val="14"/>
        <rFont val="Times New Roman"/>
        <charset val="134"/>
      </rPr>
      <t>2</t>
    </r>
    <r>
      <rPr>
        <sz val="14"/>
        <rFont val="宋体"/>
        <charset val="134"/>
      </rPr>
      <t>头</t>
    </r>
  </si>
  <si>
    <t>川王镇牛犊到户补助项目</t>
  </si>
  <si>
    <r>
      <rPr>
        <sz val="14"/>
        <rFont val="宋体"/>
        <charset val="134"/>
      </rPr>
      <t>牛犊奖补</t>
    </r>
    <r>
      <rPr>
        <sz val="14"/>
        <rFont val="Times New Roman"/>
        <charset val="134"/>
      </rPr>
      <t>4</t>
    </r>
    <r>
      <rPr>
        <sz val="14"/>
        <rFont val="宋体"/>
        <charset val="134"/>
      </rPr>
      <t>头，补助</t>
    </r>
    <r>
      <rPr>
        <sz val="14"/>
        <rFont val="Times New Roman"/>
        <charset val="134"/>
      </rPr>
      <t>2000</t>
    </r>
    <r>
      <rPr>
        <sz val="14"/>
        <rFont val="宋体"/>
        <charset val="134"/>
      </rPr>
      <t>元</t>
    </r>
  </si>
  <si>
    <t>提高养殖积极性</t>
  </si>
  <si>
    <t>马关镇牛犊到户补助项目</t>
  </si>
  <si>
    <r>
      <rPr>
        <sz val="14"/>
        <rFont val="宋体"/>
        <charset val="134"/>
      </rPr>
      <t>奖补牛犊</t>
    </r>
    <r>
      <rPr>
        <sz val="14"/>
        <rFont val="Times New Roman"/>
        <charset val="134"/>
      </rPr>
      <t>53</t>
    </r>
    <r>
      <rPr>
        <sz val="14"/>
        <rFont val="宋体"/>
        <charset val="134"/>
      </rPr>
      <t>头（其中东庄村</t>
    </r>
    <r>
      <rPr>
        <sz val="14"/>
        <rFont val="Times New Roman"/>
        <charset val="134"/>
      </rPr>
      <t>10</t>
    </r>
    <r>
      <rPr>
        <sz val="14"/>
        <rFont val="宋体"/>
        <charset val="134"/>
      </rPr>
      <t>头，马堡村</t>
    </r>
    <r>
      <rPr>
        <sz val="14"/>
        <rFont val="Times New Roman"/>
        <charset val="134"/>
      </rPr>
      <t>4</t>
    </r>
    <r>
      <rPr>
        <sz val="14"/>
        <rFont val="宋体"/>
        <charset val="134"/>
      </rPr>
      <t>头，上豆村</t>
    </r>
    <r>
      <rPr>
        <sz val="14"/>
        <rFont val="Times New Roman"/>
        <charset val="134"/>
      </rPr>
      <t>2</t>
    </r>
    <r>
      <rPr>
        <sz val="14"/>
        <rFont val="宋体"/>
        <charset val="134"/>
      </rPr>
      <t>头，石川村</t>
    </r>
    <r>
      <rPr>
        <sz val="14"/>
        <rFont val="Times New Roman"/>
        <charset val="134"/>
      </rPr>
      <t>6</t>
    </r>
    <r>
      <rPr>
        <sz val="14"/>
        <rFont val="宋体"/>
        <charset val="134"/>
      </rPr>
      <t>头，韦沟村</t>
    </r>
    <r>
      <rPr>
        <sz val="14"/>
        <rFont val="Times New Roman"/>
        <charset val="134"/>
      </rPr>
      <t>5</t>
    </r>
    <r>
      <rPr>
        <sz val="14"/>
        <rFont val="宋体"/>
        <charset val="134"/>
      </rPr>
      <t>头，西台村</t>
    </r>
    <r>
      <rPr>
        <sz val="14"/>
        <rFont val="Times New Roman"/>
        <charset val="134"/>
      </rPr>
      <t>12</t>
    </r>
    <r>
      <rPr>
        <sz val="14"/>
        <rFont val="宋体"/>
        <charset val="134"/>
      </rPr>
      <t>头，小庄村</t>
    </r>
    <r>
      <rPr>
        <sz val="14"/>
        <rFont val="Times New Roman"/>
        <charset val="134"/>
      </rPr>
      <t>3</t>
    </r>
    <r>
      <rPr>
        <sz val="14"/>
        <rFont val="宋体"/>
        <charset val="134"/>
      </rPr>
      <t>头，庙湾村</t>
    </r>
    <r>
      <rPr>
        <sz val="14"/>
        <rFont val="Times New Roman"/>
        <charset val="134"/>
      </rPr>
      <t>1</t>
    </r>
    <r>
      <rPr>
        <sz val="14"/>
        <rFont val="宋体"/>
        <charset val="134"/>
      </rPr>
      <t>头，东山村</t>
    </r>
    <r>
      <rPr>
        <sz val="14"/>
        <rFont val="Times New Roman"/>
        <charset val="134"/>
      </rPr>
      <t>3</t>
    </r>
    <r>
      <rPr>
        <sz val="14"/>
        <rFont val="宋体"/>
        <charset val="134"/>
      </rPr>
      <t>头，草湾村</t>
    </r>
    <r>
      <rPr>
        <sz val="14"/>
        <rFont val="Times New Roman"/>
        <charset val="134"/>
      </rPr>
      <t>5</t>
    </r>
    <r>
      <rPr>
        <sz val="14"/>
        <rFont val="宋体"/>
        <charset val="134"/>
      </rPr>
      <t>头，赵沟村</t>
    </r>
    <r>
      <rPr>
        <sz val="14"/>
        <rFont val="Times New Roman"/>
        <charset val="134"/>
      </rPr>
      <t>2</t>
    </r>
    <r>
      <rPr>
        <sz val="14"/>
        <rFont val="宋体"/>
        <charset val="134"/>
      </rPr>
      <t>头）</t>
    </r>
  </si>
  <si>
    <t>梁山镇牛犊到户补助项目</t>
  </si>
  <si>
    <r>
      <rPr>
        <sz val="14"/>
        <rFont val="宋体"/>
        <charset val="134"/>
      </rPr>
      <t>为梁山镇边缘户牛犊到户补助项目涉及</t>
    </r>
    <r>
      <rPr>
        <sz val="14"/>
        <rFont val="Times New Roman"/>
        <charset val="134"/>
      </rPr>
      <t>3</t>
    </r>
    <r>
      <rPr>
        <sz val="14"/>
        <rFont val="宋体"/>
        <charset val="134"/>
      </rPr>
      <t>个村</t>
    </r>
    <r>
      <rPr>
        <sz val="14"/>
        <rFont val="Times New Roman"/>
        <charset val="134"/>
      </rPr>
      <t>9</t>
    </r>
    <r>
      <rPr>
        <sz val="14"/>
        <rFont val="宋体"/>
        <charset val="134"/>
      </rPr>
      <t>户</t>
    </r>
    <r>
      <rPr>
        <sz val="14"/>
        <rFont val="Times New Roman"/>
        <charset val="134"/>
      </rPr>
      <t>9</t>
    </r>
    <r>
      <rPr>
        <sz val="14"/>
        <rFont val="宋体"/>
        <charset val="134"/>
      </rPr>
      <t>头，每头</t>
    </r>
    <r>
      <rPr>
        <sz val="14"/>
        <rFont val="Times New Roman"/>
        <charset val="134"/>
      </rPr>
      <t>2000</t>
    </r>
    <r>
      <rPr>
        <sz val="14"/>
        <rFont val="宋体"/>
        <charset val="134"/>
      </rPr>
      <t>元，需资金</t>
    </r>
    <r>
      <rPr>
        <sz val="14"/>
        <rFont val="Times New Roman"/>
        <charset val="134"/>
      </rPr>
      <t>1.8</t>
    </r>
    <r>
      <rPr>
        <sz val="14"/>
        <rFont val="宋体"/>
        <charset val="134"/>
      </rPr>
      <t>万元，其中：樱桃沟村</t>
    </r>
    <r>
      <rPr>
        <sz val="14"/>
        <rFont val="Times New Roman"/>
        <charset val="134"/>
      </rPr>
      <t>1</t>
    </r>
    <r>
      <rPr>
        <sz val="14"/>
        <rFont val="宋体"/>
        <charset val="134"/>
      </rPr>
      <t>户</t>
    </r>
    <r>
      <rPr>
        <sz val="14"/>
        <rFont val="Times New Roman"/>
        <charset val="134"/>
      </rPr>
      <t>1</t>
    </r>
    <r>
      <rPr>
        <sz val="14"/>
        <rFont val="宋体"/>
        <charset val="134"/>
      </rPr>
      <t>头、梁山村</t>
    </r>
    <r>
      <rPr>
        <sz val="14"/>
        <rFont val="Times New Roman"/>
        <charset val="134"/>
      </rPr>
      <t>1</t>
    </r>
    <r>
      <rPr>
        <sz val="14"/>
        <rFont val="宋体"/>
        <charset val="134"/>
      </rPr>
      <t>户</t>
    </r>
    <r>
      <rPr>
        <sz val="14"/>
        <rFont val="Times New Roman"/>
        <charset val="134"/>
      </rPr>
      <t>1</t>
    </r>
    <r>
      <rPr>
        <sz val="14"/>
        <rFont val="宋体"/>
        <charset val="134"/>
      </rPr>
      <t>头、杨崖村</t>
    </r>
    <r>
      <rPr>
        <sz val="14"/>
        <rFont val="Times New Roman"/>
        <charset val="134"/>
      </rPr>
      <t>7</t>
    </r>
    <r>
      <rPr>
        <sz val="14"/>
        <rFont val="宋体"/>
        <charset val="134"/>
      </rPr>
      <t>户</t>
    </r>
    <r>
      <rPr>
        <sz val="14"/>
        <rFont val="Times New Roman"/>
        <charset val="134"/>
      </rPr>
      <t>7</t>
    </r>
    <r>
      <rPr>
        <sz val="14"/>
        <rFont val="宋体"/>
        <charset val="134"/>
      </rPr>
      <t>头</t>
    </r>
    <r>
      <rPr>
        <sz val="14"/>
        <rFont val="Times New Roman"/>
        <charset val="134"/>
      </rPr>
      <t>.</t>
    </r>
  </si>
  <si>
    <t>马鹿镇牛犊到户补助项目</t>
  </si>
  <si>
    <r>
      <rPr>
        <sz val="14"/>
        <rFont val="宋体"/>
        <charset val="134"/>
      </rPr>
      <t>安排</t>
    </r>
    <r>
      <rPr>
        <sz val="14"/>
        <rFont val="Times New Roman"/>
        <charset val="134"/>
      </rPr>
      <t>6</t>
    </r>
    <r>
      <rPr>
        <sz val="14"/>
        <rFont val="宋体"/>
        <charset val="134"/>
      </rPr>
      <t>万元，实施畜牧产业奖补项目，奖补牛犊</t>
    </r>
    <r>
      <rPr>
        <sz val="14"/>
        <rFont val="Times New Roman"/>
        <charset val="134"/>
      </rPr>
      <t>30</t>
    </r>
    <r>
      <rPr>
        <sz val="14"/>
        <rFont val="宋体"/>
        <charset val="134"/>
      </rPr>
      <t>头，每头补助</t>
    </r>
    <r>
      <rPr>
        <sz val="14"/>
        <rFont val="Times New Roman"/>
        <charset val="134"/>
      </rPr>
      <t>2000</t>
    </r>
    <r>
      <rPr>
        <sz val="14"/>
        <rFont val="宋体"/>
        <charset val="134"/>
      </rPr>
      <t>元，其中堡梁村</t>
    </r>
    <r>
      <rPr>
        <sz val="14"/>
        <rFont val="Times New Roman"/>
        <charset val="134"/>
      </rPr>
      <t>3</t>
    </r>
    <r>
      <rPr>
        <sz val="14"/>
        <rFont val="宋体"/>
        <charset val="134"/>
      </rPr>
      <t>头，韩河村</t>
    </r>
    <r>
      <rPr>
        <sz val="14"/>
        <rFont val="Times New Roman"/>
        <charset val="134"/>
      </rPr>
      <t>2</t>
    </r>
    <r>
      <rPr>
        <sz val="14"/>
        <rFont val="宋体"/>
        <charset val="134"/>
      </rPr>
      <t>头，陡崖村</t>
    </r>
    <r>
      <rPr>
        <sz val="14"/>
        <rFont val="Times New Roman"/>
        <charset val="134"/>
      </rPr>
      <t>1</t>
    </r>
    <r>
      <rPr>
        <sz val="14"/>
        <rFont val="宋体"/>
        <charset val="134"/>
      </rPr>
      <t>头，草川村</t>
    </r>
    <r>
      <rPr>
        <sz val="14"/>
        <rFont val="Times New Roman"/>
        <charset val="134"/>
      </rPr>
      <t>4</t>
    </r>
    <r>
      <rPr>
        <sz val="14"/>
        <rFont val="宋体"/>
        <charset val="134"/>
      </rPr>
      <t>头，白杨村</t>
    </r>
    <r>
      <rPr>
        <sz val="14"/>
        <rFont val="Times New Roman"/>
        <charset val="134"/>
      </rPr>
      <t>4</t>
    </r>
    <r>
      <rPr>
        <sz val="14"/>
        <rFont val="宋体"/>
        <charset val="134"/>
      </rPr>
      <t>头，寺湾村</t>
    </r>
    <r>
      <rPr>
        <sz val="14"/>
        <rFont val="Times New Roman"/>
        <charset val="134"/>
      </rPr>
      <t>2</t>
    </r>
    <r>
      <rPr>
        <sz val="14"/>
        <rFont val="宋体"/>
        <charset val="134"/>
      </rPr>
      <t>头，牌楼村</t>
    </r>
    <r>
      <rPr>
        <sz val="14"/>
        <rFont val="Times New Roman"/>
        <charset val="134"/>
      </rPr>
      <t>3</t>
    </r>
    <r>
      <rPr>
        <sz val="14"/>
        <rFont val="宋体"/>
        <charset val="134"/>
      </rPr>
      <t>头，龙口村</t>
    </r>
    <r>
      <rPr>
        <sz val="14"/>
        <rFont val="Times New Roman"/>
        <charset val="134"/>
      </rPr>
      <t>3</t>
    </r>
    <r>
      <rPr>
        <sz val="14"/>
        <rFont val="宋体"/>
        <charset val="134"/>
      </rPr>
      <t>头，金川村</t>
    </r>
    <r>
      <rPr>
        <sz val="14"/>
        <rFont val="Times New Roman"/>
        <charset val="134"/>
      </rPr>
      <t>2</t>
    </r>
    <r>
      <rPr>
        <sz val="14"/>
        <rFont val="宋体"/>
        <charset val="134"/>
      </rPr>
      <t>头，花园村</t>
    </r>
    <r>
      <rPr>
        <sz val="14"/>
        <rFont val="Times New Roman"/>
        <charset val="134"/>
      </rPr>
      <t>6</t>
    </r>
    <r>
      <rPr>
        <sz val="14"/>
        <rFont val="宋体"/>
        <charset val="134"/>
      </rPr>
      <t>头。</t>
    </r>
  </si>
  <si>
    <r>
      <rPr>
        <sz val="14"/>
        <rFont val="宋体"/>
        <charset val="134"/>
      </rPr>
      <t>预计扶持</t>
    </r>
    <r>
      <rPr>
        <sz val="14"/>
        <rFont val="Times New Roman"/>
        <charset val="134"/>
      </rPr>
      <t>10</t>
    </r>
    <r>
      <rPr>
        <sz val="14"/>
        <rFont val="宋体"/>
        <charset val="134"/>
      </rPr>
      <t>村边缘户实施牛犊奖补项目以激励贫困农户扩大养殖规模增加收入，项目实施后，预计每头增收</t>
    </r>
    <r>
      <rPr>
        <sz val="14"/>
        <rFont val="Times New Roman"/>
        <charset val="134"/>
      </rPr>
      <t>2000</t>
    </r>
    <r>
      <rPr>
        <sz val="14"/>
        <rFont val="宋体"/>
        <charset val="134"/>
      </rPr>
      <t>元以上。</t>
    </r>
  </si>
  <si>
    <t>木河乡牛犊到户补助项目</t>
  </si>
  <si>
    <r>
      <rPr>
        <sz val="14"/>
        <rFont val="宋体"/>
        <charset val="134"/>
      </rPr>
      <t>涉及</t>
    </r>
    <r>
      <rPr>
        <sz val="14"/>
        <rFont val="Times New Roman"/>
        <charset val="134"/>
      </rPr>
      <t>3</t>
    </r>
    <r>
      <rPr>
        <sz val="14"/>
        <rFont val="宋体"/>
        <charset val="134"/>
      </rPr>
      <t>村，共计</t>
    </r>
    <r>
      <rPr>
        <sz val="14"/>
        <rFont val="Times New Roman"/>
        <charset val="134"/>
      </rPr>
      <t>9</t>
    </r>
    <r>
      <rPr>
        <sz val="14"/>
        <rFont val="宋体"/>
        <charset val="134"/>
      </rPr>
      <t>头，需资金</t>
    </r>
    <r>
      <rPr>
        <sz val="14"/>
        <rFont val="Times New Roman"/>
        <charset val="134"/>
      </rPr>
      <t>1.8</t>
    </r>
    <r>
      <rPr>
        <sz val="14"/>
        <rFont val="宋体"/>
        <charset val="134"/>
      </rPr>
      <t>万元，其中：庄河村落实牛犊</t>
    </r>
    <r>
      <rPr>
        <sz val="14"/>
        <rFont val="Times New Roman"/>
        <charset val="134"/>
      </rPr>
      <t>2</t>
    </r>
    <r>
      <rPr>
        <sz val="14"/>
        <rFont val="宋体"/>
        <charset val="134"/>
      </rPr>
      <t>头</t>
    </r>
    <r>
      <rPr>
        <sz val="14"/>
        <rFont val="Times New Roman"/>
        <charset val="134"/>
      </rPr>
      <t>.</t>
    </r>
    <r>
      <rPr>
        <sz val="14"/>
        <rFont val="宋体"/>
        <charset val="134"/>
      </rPr>
      <t>上渠</t>
    </r>
    <r>
      <rPr>
        <sz val="14"/>
        <rFont val="Times New Roman"/>
        <charset val="134"/>
      </rPr>
      <t>4</t>
    </r>
    <r>
      <rPr>
        <sz val="14"/>
        <rFont val="宋体"/>
        <charset val="134"/>
      </rPr>
      <t>头</t>
    </r>
    <r>
      <rPr>
        <sz val="14"/>
        <rFont val="Times New Roman"/>
        <charset val="134"/>
      </rPr>
      <t>.</t>
    </r>
    <r>
      <rPr>
        <sz val="14"/>
        <rFont val="宋体"/>
        <charset val="134"/>
      </rPr>
      <t>高山</t>
    </r>
    <r>
      <rPr>
        <sz val="14"/>
        <rFont val="Times New Roman"/>
        <charset val="134"/>
      </rPr>
      <t>3</t>
    </r>
    <r>
      <rPr>
        <sz val="14"/>
        <rFont val="宋体"/>
        <charset val="134"/>
      </rPr>
      <t>头</t>
    </r>
  </si>
  <si>
    <t>闫家乡牛犊到户补助项目</t>
  </si>
  <si>
    <r>
      <rPr>
        <sz val="14"/>
        <rFont val="宋体"/>
        <charset val="134"/>
      </rPr>
      <t>三友村补助牛犊</t>
    </r>
    <r>
      <rPr>
        <sz val="14"/>
        <rFont val="Times New Roman"/>
        <charset val="134"/>
      </rPr>
      <t>2</t>
    </r>
    <r>
      <rPr>
        <sz val="14"/>
        <rFont val="宋体"/>
        <charset val="134"/>
      </rPr>
      <t>头，需资金</t>
    </r>
    <r>
      <rPr>
        <sz val="14"/>
        <rFont val="Times New Roman"/>
        <charset val="134"/>
      </rPr>
      <t>0.4</t>
    </r>
    <r>
      <rPr>
        <sz val="14"/>
        <rFont val="宋体"/>
        <charset val="134"/>
      </rPr>
      <t>万元。</t>
    </r>
  </si>
  <si>
    <t>张棉驿乡牛犊到户补助项目</t>
  </si>
  <si>
    <r>
      <rPr>
        <sz val="14"/>
        <rFont val="宋体"/>
        <charset val="134"/>
      </rPr>
      <t>在张棉驿乡</t>
    </r>
    <r>
      <rPr>
        <sz val="14"/>
        <rFont val="Times New Roman"/>
        <charset val="134"/>
      </rPr>
      <t>2</t>
    </r>
    <r>
      <rPr>
        <sz val="14"/>
        <rFont val="宋体"/>
        <charset val="134"/>
      </rPr>
      <t>村实施牛犊奖补项目</t>
    </r>
    <r>
      <rPr>
        <sz val="14"/>
        <rFont val="Times New Roman"/>
        <charset val="134"/>
      </rPr>
      <t>7</t>
    </r>
    <r>
      <rPr>
        <sz val="14"/>
        <rFont val="宋体"/>
        <charset val="134"/>
      </rPr>
      <t>头，每头补助</t>
    </r>
    <r>
      <rPr>
        <sz val="14"/>
        <rFont val="Times New Roman"/>
        <charset val="134"/>
      </rPr>
      <t>2000</t>
    </r>
    <r>
      <rPr>
        <sz val="14"/>
        <rFont val="宋体"/>
        <charset val="134"/>
      </rPr>
      <t>元。其中：盘山村</t>
    </r>
    <r>
      <rPr>
        <sz val="14"/>
        <rFont val="Times New Roman"/>
        <charset val="134"/>
      </rPr>
      <t>2</t>
    </r>
    <r>
      <rPr>
        <sz val="14"/>
        <rFont val="宋体"/>
        <charset val="134"/>
      </rPr>
      <t>头，马夭村</t>
    </r>
    <r>
      <rPr>
        <sz val="14"/>
        <rFont val="Times New Roman"/>
        <charset val="134"/>
      </rPr>
      <t>5</t>
    </r>
    <r>
      <rPr>
        <sz val="14"/>
        <rFont val="宋体"/>
        <charset val="134"/>
      </rPr>
      <t>头。</t>
    </r>
  </si>
  <si>
    <t>平安乡牛犊到户补助项目</t>
  </si>
  <si>
    <r>
      <rPr>
        <sz val="14"/>
        <rFont val="宋体"/>
        <charset val="134"/>
      </rPr>
      <t>全乡实施牛犊到户补助项目</t>
    </r>
    <r>
      <rPr>
        <sz val="14"/>
        <rFont val="Times New Roman"/>
        <charset val="134"/>
      </rPr>
      <t>9</t>
    </r>
    <r>
      <rPr>
        <sz val="14"/>
        <rFont val="宋体"/>
        <charset val="134"/>
      </rPr>
      <t>头，每头补助</t>
    </r>
    <r>
      <rPr>
        <sz val="14"/>
        <rFont val="Times New Roman"/>
        <charset val="134"/>
      </rPr>
      <t>2000</t>
    </r>
    <r>
      <rPr>
        <sz val="14"/>
        <rFont val="宋体"/>
        <charset val="134"/>
      </rPr>
      <t>元，共补助</t>
    </r>
    <r>
      <rPr>
        <sz val="14"/>
        <rFont val="Times New Roman"/>
        <charset val="134"/>
      </rPr>
      <t>1.8</t>
    </r>
    <r>
      <rPr>
        <sz val="14"/>
        <rFont val="宋体"/>
        <charset val="134"/>
      </rPr>
      <t>万元。其中水泉村</t>
    </r>
    <r>
      <rPr>
        <sz val="14"/>
        <rFont val="Times New Roman"/>
        <charset val="134"/>
      </rPr>
      <t>2</t>
    </r>
    <r>
      <rPr>
        <sz val="14"/>
        <rFont val="宋体"/>
        <charset val="134"/>
      </rPr>
      <t>头、磨马村</t>
    </r>
    <r>
      <rPr>
        <sz val="14"/>
        <rFont val="Times New Roman"/>
        <charset val="134"/>
      </rPr>
      <t>2</t>
    </r>
    <r>
      <rPr>
        <sz val="14"/>
        <rFont val="宋体"/>
        <charset val="134"/>
      </rPr>
      <t>头、大湾村</t>
    </r>
    <r>
      <rPr>
        <sz val="14"/>
        <rFont val="Times New Roman"/>
        <charset val="134"/>
      </rPr>
      <t>2</t>
    </r>
    <r>
      <rPr>
        <sz val="14"/>
        <rFont val="宋体"/>
        <charset val="134"/>
      </rPr>
      <t>头、梨树村</t>
    </r>
    <r>
      <rPr>
        <sz val="14"/>
        <rFont val="Times New Roman"/>
        <charset val="134"/>
      </rPr>
      <t>3</t>
    </r>
    <r>
      <rPr>
        <sz val="14"/>
        <rFont val="宋体"/>
        <charset val="134"/>
      </rPr>
      <t>头。</t>
    </r>
  </si>
  <si>
    <r>
      <rPr>
        <sz val="14"/>
        <rFont val="宋体"/>
        <charset val="134"/>
      </rPr>
      <t>预计扶持</t>
    </r>
    <r>
      <rPr>
        <sz val="14"/>
        <rFont val="Times New Roman"/>
        <charset val="134"/>
      </rPr>
      <t>4</t>
    </r>
    <r>
      <rPr>
        <sz val="14"/>
        <rFont val="宋体"/>
        <charset val="134"/>
      </rPr>
      <t>村</t>
    </r>
    <r>
      <rPr>
        <sz val="14"/>
        <rFont val="Times New Roman"/>
        <charset val="134"/>
      </rPr>
      <t>5</t>
    </r>
    <r>
      <rPr>
        <sz val="14"/>
        <rFont val="宋体"/>
        <charset val="134"/>
      </rPr>
      <t>户边缘户增加收入，项目实施后，预计年增收</t>
    </r>
    <r>
      <rPr>
        <sz val="14"/>
        <rFont val="Times New Roman"/>
        <charset val="134"/>
      </rPr>
      <t>2000</t>
    </r>
    <r>
      <rPr>
        <sz val="14"/>
        <rFont val="宋体"/>
        <charset val="134"/>
      </rPr>
      <t>元以上。</t>
    </r>
  </si>
  <si>
    <t>连五乡牛犊到户补助项目</t>
  </si>
  <si>
    <r>
      <rPr>
        <sz val="14"/>
        <rFont val="宋体"/>
        <charset val="134"/>
      </rPr>
      <t>连五乡</t>
    </r>
    <r>
      <rPr>
        <sz val="14"/>
        <rFont val="Times New Roman"/>
        <charset val="134"/>
      </rPr>
      <t>10</t>
    </r>
    <r>
      <rPr>
        <sz val="14"/>
        <rFont val="宋体"/>
        <charset val="134"/>
      </rPr>
      <t>村边缘户实施牛犊到户补助项目</t>
    </r>
    <r>
      <rPr>
        <sz val="14"/>
        <rFont val="Times New Roman"/>
        <charset val="134"/>
      </rPr>
      <t>46</t>
    </r>
    <r>
      <rPr>
        <sz val="14"/>
        <rFont val="宋体"/>
        <charset val="134"/>
      </rPr>
      <t>头。其中：四合：</t>
    </r>
    <r>
      <rPr>
        <sz val="14"/>
        <rFont val="Times New Roman"/>
        <charset val="134"/>
      </rPr>
      <t>8</t>
    </r>
    <r>
      <rPr>
        <sz val="14"/>
        <rFont val="宋体"/>
        <charset val="134"/>
      </rPr>
      <t>头、三合：</t>
    </r>
    <r>
      <rPr>
        <sz val="14"/>
        <rFont val="Times New Roman"/>
        <charset val="134"/>
      </rPr>
      <t>5</t>
    </r>
    <r>
      <rPr>
        <sz val="14"/>
        <rFont val="宋体"/>
        <charset val="134"/>
      </rPr>
      <t>头、高庄：</t>
    </r>
    <r>
      <rPr>
        <sz val="14"/>
        <rFont val="Times New Roman"/>
        <charset val="134"/>
      </rPr>
      <t>1</t>
    </r>
    <r>
      <rPr>
        <sz val="14"/>
        <rFont val="宋体"/>
        <charset val="134"/>
      </rPr>
      <t>头、张家：</t>
    </r>
    <r>
      <rPr>
        <sz val="14"/>
        <rFont val="Times New Roman"/>
        <charset val="134"/>
      </rPr>
      <t>1</t>
    </r>
    <r>
      <rPr>
        <sz val="14"/>
        <rFont val="宋体"/>
        <charset val="134"/>
      </rPr>
      <t>头、兰家：</t>
    </r>
    <r>
      <rPr>
        <sz val="14"/>
        <rFont val="Times New Roman"/>
        <charset val="134"/>
      </rPr>
      <t>6</t>
    </r>
    <r>
      <rPr>
        <sz val="14"/>
        <rFont val="宋体"/>
        <charset val="134"/>
      </rPr>
      <t>头、连五：</t>
    </r>
    <r>
      <rPr>
        <sz val="14"/>
        <rFont val="Times New Roman"/>
        <charset val="134"/>
      </rPr>
      <t>6</t>
    </r>
    <r>
      <rPr>
        <sz val="14"/>
        <rFont val="宋体"/>
        <charset val="134"/>
      </rPr>
      <t>头、中心：</t>
    </r>
    <r>
      <rPr>
        <sz val="14"/>
        <rFont val="Times New Roman"/>
        <charset val="134"/>
      </rPr>
      <t>3</t>
    </r>
    <r>
      <rPr>
        <sz val="14"/>
        <rFont val="宋体"/>
        <charset val="134"/>
      </rPr>
      <t>头、马咀：</t>
    </r>
    <r>
      <rPr>
        <sz val="14"/>
        <rFont val="Times New Roman"/>
        <charset val="134"/>
      </rPr>
      <t>2</t>
    </r>
    <r>
      <rPr>
        <sz val="14"/>
        <rFont val="宋体"/>
        <charset val="134"/>
      </rPr>
      <t>头、贠家：</t>
    </r>
    <r>
      <rPr>
        <sz val="14"/>
        <rFont val="Times New Roman"/>
        <charset val="134"/>
      </rPr>
      <t>12</t>
    </r>
    <r>
      <rPr>
        <sz val="14"/>
        <rFont val="宋体"/>
        <charset val="134"/>
      </rPr>
      <t>头、陈家：</t>
    </r>
    <r>
      <rPr>
        <sz val="14"/>
        <rFont val="Times New Roman"/>
        <charset val="134"/>
      </rPr>
      <t>2</t>
    </r>
    <r>
      <rPr>
        <sz val="14"/>
        <rFont val="宋体"/>
        <charset val="134"/>
      </rPr>
      <t>头。</t>
    </r>
  </si>
  <si>
    <r>
      <rPr>
        <sz val="14"/>
        <rFont val="宋体"/>
        <charset val="134"/>
      </rPr>
      <t>连五乡</t>
    </r>
    <r>
      <rPr>
        <sz val="14"/>
        <rFont val="Times New Roman"/>
        <charset val="134"/>
      </rPr>
      <t>10</t>
    </r>
    <r>
      <rPr>
        <sz val="14"/>
        <rFont val="宋体"/>
        <charset val="134"/>
      </rPr>
      <t>村边缘户实施牛犊到户补助项目</t>
    </r>
    <r>
      <rPr>
        <sz val="14"/>
        <rFont val="Times New Roman"/>
        <charset val="134"/>
      </rPr>
      <t>46</t>
    </r>
    <r>
      <rPr>
        <sz val="14"/>
        <rFont val="宋体"/>
        <charset val="134"/>
      </rPr>
      <t>头，增加养殖积极性。</t>
    </r>
  </si>
  <si>
    <r>
      <rPr>
        <b/>
        <sz val="14"/>
        <rFont val="Times New Roman"/>
        <charset val="134"/>
      </rPr>
      <t>2.3</t>
    </r>
    <r>
      <rPr>
        <b/>
        <sz val="14"/>
        <rFont val="宋体"/>
        <charset val="134"/>
      </rPr>
      <t>基础母羊购进到户补助项目</t>
    </r>
  </si>
  <si>
    <r>
      <rPr>
        <b/>
        <sz val="14"/>
        <rFont val="宋体"/>
        <charset val="134"/>
      </rPr>
      <t>安排</t>
    </r>
    <r>
      <rPr>
        <b/>
        <sz val="14"/>
        <rFont val="Times New Roman"/>
        <charset val="134"/>
      </rPr>
      <t>14.4</t>
    </r>
    <r>
      <rPr>
        <b/>
        <sz val="14"/>
        <rFont val="宋体"/>
        <charset val="134"/>
      </rPr>
      <t>万元在全县范围内实施边缘户基础母羊到户补助项目，每只补助</t>
    </r>
    <r>
      <rPr>
        <b/>
        <sz val="14"/>
        <rFont val="Times New Roman"/>
        <charset val="134"/>
      </rPr>
      <t>500</t>
    </r>
    <r>
      <rPr>
        <b/>
        <sz val="14"/>
        <rFont val="宋体"/>
        <charset val="134"/>
      </rPr>
      <t>元，共补助</t>
    </r>
    <r>
      <rPr>
        <b/>
        <sz val="14"/>
        <rFont val="Times New Roman"/>
        <charset val="134"/>
      </rPr>
      <t>328</t>
    </r>
    <r>
      <rPr>
        <b/>
        <sz val="14"/>
        <rFont val="宋体"/>
        <charset val="134"/>
      </rPr>
      <t>只。</t>
    </r>
  </si>
  <si>
    <t>龙山镇基础母羊到户补助项目</t>
  </si>
  <si>
    <r>
      <rPr>
        <sz val="14"/>
        <rFont val="宋体"/>
        <charset val="134"/>
      </rPr>
      <t>全镇共</t>
    </r>
    <r>
      <rPr>
        <sz val="14"/>
        <rFont val="Times New Roman"/>
        <charset val="134"/>
      </rPr>
      <t>40</t>
    </r>
    <r>
      <rPr>
        <sz val="14"/>
        <rFont val="宋体"/>
        <charset val="134"/>
      </rPr>
      <t>只，每只补助</t>
    </r>
    <r>
      <rPr>
        <sz val="14"/>
        <rFont val="Times New Roman"/>
        <charset val="134"/>
      </rPr>
      <t>500</t>
    </r>
    <r>
      <rPr>
        <sz val="14"/>
        <rFont val="宋体"/>
        <charset val="134"/>
      </rPr>
      <t>元，共补助</t>
    </r>
    <r>
      <rPr>
        <sz val="14"/>
        <rFont val="Times New Roman"/>
        <charset val="134"/>
      </rPr>
      <t>2</t>
    </r>
    <r>
      <rPr>
        <sz val="14"/>
        <rFont val="宋体"/>
        <charset val="134"/>
      </rPr>
      <t>万元，其中，韩川村基础母羊</t>
    </r>
    <r>
      <rPr>
        <sz val="14"/>
        <rFont val="Times New Roman"/>
        <charset val="134"/>
      </rPr>
      <t>20</t>
    </r>
    <r>
      <rPr>
        <sz val="14"/>
        <rFont val="宋体"/>
        <charset val="134"/>
      </rPr>
      <t>只</t>
    </r>
    <r>
      <rPr>
        <sz val="14"/>
        <rFont val="Times New Roman"/>
        <charset val="134"/>
      </rPr>
      <t>1</t>
    </r>
    <r>
      <rPr>
        <sz val="14"/>
        <rFont val="宋体"/>
        <charset val="134"/>
      </rPr>
      <t>万元；四方村基础母羊</t>
    </r>
    <r>
      <rPr>
        <sz val="14"/>
        <rFont val="Times New Roman"/>
        <charset val="134"/>
      </rPr>
      <t>20</t>
    </r>
    <r>
      <rPr>
        <sz val="14"/>
        <rFont val="宋体"/>
        <charset val="134"/>
      </rPr>
      <t>只</t>
    </r>
    <r>
      <rPr>
        <sz val="14"/>
        <rFont val="Times New Roman"/>
        <charset val="134"/>
      </rPr>
      <t>1</t>
    </r>
    <r>
      <rPr>
        <sz val="14"/>
        <rFont val="宋体"/>
        <charset val="134"/>
      </rPr>
      <t>万元</t>
    </r>
  </si>
  <si>
    <t>胡川镇基础母羊到户补助项目</t>
  </si>
  <si>
    <r>
      <rPr>
        <sz val="14"/>
        <rFont val="宋体"/>
        <charset val="134"/>
      </rPr>
      <t>在胡川镇边缘户购进基础母羊</t>
    </r>
    <r>
      <rPr>
        <sz val="14"/>
        <rFont val="Times New Roman"/>
        <charset val="134"/>
      </rPr>
      <t>20</t>
    </r>
    <r>
      <rPr>
        <sz val="14"/>
        <rFont val="宋体"/>
        <charset val="134"/>
      </rPr>
      <t>只，每只补贴</t>
    </r>
    <r>
      <rPr>
        <sz val="14"/>
        <rFont val="Times New Roman"/>
        <charset val="134"/>
      </rPr>
      <t>500</t>
    </r>
    <r>
      <rPr>
        <sz val="14"/>
        <rFont val="宋体"/>
        <charset val="134"/>
      </rPr>
      <t>元，共补助</t>
    </r>
    <r>
      <rPr>
        <sz val="14"/>
        <rFont val="Times New Roman"/>
        <charset val="134"/>
      </rPr>
      <t>1</t>
    </r>
    <r>
      <rPr>
        <sz val="14"/>
        <rFont val="宋体"/>
        <charset val="134"/>
      </rPr>
      <t>万元。其中阳山村购进母羊</t>
    </r>
    <r>
      <rPr>
        <sz val="14"/>
        <rFont val="Times New Roman"/>
        <charset val="134"/>
      </rPr>
      <t>20</t>
    </r>
    <r>
      <rPr>
        <sz val="14"/>
        <rFont val="宋体"/>
        <charset val="134"/>
      </rPr>
      <t>只。</t>
    </r>
  </si>
  <si>
    <t>提高农民收入，增强农业发展</t>
  </si>
  <si>
    <t>大阳镇基础母羊到户补助项目</t>
  </si>
  <si>
    <r>
      <rPr>
        <sz val="14"/>
        <rFont val="宋体"/>
        <charset val="134"/>
      </rPr>
      <t>在大阳镇边缘户养殖基础母羊</t>
    </r>
    <r>
      <rPr>
        <sz val="14"/>
        <rFont val="Times New Roman"/>
        <charset val="134"/>
      </rPr>
      <t>48</t>
    </r>
    <r>
      <rPr>
        <sz val="14"/>
        <rFont val="宋体"/>
        <charset val="134"/>
      </rPr>
      <t>头，每头补助</t>
    </r>
    <r>
      <rPr>
        <sz val="14"/>
        <rFont val="Times New Roman"/>
        <charset val="134"/>
      </rPr>
      <t>500</t>
    </r>
    <r>
      <rPr>
        <sz val="14"/>
        <rFont val="宋体"/>
        <charset val="134"/>
      </rPr>
      <t>元，共补助资金</t>
    </r>
    <r>
      <rPr>
        <sz val="14"/>
        <rFont val="Times New Roman"/>
        <charset val="134"/>
      </rPr>
      <t>2.4</t>
    </r>
    <r>
      <rPr>
        <sz val="14"/>
        <rFont val="宋体"/>
        <charset val="134"/>
      </rPr>
      <t>万元。陈阳村</t>
    </r>
    <r>
      <rPr>
        <sz val="14"/>
        <rFont val="Times New Roman"/>
        <charset val="134"/>
      </rPr>
      <t>18</t>
    </r>
    <r>
      <rPr>
        <sz val="14"/>
        <rFont val="宋体"/>
        <charset val="134"/>
      </rPr>
      <t>只，南山村</t>
    </r>
    <r>
      <rPr>
        <sz val="14"/>
        <rFont val="Times New Roman"/>
        <charset val="134"/>
      </rPr>
      <t>30</t>
    </r>
    <r>
      <rPr>
        <sz val="14"/>
        <rFont val="宋体"/>
        <charset val="134"/>
      </rPr>
      <t>只，</t>
    </r>
  </si>
  <si>
    <t>川王镇基础母羊到户补助项目</t>
  </si>
  <si>
    <r>
      <rPr>
        <sz val="14"/>
        <rFont val="宋体"/>
        <charset val="134"/>
      </rPr>
      <t>毛寨村基础母羊</t>
    </r>
    <r>
      <rPr>
        <sz val="14"/>
        <rFont val="Times New Roman"/>
        <charset val="134"/>
      </rPr>
      <t>10</t>
    </r>
    <r>
      <rPr>
        <sz val="14"/>
        <rFont val="宋体"/>
        <charset val="134"/>
      </rPr>
      <t>只，每头</t>
    </r>
    <r>
      <rPr>
        <sz val="14"/>
        <rFont val="Times New Roman"/>
        <charset val="134"/>
      </rPr>
      <t>500</t>
    </r>
    <r>
      <rPr>
        <sz val="14"/>
        <rFont val="宋体"/>
        <charset val="134"/>
      </rPr>
      <t>元。</t>
    </r>
  </si>
  <si>
    <t>马关镇基础母羊到户补助项目</t>
  </si>
  <si>
    <r>
      <rPr>
        <sz val="14"/>
        <rFont val="宋体"/>
        <charset val="134"/>
      </rPr>
      <t>购进基础母羊</t>
    </r>
    <r>
      <rPr>
        <sz val="14"/>
        <rFont val="Times New Roman"/>
        <charset val="134"/>
      </rPr>
      <t>70</t>
    </r>
    <r>
      <rPr>
        <sz val="14"/>
        <rFont val="宋体"/>
        <charset val="134"/>
      </rPr>
      <t>只（其中东庄村</t>
    </r>
    <r>
      <rPr>
        <sz val="14"/>
        <rFont val="Times New Roman"/>
        <charset val="134"/>
      </rPr>
      <t>60</t>
    </r>
    <r>
      <rPr>
        <sz val="14"/>
        <rFont val="宋体"/>
        <charset val="134"/>
      </rPr>
      <t>只，黄花村</t>
    </r>
    <r>
      <rPr>
        <sz val="14"/>
        <rFont val="Times New Roman"/>
        <charset val="134"/>
      </rPr>
      <t>10</t>
    </r>
    <r>
      <rPr>
        <sz val="14"/>
        <rFont val="宋体"/>
        <charset val="134"/>
      </rPr>
      <t>只</t>
    </r>
    <r>
      <rPr>
        <sz val="14"/>
        <rFont val="Times New Roman"/>
        <charset val="134"/>
      </rPr>
      <t>)</t>
    </r>
  </si>
  <si>
    <t>木河乡基础母羊到户补助项目</t>
  </si>
  <si>
    <r>
      <rPr>
        <sz val="14"/>
        <rFont val="宋体"/>
        <charset val="134"/>
      </rPr>
      <t>涉及村；庄河村落实基础母羊</t>
    </r>
    <r>
      <rPr>
        <sz val="14"/>
        <rFont val="Times New Roman"/>
        <charset val="134"/>
      </rPr>
      <t>1</t>
    </r>
    <r>
      <rPr>
        <sz val="14"/>
        <rFont val="宋体"/>
        <charset val="134"/>
      </rPr>
      <t>户</t>
    </r>
    <r>
      <rPr>
        <sz val="14"/>
        <rFont val="Times New Roman"/>
        <charset val="134"/>
      </rPr>
      <t>10</t>
    </r>
    <r>
      <rPr>
        <sz val="14"/>
        <rFont val="宋体"/>
        <charset val="134"/>
      </rPr>
      <t>只</t>
    </r>
    <r>
      <rPr>
        <sz val="14"/>
        <rFont val="Times New Roman"/>
        <charset val="134"/>
      </rPr>
      <t>.</t>
    </r>
    <r>
      <rPr>
        <sz val="14"/>
        <rFont val="宋体"/>
        <charset val="134"/>
      </rPr>
      <t>下庞</t>
    </r>
    <r>
      <rPr>
        <sz val="14"/>
        <rFont val="Times New Roman"/>
        <charset val="134"/>
      </rPr>
      <t>1</t>
    </r>
    <r>
      <rPr>
        <sz val="14"/>
        <rFont val="宋体"/>
        <charset val="134"/>
      </rPr>
      <t>户</t>
    </r>
    <r>
      <rPr>
        <sz val="14"/>
        <rFont val="Times New Roman"/>
        <charset val="134"/>
      </rPr>
      <t>20</t>
    </r>
    <r>
      <rPr>
        <sz val="14"/>
        <rFont val="宋体"/>
        <charset val="134"/>
      </rPr>
      <t>只</t>
    </r>
  </si>
  <si>
    <t>有效调高农户收入</t>
  </si>
  <si>
    <t>闫家乡基础母羊到户补助项目</t>
  </si>
  <si>
    <r>
      <rPr>
        <sz val="14"/>
        <rFont val="宋体"/>
        <charset val="134"/>
      </rPr>
      <t>闫家乡羊羔补助</t>
    </r>
    <r>
      <rPr>
        <sz val="14"/>
        <rFont val="Times New Roman"/>
        <charset val="134"/>
      </rPr>
      <t>50</t>
    </r>
    <r>
      <rPr>
        <sz val="14"/>
        <rFont val="宋体"/>
        <charset val="134"/>
      </rPr>
      <t>头，需资金</t>
    </r>
    <r>
      <rPr>
        <sz val="14"/>
        <rFont val="Times New Roman"/>
        <charset val="134"/>
      </rPr>
      <t>2.5</t>
    </r>
    <r>
      <rPr>
        <sz val="14"/>
        <rFont val="宋体"/>
        <charset val="134"/>
      </rPr>
      <t>万元，分别是神树村羊羔补助到户</t>
    </r>
    <r>
      <rPr>
        <sz val="14"/>
        <rFont val="Times New Roman"/>
        <charset val="134"/>
      </rPr>
      <t>30</t>
    </r>
    <r>
      <rPr>
        <sz val="14"/>
        <rFont val="宋体"/>
        <charset val="134"/>
      </rPr>
      <t>头，陈庙村羊犊</t>
    </r>
    <r>
      <rPr>
        <sz val="14"/>
        <rFont val="Times New Roman"/>
        <charset val="134"/>
      </rPr>
      <t>20</t>
    </r>
    <r>
      <rPr>
        <sz val="14"/>
        <rFont val="宋体"/>
        <charset val="134"/>
      </rPr>
      <t>只</t>
    </r>
  </si>
  <si>
    <t>张棉驿乡基础母羊到户补助项目</t>
  </si>
  <si>
    <r>
      <rPr>
        <sz val="14"/>
        <rFont val="宋体"/>
        <charset val="134"/>
      </rPr>
      <t>在张棉驿乡上蒋村实施基础母羊购进到户补助项目</t>
    </r>
    <r>
      <rPr>
        <sz val="14"/>
        <rFont val="Times New Roman"/>
        <charset val="134"/>
      </rPr>
      <t>20</t>
    </r>
    <r>
      <rPr>
        <sz val="14"/>
        <rFont val="宋体"/>
        <charset val="134"/>
      </rPr>
      <t>只，每只补助</t>
    </r>
    <r>
      <rPr>
        <sz val="14"/>
        <rFont val="Times New Roman"/>
        <charset val="134"/>
      </rPr>
      <t>500</t>
    </r>
    <r>
      <rPr>
        <sz val="14"/>
        <rFont val="宋体"/>
        <charset val="134"/>
      </rPr>
      <t>元。</t>
    </r>
  </si>
  <si>
    <r>
      <rPr>
        <b/>
        <sz val="14"/>
        <rFont val="Times New Roman"/>
        <charset val="134"/>
      </rPr>
      <t>2.4</t>
    </r>
    <r>
      <rPr>
        <b/>
        <sz val="14"/>
        <rFont val="宋体"/>
        <charset val="134"/>
      </rPr>
      <t>羊羔到户补助项目</t>
    </r>
  </si>
  <si>
    <r>
      <rPr>
        <b/>
        <sz val="14"/>
        <rFont val="宋体"/>
        <charset val="134"/>
      </rPr>
      <t>安排</t>
    </r>
    <r>
      <rPr>
        <b/>
        <sz val="14"/>
        <rFont val="Times New Roman"/>
        <charset val="134"/>
      </rPr>
      <t>7.1</t>
    </r>
    <r>
      <rPr>
        <b/>
        <sz val="14"/>
        <rFont val="宋体"/>
        <charset val="134"/>
      </rPr>
      <t>万元在全县范围内实施边缘户羊羔到户补助项目，每只补助</t>
    </r>
    <r>
      <rPr>
        <b/>
        <sz val="14"/>
        <rFont val="Times New Roman"/>
        <charset val="134"/>
      </rPr>
      <t>100</t>
    </r>
    <r>
      <rPr>
        <b/>
        <sz val="14"/>
        <rFont val="宋体"/>
        <charset val="134"/>
      </rPr>
      <t>元，共补助</t>
    </r>
    <r>
      <rPr>
        <b/>
        <sz val="14"/>
        <rFont val="Times New Roman"/>
        <charset val="134"/>
      </rPr>
      <t>710</t>
    </r>
    <r>
      <rPr>
        <b/>
        <sz val="14"/>
        <rFont val="宋体"/>
        <charset val="134"/>
      </rPr>
      <t>只。</t>
    </r>
  </si>
  <si>
    <t>张家川镇羊羔到户补助项目</t>
  </si>
  <si>
    <r>
      <rPr>
        <sz val="14"/>
        <rFont val="宋体"/>
        <charset val="134"/>
      </rPr>
      <t>共</t>
    </r>
    <r>
      <rPr>
        <sz val="14"/>
        <rFont val="Times New Roman"/>
        <charset val="134"/>
      </rPr>
      <t>2</t>
    </r>
    <r>
      <rPr>
        <sz val="14"/>
        <rFont val="宋体"/>
        <charset val="134"/>
      </rPr>
      <t>村</t>
    </r>
    <r>
      <rPr>
        <sz val="14"/>
        <rFont val="Times New Roman"/>
        <charset val="134"/>
      </rPr>
      <t>3</t>
    </r>
    <r>
      <rPr>
        <sz val="14"/>
        <rFont val="宋体"/>
        <charset val="134"/>
      </rPr>
      <t>户</t>
    </r>
    <r>
      <rPr>
        <sz val="14"/>
        <rFont val="Times New Roman"/>
        <charset val="134"/>
      </rPr>
      <t>50</t>
    </r>
    <r>
      <rPr>
        <sz val="14"/>
        <rFont val="宋体"/>
        <charset val="134"/>
      </rPr>
      <t>只。堡山村</t>
    </r>
    <r>
      <rPr>
        <sz val="14"/>
        <rFont val="Times New Roman"/>
        <charset val="134"/>
      </rPr>
      <t>1</t>
    </r>
    <r>
      <rPr>
        <sz val="14"/>
        <rFont val="宋体"/>
        <charset val="134"/>
      </rPr>
      <t>户</t>
    </r>
    <r>
      <rPr>
        <sz val="14"/>
        <rFont val="Times New Roman"/>
        <charset val="134"/>
      </rPr>
      <t>10</t>
    </r>
    <r>
      <rPr>
        <sz val="14"/>
        <rFont val="宋体"/>
        <charset val="134"/>
      </rPr>
      <t>只、赵阳村</t>
    </r>
    <r>
      <rPr>
        <sz val="14"/>
        <rFont val="Times New Roman"/>
        <charset val="134"/>
      </rPr>
      <t>2</t>
    </r>
    <r>
      <rPr>
        <sz val="14"/>
        <rFont val="宋体"/>
        <charset val="134"/>
      </rPr>
      <t>户</t>
    </r>
    <r>
      <rPr>
        <sz val="14"/>
        <rFont val="Times New Roman"/>
        <charset val="134"/>
      </rPr>
      <t>40</t>
    </r>
    <r>
      <rPr>
        <sz val="14"/>
        <rFont val="宋体"/>
        <charset val="134"/>
      </rPr>
      <t>只。每只</t>
    </r>
    <r>
      <rPr>
        <sz val="14"/>
        <rFont val="Times New Roman"/>
        <charset val="134"/>
      </rPr>
      <t>100</t>
    </r>
    <r>
      <rPr>
        <sz val="14"/>
        <rFont val="宋体"/>
        <charset val="134"/>
      </rPr>
      <t>元。</t>
    </r>
  </si>
  <si>
    <t>扶持农户发展养殖业，增加农户收入</t>
  </si>
  <si>
    <t>龙山镇羊羔到户补助项目</t>
  </si>
  <si>
    <r>
      <rPr>
        <sz val="14"/>
        <rFont val="宋体"/>
        <charset val="134"/>
      </rPr>
      <t>全镇共</t>
    </r>
    <r>
      <rPr>
        <sz val="14"/>
        <rFont val="Times New Roman"/>
        <charset val="134"/>
      </rPr>
      <t>10</t>
    </r>
    <r>
      <rPr>
        <sz val="14"/>
        <rFont val="宋体"/>
        <charset val="134"/>
      </rPr>
      <t>只，每只补助</t>
    </r>
    <r>
      <rPr>
        <sz val="14"/>
        <rFont val="Times New Roman"/>
        <charset val="134"/>
      </rPr>
      <t>100</t>
    </r>
    <r>
      <rPr>
        <sz val="14"/>
        <rFont val="宋体"/>
        <charset val="134"/>
      </rPr>
      <t>元，共补助</t>
    </r>
    <r>
      <rPr>
        <sz val="14"/>
        <rFont val="Times New Roman"/>
        <charset val="134"/>
      </rPr>
      <t>0.1</t>
    </r>
    <r>
      <rPr>
        <sz val="14"/>
        <rFont val="宋体"/>
        <charset val="134"/>
      </rPr>
      <t>万元，其中，冯塬村羊羔</t>
    </r>
    <r>
      <rPr>
        <sz val="14"/>
        <rFont val="Times New Roman"/>
        <charset val="134"/>
      </rPr>
      <t>10</t>
    </r>
    <r>
      <rPr>
        <sz val="14"/>
        <rFont val="宋体"/>
        <charset val="134"/>
      </rPr>
      <t>只</t>
    </r>
    <r>
      <rPr>
        <sz val="14"/>
        <rFont val="Times New Roman"/>
        <charset val="134"/>
      </rPr>
      <t>0.1</t>
    </r>
    <r>
      <rPr>
        <sz val="14"/>
        <rFont val="宋体"/>
        <charset val="134"/>
      </rPr>
      <t>万元</t>
    </r>
  </si>
  <si>
    <t>胡川镇羊羔到户补助项目</t>
  </si>
  <si>
    <r>
      <rPr>
        <sz val="14"/>
        <rFont val="宋体"/>
        <charset val="134"/>
      </rPr>
      <t>在胡川镇边缘户实施羊羔补贴</t>
    </r>
    <r>
      <rPr>
        <sz val="14"/>
        <rFont val="Times New Roman"/>
        <charset val="134"/>
      </rPr>
      <t>82</t>
    </r>
    <r>
      <rPr>
        <sz val="14"/>
        <rFont val="宋体"/>
        <charset val="134"/>
      </rPr>
      <t>只，每只补贴</t>
    </r>
    <r>
      <rPr>
        <sz val="14"/>
        <rFont val="Times New Roman"/>
        <charset val="134"/>
      </rPr>
      <t>100</t>
    </r>
    <r>
      <rPr>
        <sz val="14"/>
        <rFont val="宋体"/>
        <charset val="134"/>
      </rPr>
      <t>元，共补助</t>
    </r>
    <r>
      <rPr>
        <sz val="14"/>
        <rFont val="Times New Roman"/>
        <charset val="134"/>
      </rPr>
      <t>0.82</t>
    </r>
    <r>
      <rPr>
        <sz val="14"/>
        <rFont val="宋体"/>
        <charset val="134"/>
      </rPr>
      <t>万元。其中深坷村</t>
    </r>
    <r>
      <rPr>
        <sz val="14"/>
        <rFont val="Times New Roman"/>
        <charset val="134"/>
      </rPr>
      <t>7</t>
    </r>
    <r>
      <rPr>
        <sz val="14"/>
        <rFont val="宋体"/>
        <charset val="134"/>
      </rPr>
      <t>只；窑上村</t>
    </r>
    <r>
      <rPr>
        <sz val="14"/>
        <rFont val="Times New Roman"/>
        <charset val="134"/>
      </rPr>
      <t>75</t>
    </r>
    <r>
      <rPr>
        <sz val="14"/>
        <rFont val="宋体"/>
        <charset val="134"/>
      </rPr>
      <t>只。</t>
    </r>
  </si>
  <si>
    <t>大阳镇羊羔到户补助项目</t>
  </si>
  <si>
    <r>
      <rPr>
        <sz val="14"/>
        <rFont val="宋体"/>
        <charset val="134"/>
      </rPr>
      <t>在大阳镇南山村边缘户养殖羊羔</t>
    </r>
    <r>
      <rPr>
        <sz val="14"/>
        <rFont val="Times New Roman"/>
        <charset val="134"/>
      </rPr>
      <t>20</t>
    </r>
    <r>
      <rPr>
        <sz val="14"/>
        <rFont val="宋体"/>
        <charset val="134"/>
      </rPr>
      <t>头，每头补助</t>
    </r>
    <r>
      <rPr>
        <sz val="14"/>
        <rFont val="Times New Roman"/>
        <charset val="134"/>
      </rPr>
      <t>100</t>
    </r>
    <r>
      <rPr>
        <sz val="14"/>
        <rFont val="宋体"/>
        <charset val="134"/>
      </rPr>
      <t>元，共补助资金</t>
    </r>
    <r>
      <rPr>
        <sz val="14"/>
        <rFont val="Times New Roman"/>
        <charset val="134"/>
      </rPr>
      <t>0.2</t>
    </r>
    <r>
      <rPr>
        <sz val="14"/>
        <rFont val="宋体"/>
        <charset val="134"/>
      </rPr>
      <t>万元。南山村</t>
    </r>
    <r>
      <rPr>
        <sz val="14"/>
        <rFont val="Times New Roman"/>
        <charset val="134"/>
      </rPr>
      <t>20</t>
    </r>
    <r>
      <rPr>
        <sz val="14"/>
        <rFont val="宋体"/>
        <charset val="134"/>
      </rPr>
      <t>只。</t>
    </r>
  </si>
  <si>
    <t>川王镇羊羔到户补助项目</t>
  </si>
  <si>
    <t>毛寨村</t>
  </si>
  <si>
    <r>
      <rPr>
        <sz val="14"/>
        <rFont val="宋体"/>
        <charset val="134"/>
      </rPr>
      <t>羊羔奖补</t>
    </r>
    <r>
      <rPr>
        <sz val="14"/>
        <rFont val="Times New Roman"/>
        <charset val="134"/>
      </rPr>
      <t>10</t>
    </r>
    <r>
      <rPr>
        <sz val="14"/>
        <rFont val="宋体"/>
        <charset val="134"/>
      </rPr>
      <t>只，每只</t>
    </r>
    <r>
      <rPr>
        <sz val="14"/>
        <rFont val="Times New Roman"/>
        <charset val="134"/>
      </rPr>
      <t>100</t>
    </r>
    <r>
      <rPr>
        <sz val="14"/>
        <rFont val="宋体"/>
        <charset val="134"/>
      </rPr>
      <t>元</t>
    </r>
  </si>
  <si>
    <t>马关镇羊羔到户补助项目</t>
  </si>
  <si>
    <r>
      <rPr>
        <sz val="14"/>
        <rFont val="宋体"/>
        <charset val="134"/>
      </rPr>
      <t>奖补羊羔</t>
    </r>
    <r>
      <rPr>
        <sz val="14"/>
        <rFont val="Times New Roman"/>
        <charset val="134"/>
      </rPr>
      <t>300</t>
    </r>
    <r>
      <rPr>
        <sz val="14"/>
        <rFont val="宋体"/>
        <charset val="134"/>
      </rPr>
      <t>只（其中东庄村</t>
    </r>
    <r>
      <rPr>
        <sz val="14"/>
        <rFont val="Times New Roman"/>
        <charset val="134"/>
      </rPr>
      <t>60</t>
    </r>
    <r>
      <rPr>
        <sz val="14"/>
        <rFont val="宋体"/>
        <charset val="134"/>
      </rPr>
      <t>只，黄花村</t>
    </r>
    <r>
      <rPr>
        <sz val="14"/>
        <rFont val="Times New Roman"/>
        <charset val="134"/>
      </rPr>
      <t>70</t>
    </r>
    <r>
      <rPr>
        <sz val="14"/>
        <rFont val="宋体"/>
        <charset val="134"/>
      </rPr>
      <t>只，庙湾村</t>
    </r>
    <r>
      <rPr>
        <sz val="14"/>
        <rFont val="Times New Roman"/>
        <charset val="134"/>
      </rPr>
      <t>50</t>
    </r>
    <r>
      <rPr>
        <sz val="14"/>
        <rFont val="宋体"/>
        <charset val="134"/>
      </rPr>
      <t>只，草湾村</t>
    </r>
    <r>
      <rPr>
        <sz val="14"/>
        <rFont val="Times New Roman"/>
        <charset val="134"/>
      </rPr>
      <t>100</t>
    </r>
    <r>
      <rPr>
        <sz val="14"/>
        <rFont val="宋体"/>
        <charset val="134"/>
      </rPr>
      <t>只，赵沟村</t>
    </r>
    <r>
      <rPr>
        <sz val="14"/>
        <rFont val="Times New Roman"/>
        <charset val="134"/>
      </rPr>
      <t>20</t>
    </r>
    <r>
      <rPr>
        <sz val="14"/>
        <rFont val="宋体"/>
        <charset val="134"/>
      </rPr>
      <t>只）</t>
    </r>
  </si>
  <si>
    <t>梁山镇基础母羊到户补助项目</t>
  </si>
  <si>
    <r>
      <rPr>
        <sz val="14"/>
        <rFont val="宋体"/>
        <charset val="134"/>
      </rPr>
      <t>为梁山镇边缘户羊羔到户补助项目涉及</t>
    </r>
    <r>
      <rPr>
        <sz val="14"/>
        <rFont val="Times New Roman"/>
        <charset val="134"/>
      </rPr>
      <t>1</t>
    </r>
    <r>
      <rPr>
        <sz val="14"/>
        <rFont val="宋体"/>
        <charset val="134"/>
      </rPr>
      <t>个村</t>
    </r>
    <r>
      <rPr>
        <sz val="14"/>
        <rFont val="Times New Roman"/>
        <charset val="134"/>
      </rPr>
      <t>1</t>
    </r>
    <r>
      <rPr>
        <sz val="14"/>
        <rFont val="宋体"/>
        <charset val="134"/>
      </rPr>
      <t>户</t>
    </r>
    <r>
      <rPr>
        <sz val="14"/>
        <rFont val="Times New Roman"/>
        <charset val="134"/>
      </rPr>
      <t>40</t>
    </r>
    <r>
      <rPr>
        <sz val="14"/>
        <rFont val="宋体"/>
        <charset val="134"/>
      </rPr>
      <t>只，每只</t>
    </r>
    <r>
      <rPr>
        <sz val="14"/>
        <rFont val="Times New Roman"/>
        <charset val="134"/>
      </rPr>
      <t>100</t>
    </r>
    <r>
      <rPr>
        <sz val="14"/>
        <rFont val="宋体"/>
        <charset val="134"/>
      </rPr>
      <t>元，需资金</t>
    </r>
    <r>
      <rPr>
        <sz val="14"/>
        <rFont val="Times New Roman"/>
        <charset val="134"/>
      </rPr>
      <t>2</t>
    </r>
    <r>
      <rPr>
        <sz val="14"/>
        <rFont val="宋体"/>
        <charset val="134"/>
      </rPr>
      <t>万元</t>
    </r>
    <r>
      <rPr>
        <sz val="14"/>
        <rFont val="Times New Roman"/>
        <charset val="134"/>
      </rPr>
      <t>.</t>
    </r>
    <r>
      <rPr>
        <sz val="14"/>
        <rFont val="宋体"/>
        <charset val="134"/>
      </rPr>
      <t>其中：吕湾村</t>
    </r>
    <r>
      <rPr>
        <sz val="14"/>
        <rFont val="Times New Roman"/>
        <charset val="134"/>
      </rPr>
      <t>1</t>
    </r>
    <r>
      <rPr>
        <sz val="14"/>
        <rFont val="宋体"/>
        <charset val="134"/>
      </rPr>
      <t>户</t>
    </r>
    <r>
      <rPr>
        <sz val="14"/>
        <rFont val="Times New Roman"/>
        <charset val="134"/>
      </rPr>
      <t>40</t>
    </r>
    <r>
      <rPr>
        <sz val="14"/>
        <rFont val="宋体"/>
        <charset val="134"/>
      </rPr>
      <t>只</t>
    </r>
    <r>
      <rPr>
        <sz val="14"/>
        <rFont val="Times New Roman"/>
        <charset val="134"/>
      </rPr>
      <t>.</t>
    </r>
  </si>
  <si>
    <t>增加边缘户收入</t>
  </si>
  <si>
    <t>马鹿镇羊羔到户补助项目</t>
  </si>
  <si>
    <r>
      <rPr>
        <sz val="14"/>
        <rFont val="宋体"/>
        <charset val="134"/>
      </rPr>
      <t>安排</t>
    </r>
    <r>
      <rPr>
        <sz val="14"/>
        <rFont val="Times New Roman"/>
        <charset val="134"/>
      </rPr>
      <t>1</t>
    </r>
    <r>
      <rPr>
        <sz val="14"/>
        <rFont val="宋体"/>
        <charset val="134"/>
      </rPr>
      <t>万元，实施畜牧产业奖补项目，奖补羊羔</t>
    </r>
    <r>
      <rPr>
        <sz val="14"/>
        <rFont val="Times New Roman"/>
        <charset val="134"/>
      </rPr>
      <t>100</t>
    </r>
    <r>
      <rPr>
        <sz val="14"/>
        <rFont val="宋体"/>
        <charset val="134"/>
      </rPr>
      <t>只，每只补助</t>
    </r>
    <r>
      <rPr>
        <sz val="14"/>
        <rFont val="Times New Roman"/>
        <charset val="134"/>
      </rPr>
      <t>100</t>
    </r>
    <r>
      <rPr>
        <sz val="14"/>
        <rFont val="宋体"/>
        <charset val="134"/>
      </rPr>
      <t>元，其中韩河村</t>
    </r>
    <r>
      <rPr>
        <sz val="14"/>
        <rFont val="Times New Roman"/>
        <charset val="134"/>
      </rPr>
      <t>10</t>
    </r>
    <r>
      <rPr>
        <sz val="14"/>
        <rFont val="宋体"/>
        <charset val="134"/>
      </rPr>
      <t>只，牌楼村</t>
    </r>
    <r>
      <rPr>
        <sz val="14"/>
        <rFont val="Times New Roman"/>
        <charset val="134"/>
      </rPr>
      <t>60</t>
    </r>
    <r>
      <rPr>
        <sz val="14"/>
        <rFont val="宋体"/>
        <charset val="134"/>
      </rPr>
      <t>只，金川村</t>
    </r>
    <r>
      <rPr>
        <sz val="14"/>
        <rFont val="Times New Roman"/>
        <charset val="134"/>
      </rPr>
      <t>30</t>
    </r>
    <r>
      <rPr>
        <sz val="14"/>
        <rFont val="宋体"/>
        <charset val="134"/>
      </rPr>
      <t>只。</t>
    </r>
  </si>
  <si>
    <r>
      <rPr>
        <sz val="14"/>
        <rFont val="宋体"/>
        <charset val="134"/>
      </rPr>
      <t>预计扶持</t>
    </r>
    <r>
      <rPr>
        <sz val="14"/>
        <rFont val="Times New Roman"/>
        <charset val="134"/>
      </rPr>
      <t>3</t>
    </r>
    <r>
      <rPr>
        <sz val="14"/>
        <rFont val="宋体"/>
        <charset val="134"/>
      </rPr>
      <t>村边缘户实施羊羔奖补项目以激励贫困农户扩大养殖规模增加收入，项目实施后，预计每只增收</t>
    </r>
    <r>
      <rPr>
        <sz val="14"/>
        <rFont val="Times New Roman"/>
        <charset val="134"/>
      </rPr>
      <t>800</t>
    </r>
    <r>
      <rPr>
        <sz val="14"/>
        <rFont val="宋体"/>
        <charset val="134"/>
      </rPr>
      <t>元以上。</t>
    </r>
  </si>
  <si>
    <t>平安乡羊羔到户补助项目</t>
  </si>
  <si>
    <r>
      <rPr>
        <sz val="14"/>
        <rFont val="宋体"/>
        <charset val="134"/>
      </rPr>
      <t>在平安乡磨马村实施羊羔到户补助项目</t>
    </r>
    <r>
      <rPr>
        <sz val="14"/>
        <rFont val="Times New Roman"/>
        <charset val="134"/>
      </rPr>
      <t>40</t>
    </r>
    <r>
      <rPr>
        <sz val="14"/>
        <rFont val="宋体"/>
        <charset val="134"/>
      </rPr>
      <t>只，每只补助</t>
    </r>
    <r>
      <rPr>
        <sz val="14"/>
        <rFont val="Times New Roman"/>
        <charset val="134"/>
      </rPr>
      <t>100</t>
    </r>
    <r>
      <rPr>
        <sz val="14"/>
        <rFont val="宋体"/>
        <charset val="134"/>
      </rPr>
      <t>元，共补助</t>
    </r>
    <r>
      <rPr>
        <sz val="14"/>
        <rFont val="Times New Roman"/>
        <charset val="134"/>
      </rPr>
      <t>0.4</t>
    </r>
    <r>
      <rPr>
        <sz val="14"/>
        <rFont val="宋体"/>
        <charset val="134"/>
      </rPr>
      <t>万元。</t>
    </r>
  </si>
  <si>
    <t>连五乡羊羔到户补助项目</t>
  </si>
  <si>
    <r>
      <rPr>
        <sz val="14"/>
        <rFont val="宋体"/>
        <charset val="134"/>
      </rPr>
      <t>连五乡</t>
    </r>
    <r>
      <rPr>
        <sz val="14"/>
        <rFont val="Times New Roman"/>
        <charset val="134"/>
      </rPr>
      <t>4</t>
    </r>
    <r>
      <rPr>
        <sz val="14"/>
        <rFont val="宋体"/>
        <charset val="134"/>
      </rPr>
      <t>村边缘户实施羊羔到户补助项目</t>
    </r>
    <r>
      <rPr>
        <sz val="14"/>
        <rFont val="Times New Roman"/>
        <charset val="134"/>
      </rPr>
      <t>58</t>
    </r>
    <r>
      <rPr>
        <sz val="14"/>
        <rFont val="宋体"/>
        <charset val="134"/>
      </rPr>
      <t>只，需资金</t>
    </r>
    <r>
      <rPr>
        <sz val="14"/>
        <rFont val="Times New Roman"/>
        <charset val="134"/>
      </rPr>
      <t>0.58</t>
    </r>
    <r>
      <rPr>
        <sz val="14"/>
        <rFont val="宋体"/>
        <charset val="134"/>
      </rPr>
      <t>万元。其中：四合：</t>
    </r>
    <r>
      <rPr>
        <sz val="14"/>
        <rFont val="Times New Roman"/>
        <charset val="134"/>
      </rPr>
      <t>10</t>
    </r>
    <r>
      <rPr>
        <sz val="14"/>
        <rFont val="宋体"/>
        <charset val="134"/>
      </rPr>
      <t>只、兰家：</t>
    </r>
    <r>
      <rPr>
        <sz val="14"/>
        <rFont val="Times New Roman"/>
        <charset val="134"/>
      </rPr>
      <t>20</t>
    </r>
    <r>
      <rPr>
        <sz val="14"/>
        <rFont val="宋体"/>
        <charset val="134"/>
      </rPr>
      <t>只、中心：</t>
    </r>
    <r>
      <rPr>
        <sz val="14"/>
        <rFont val="Times New Roman"/>
        <charset val="134"/>
      </rPr>
      <t>8</t>
    </r>
    <r>
      <rPr>
        <sz val="14"/>
        <rFont val="宋体"/>
        <charset val="134"/>
      </rPr>
      <t>只、贠家：</t>
    </r>
    <r>
      <rPr>
        <sz val="14"/>
        <rFont val="Times New Roman"/>
        <charset val="134"/>
      </rPr>
      <t>20</t>
    </r>
    <r>
      <rPr>
        <sz val="14"/>
        <rFont val="宋体"/>
        <charset val="134"/>
      </rPr>
      <t>只。</t>
    </r>
  </si>
  <si>
    <r>
      <rPr>
        <sz val="14"/>
        <rFont val="宋体"/>
        <charset val="134"/>
      </rPr>
      <t>连五乡</t>
    </r>
    <r>
      <rPr>
        <sz val="14"/>
        <rFont val="Times New Roman"/>
        <charset val="134"/>
      </rPr>
      <t>4</t>
    </r>
    <r>
      <rPr>
        <sz val="14"/>
        <rFont val="宋体"/>
        <charset val="134"/>
      </rPr>
      <t>村边缘户实施羊羔到户补助项目</t>
    </r>
    <r>
      <rPr>
        <sz val="14"/>
        <rFont val="Times New Roman"/>
        <charset val="134"/>
      </rPr>
      <t>58</t>
    </r>
    <r>
      <rPr>
        <sz val="14"/>
        <rFont val="宋体"/>
        <charset val="134"/>
      </rPr>
      <t>只，增加养殖积极性。</t>
    </r>
  </si>
  <si>
    <r>
      <rPr>
        <b/>
        <sz val="14"/>
        <rFont val="Times New Roman"/>
        <charset val="134"/>
      </rPr>
      <t>2.5</t>
    </r>
    <r>
      <rPr>
        <b/>
        <sz val="14"/>
        <rFont val="宋体"/>
        <charset val="134"/>
      </rPr>
      <t>基础母马养殖到户补助项目</t>
    </r>
  </si>
  <si>
    <r>
      <rPr>
        <b/>
        <sz val="14"/>
        <rFont val="宋体"/>
        <charset val="134"/>
      </rPr>
      <t>安排</t>
    </r>
    <r>
      <rPr>
        <b/>
        <sz val="14"/>
        <rFont val="Times New Roman"/>
        <charset val="134"/>
      </rPr>
      <t>1.00</t>
    </r>
    <r>
      <rPr>
        <b/>
        <sz val="14"/>
        <rFont val="宋体"/>
        <charset val="134"/>
      </rPr>
      <t>万元在马鹿镇实施边缘户基础母马到户补助项目，每匹补助</t>
    </r>
    <r>
      <rPr>
        <b/>
        <sz val="14"/>
        <rFont val="Times New Roman"/>
        <charset val="134"/>
      </rPr>
      <t>5000</t>
    </r>
    <r>
      <rPr>
        <b/>
        <sz val="14"/>
        <rFont val="宋体"/>
        <charset val="134"/>
      </rPr>
      <t>元，共补助</t>
    </r>
    <r>
      <rPr>
        <b/>
        <sz val="14"/>
        <rFont val="Times New Roman"/>
        <charset val="134"/>
      </rPr>
      <t>2</t>
    </r>
    <r>
      <rPr>
        <b/>
        <sz val="14"/>
        <rFont val="宋体"/>
        <charset val="134"/>
      </rPr>
      <t>匹。</t>
    </r>
  </si>
  <si>
    <t>马鹿镇基础母马养殖到户补助项目</t>
  </si>
  <si>
    <t>马鹿镇石庄科村</t>
  </si>
  <si>
    <r>
      <rPr>
        <sz val="14"/>
        <rFont val="宋体"/>
        <charset val="134"/>
      </rPr>
      <t>安排</t>
    </r>
    <r>
      <rPr>
        <sz val="14"/>
        <rFont val="Times New Roman"/>
        <charset val="134"/>
      </rPr>
      <t>1</t>
    </r>
    <r>
      <rPr>
        <sz val="14"/>
        <rFont val="宋体"/>
        <charset val="134"/>
      </rPr>
      <t>万元，购进基础母马</t>
    </r>
    <r>
      <rPr>
        <sz val="14"/>
        <rFont val="Times New Roman"/>
        <charset val="134"/>
      </rPr>
      <t>2</t>
    </r>
    <r>
      <rPr>
        <sz val="14"/>
        <rFont val="宋体"/>
        <charset val="134"/>
      </rPr>
      <t>匹，每匹补助</t>
    </r>
    <r>
      <rPr>
        <sz val="14"/>
        <rFont val="Times New Roman"/>
        <charset val="134"/>
      </rPr>
      <t>5000</t>
    </r>
    <r>
      <rPr>
        <sz val="14"/>
        <rFont val="宋体"/>
        <charset val="134"/>
      </rPr>
      <t>元，其中石庄科村</t>
    </r>
    <r>
      <rPr>
        <sz val="14"/>
        <rFont val="Times New Roman"/>
        <charset val="134"/>
      </rPr>
      <t>2</t>
    </r>
    <r>
      <rPr>
        <sz val="14"/>
        <rFont val="宋体"/>
        <charset val="134"/>
      </rPr>
      <t>匹。</t>
    </r>
  </si>
  <si>
    <r>
      <rPr>
        <sz val="14"/>
        <rFont val="宋体"/>
        <charset val="134"/>
      </rPr>
      <t>预计扶持</t>
    </r>
    <r>
      <rPr>
        <sz val="14"/>
        <rFont val="Times New Roman"/>
        <charset val="134"/>
      </rPr>
      <t>1</t>
    </r>
    <r>
      <rPr>
        <sz val="14"/>
        <rFont val="宋体"/>
        <charset val="134"/>
      </rPr>
      <t>村</t>
    </r>
    <r>
      <rPr>
        <sz val="14"/>
        <rFont val="Times New Roman"/>
        <charset val="134"/>
      </rPr>
      <t>1</t>
    </r>
    <r>
      <rPr>
        <sz val="14"/>
        <rFont val="宋体"/>
        <charset val="134"/>
      </rPr>
      <t>户边缘户以增加收入，项目实施后，预计年增收元</t>
    </r>
    <r>
      <rPr>
        <sz val="14"/>
        <rFont val="Times New Roman"/>
        <charset val="134"/>
      </rPr>
      <t>3000</t>
    </r>
    <r>
      <rPr>
        <sz val="14"/>
        <rFont val="宋体"/>
        <charset val="134"/>
      </rPr>
      <t>以上。</t>
    </r>
  </si>
  <si>
    <r>
      <rPr>
        <b/>
        <sz val="14"/>
        <rFont val="Times New Roman"/>
        <charset val="134"/>
      </rPr>
      <t>2.6</t>
    </r>
    <r>
      <rPr>
        <b/>
        <sz val="14"/>
        <rFont val="宋体"/>
        <charset val="134"/>
      </rPr>
      <t>马驹到户补助项目</t>
    </r>
  </si>
  <si>
    <r>
      <rPr>
        <b/>
        <sz val="14"/>
        <rFont val="宋体"/>
        <charset val="134"/>
      </rPr>
      <t>安排</t>
    </r>
    <r>
      <rPr>
        <b/>
        <sz val="14"/>
        <rFont val="Times New Roman"/>
        <charset val="134"/>
      </rPr>
      <t>0.40</t>
    </r>
    <r>
      <rPr>
        <b/>
        <sz val="14"/>
        <rFont val="宋体"/>
        <charset val="134"/>
      </rPr>
      <t>万元在马鹿镇实施边缘户马驹到户补助项目，每匹补助</t>
    </r>
    <r>
      <rPr>
        <b/>
        <sz val="14"/>
        <rFont val="Times New Roman"/>
        <charset val="134"/>
      </rPr>
      <t>2000</t>
    </r>
    <r>
      <rPr>
        <b/>
        <sz val="14"/>
        <rFont val="宋体"/>
        <charset val="134"/>
      </rPr>
      <t>元，共补助</t>
    </r>
    <r>
      <rPr>
        <b/>
        <sz val="14"/>
        <rFont val="Times New Roman"/>
        <charset val="134"/>
      </rPr>
      <t>2</t>
    </r>
    <r>
      <rPr>
        <b/>
        <sz val="14"/>
        <rFont val="宋体"/>
        <charset val="134"/>
      </rPr>
      <t>匹。</t>
    </r>
  </si>
  <si>
    <t>马鹿镇马驹到户补助项目</t>
  </si>
  <si>
    <t>马鹿镇白杨村</t>
  </si>
  <si>
    <r>
      <rPr>
        <sz val="14"/>
        <rFont val="宋体"/>
        <charset val="134"/>
      </rPr>
      <t>安排</t>
    </r>
    <r>
      <rPr>
        <sz val="14"/>
        <rFont val="Times New Roman"/>
        <charset val="134"/>
      </rPr>
      <t>0.4</t>
    </r>
    <r>
      <rPr>
        <sz val="14"/>
        <rFont val="宋体"/>
        <charset val="134"/>
      </rPr>
      <t>万元，实施畜牧产业奖补项目，奖补马驹</t>
    </r>
    <r>
      <rPr>
        <sz val="14"/>
        <rFont val="Times New Roman"/>
        <charset val="134"/>
      </rPr>
      <t>2</t>
    </r>
    <r>
      <rPr>
        <sz val="14"/>
        <rFont val="宋体"/>
        <charset val="134"/>
      </rPr>
      <t>匹，每匹补助</t>
    </r>
    <r>
      <rPr>
        <sz val="14"/>
        <rFont val="Times New Roman"/>
        <charset val="134"/>
      </rPr>
      <t>2000</t>
    </r>
    <r>
      <rPr>
        <sz val="14"/>
        <rFont val="宋体"/>
        <charset val="134"/>
      </rPr>
      <t>元，其中白杨村</t>
    </r>
    <r>
      <rPr>
        <sz val="14"/>
        <rFont val="Times New Roman"/>
        <charset val="134"/>
      </rPr>
      <t>2</t>
    </r>
    <r>
      <rPr>
        <sz val="14"/>
        <rFont val="宋体"/>
        <charset val="134"/>
      </rPr>
      <t>匹。</t>
    </r>
  </si>
  <si>
    <r>
      <rPr>
        <sz val="14"/>
        <rFont val="宋体"/>
        <charset val="134"/>
      </rPr>
      <t>预计扶持</t>
    </r>
    <r>
      <rPr>
        <sz val="14"/>
        <rFont val="Times New Roman"/>
        <charset val="134"/>
      </rPr>
      <t>1</t>
    </r>
    <r>
      <rPr>
        <sz val="14"/>
        <rFont val="宋体"/>
        <charset val="134"/>
      </rPr>
      <t>村</t>
    </r>
    <r>
      <rPr>
        <sz val="14"/>
        <rFont val="Times New Roman"/>
        <charset val="134"/>
      </rPr>
      <t>1</t>
    </r>
    <r>
      <rPr>
        <sz val="14"/>
        <rFont val="宋体"/>
        <charset val="134"/>
      </rPr>
      <t>户边缘户实施马驹奖补项目以激励贫困农户扩大养殖规模增加收入，项目实施后，预计每匹增收</t>
    </r>
    <r>
      <rPr>
        <sz val="14"/>
        <rFont val="Times New Roman"/>
        <charset val="134"/>
      </rPr>
      <t>2500</t>
    </r>
    <r>
      <rPr>
        <sz val="14"/>
        <rFont val="宋体"/>
        <charset val="134"/>
      </rPr>
      <t>元以上。</t>
    </r>
  </si>
  <si>
    <r>
      <rPr>
        <b/>
        <sz val="14"/>
        <rFont val="Times New Roman"/>
        <charset val="134"/>
      </rPr>
      <t>2.7</t>
    </r>
    <r>
      <rPr>
        <b/>
        <sz val="14"/>
        <rFont val="宋体"/>
        <charset val="134"/>
      </rPr>
      <t>土鸡养殖到户补助项目</t>
    </r>
  </si>
  <si>
    <r>
      <rPr>
        <b/>
        <sz val="14"/>
        <rFont val="宋体"/>
        <charset val="134"/>
      </rPr>
      <t>安排</t>
    </r>
    <r>
      <rPr>
        <b/>
        <sz val="14"/>
        <rFont val="Times New Roman"/>
        <charset val="134"/>
      </rPr>
      <t>0.3</t>
    </r>
    <r>
      <rPr>
        <b/>
        <sz val="14"/>
        <rFont val="宋体"/>
        <charset val="134"/>
      </rPr>
      <t>万元在恭门镇实施边缘户土鸡养殖到户补助项目，每只补助</t>
    </r>
    <r>
      <rPr>
        <b/>
        <sz val="14"/>
        <rFont val="Times New Roman"/>
        <charset val="134"/>
      </rPr>
      <t>15</t>
    </r>
    <r>
      <rPr>
        <b/>
        <sz val="14"/>
        <rFont val="宋体"/>
        <charset val="134"/>
      </rPr>
      <t>元，共补助</t>
    </r>
    <r>
      <rPr>
        <b/>
        <sz val="14"/>
        <rFont val="Times New Roman"/>
        <charset val="134"/>
      </rPr>
      <t>200</t>
    </r>
    <r>
      <rPr>
        <b/>
        <sz val="14"/>
        <rFont val="宋体"/>
        <charset val="134"/>
      </rPr>
      <t>只。</t>
    </r>
  </si>
  <si>
    <t>恭门镇土鸡养殖到户补助项目</t>
  </si>
  <si>
    <r>
      <rPr>
        <sz val="14"/>
        <rFont val="宋体"/>
        <charset val="134"/>
      </rPr>
      <t>共</t>
    </r>
    <r>
      <rPr>
        <sz val="14"/>
        <rFont val="Times New Roman"/>
        <charset val="134"/>
      </rPr>
      <t>200</t>
    </r>
    <r>
      <rPr>
        <sz val="14"/>
        <rFont val="宋体"/>
        <charset val="134"/>
      </rPr>
      <t>只；张窑村</t>
    </r>
    <r>
      <rPr>
        <sz val="14"/>
        <rFont val="Times New Roman"/>
        <charset val="134"/>
      </rPr>
      <t>200</t>
    </r>
    <r>
      <rPr>
        <sz val="14"/>
        <rFont val="宋体"/>
        <charset val="134"/>
      </rPr>
      <t>只</t>
    </r>
  </si>
  <si>
    <r>
      <rPr>
        <b/>
        <sz val="14"/>
        <rFont val="Times New Roman"/>
        <charset val="134"/>
      </rPr>
      <t>2.8</t>
    </r>
    <r>
      <rPr>
        <b/>
        <sz val="14"/>
        <rFont val="宋体"/>
        <charset val="134"/>
      </rPr>
      <t>中蜂养殖到户补助项目</t>
    </r>
  </si>
  <si>
    <r>
      <rPr>
        <b/>
        <sz val="14"/>
        <rFont val="宋体"/>
        <charset val="134"/>
      </rPr>
      <t>安排</t>
    </r>
    <r>
      <rPr>
        <b/>
        <sz val="14"/>
        <rFont val="Times New Roman"/>
        <charset val="134"/>
      </rPr>
      <t>1</t>
    </r>
    <r>
      <rPr>
        <b/>
        <sz val="14"/>
        <rFont val="宋体"/>
        <charset val="134"/>
      </rPr>
      <t>万元在相关乡镇实施边缘户中蜂养殖到户补助项目，每箱补助</t>
    </r>
    <r>
      <rPr>
        <b/>
        <sz val="14"/>
        <rFont val="Times New Roman"/>
        <charset val="134"/>
      </rPr>
      <t>400</t>
    </r>
    <r>
      <rPr>
        <b/>
        <sz val="14"/>
        <rFont val="宋体"/>
        <charset val="134"/>
      </rPr>
      <t>元，共补助</t>
    </r>
    <r>
      <rPr>
        <b/>
        <sz val="14"/>
        <rFont val="Times New Roman"/>
        <charset val="134"/>
      </rPr>
      <t>25</t>
    </r>
    <r>
      <rPr>
        <b/>
        <sz val="14"/>
        <rFont val="宋体"/>
        <charset val="134"/>
      </rPr>
      <t>箱。</t>
    </r>
  </si>
  <si>
    <t>木河乡中蜂养殖到户补助项目</t>
  </si>
  <si>
    <t>秋木村</t>
  </si>
  <si>
    <r>
      <rPr>
        <sz val="14"/>
        <rFont val="宋体"/>
        <charset val="134"/>
      </rPr>
      <t>涉及村；中蜂养殖</t>
    </r>
    <r>
      <rPr>
        <sz val="14"/>
        <rFont val="Times New Roman"/>
        <charset val="134"/>
      </rPr>
      <t>1</t>
    </r>
    <r>
      <rPr>
        <sz val="14"/>
        <rFont val="宋体"/>
        <charset val="134"/>
      </rPr>
      <t>户</t>
    </r>
    <r>
      <rPr>
        <sz val="14"/>
        <rFont val="Times New Roman"/>
        <charset val="134"/>
      </rPr>
      <t>10</t>
    </r>
    <r>
      <rPr>
        <sz val="14"/>
        <rFont val="宋体"/>
        <charset val="134"/>
      </rPr>
      <t>箱</t>
    </r>
  </si>
  <si>
    <t>闫家乡中蜂养殖到户补助项目</t>
  </si>
  <si>
    <r>
      <rPr>
        <sz val="14"/>
        <rFont val="宋体"/>
        <charset val="134"/>
      </rPr>
      <t>神树村养殖中蜂</t>
    </r>
    <r>
      <rPr>
        <sz val="14"/>
        <rFont val="Times New Roman"/>
        <charset val="134"/>
      </rPr>
      <t>15</t>
    </r>
    <r>
      <rPr>
        <sz val="14"/>
        <rFont val="宋体"/>
        <charset val="134"/>
      </rPr>
      <t>箱，需资金</t>
    </r>
    <r>
      <rPr>
        <sz val="14"/>
        <rFont val="Times New Roman"/>
        <charset val="134"/>
      </rPr>
      <t>0.6</t>
    </r>
    <r>
      <rPr>
        <sz val="14"/>
        <rFont val="宋体"/>
        <charset val="134"/>
      </rPr>
      <t>万元。</t>
    </r>
  </si>
  <si>
    <r>
      <rPr>
        <b/>
        <sz val="14"/>
        <rFont val="Times New Roman"/>
        <charset val="134"/>
      </rPr>
      <t>2.9</t>
    </r>
    <r>
      <rPr>
        <b/>
        <sz val="14"/>
        <rFont val="宋体"/>
        <charset val="134"/>
      </rPr>
      <t>新建养畜暖棚建设到户补助项目</t>
    </r>
  </si>
  <si>
    <r>
      <rPr>
        <b/>
        <sz val="14"/>
        <rFont val="宋体"/>
        <charset val="134"/>
      </rPr>
      <t>安排</t>
    </r>
    <r>
      <rPr>
        <b/>
        <sz val="14"/>
        <rFont val="Times New Roman"/>
        <charset val="134"/>
      </rPr>
      <t>13</t>
    </r>
    <r>
      <rPr>
        <b/>
        <sz val="14"/>
        <rFont val="宋体"/>
        <charset val="134"/>
      </rPr>
      <t>万元在相关乡镇实施边缘户新建养畜暖棚建设到户补助项目，每座补助</t>
    </r>
    <r>
      <rPr>
        <b/>
        <sz val="14"/>
        <rFont val="Times New Roman"/>
        <charset val="134"/>
      </rPr>
      <t>10000</t>
    </r>
    <r>
      <rPr>
        <b/>
        <sz val="14"/>
        <rFont val="宋体"/>
        <charset val="134"/>
      </rPr>
      <t>元，共补助</t>
    </r>
    <r>
      <rPr>
        <b/>
        <sz val="14"/>
        <rFont val="Times New Roman"/>
        <charset val="134"/>
      </rPr>
      <t>13</t>
    </r>
    <r>
      <rPr>
        <b/>
        <sz val="14"/>
        <rFont val="宋体"/>
        <charset val="134"/>
      </rPr>
      <t>座。</t>
    </r>
  </si>
  <si>
    <t>恭门镇新建养畜暖棚建设到户补助项目</t>
  </si>
  <si>
    <r>
      <rPr>
        <sz val="14"/>
        <rFont val="宋体"/>
        <charset val="134"/>
      </rPr>
      <t>共</t>
    </r>
    <r>
      <rPr>
        <sz val="14"/>
        <rFont val="Times New Roman"/>
        <charset val="134"/>
      </rPr>
      <t>2</t>
    </r>
    <r>
      <rPr>
        <sz val="14"/>
        <rFont val="宋体"/>
        <charset val="134"/>
      </rPr>
      <t>座；灵台村</t>
    </r>
    <r>
      <rPr>
        <sz val="14"/>
        <rFont val="Times New Roman"/>
        <charset val="134"/>
      </rPr>
      <t>1</t>
    </r>
    <r>
      <rPr>
        <sz val="14"/>
        <rFont val="宋体"/>
        <charset val="134"/>
      </rPr>
      <t>座、柳沟村</t>
    </r>
    <r>
      <rPr>
        <sz val="14"/>
        <rFont val="Times New Roman"/>
        <charset val="134"/>
      </rPr>
      <t>1</t>
    </r>
    <r>
      <rPr>
        <sz val="14"/>
        <rFont val="宋体"/>
        <charset val="134"/>
      </rPr>
      <t>座、</t>
    </r>
  </si>
  <si>
    <t>改善农户养殖基础条件，增加农户收入</t>
  </si>
  <si>
    <t>胡川镇新建养畜暖棚建设到户补助项目</t>
  </si>
  <si>
    <r>
      <rPr>
        <sz val="14"/>
        <rFont val="宋体"/>
        <charset val="134"/>
      </rPr>
      <t>在胡川镇边缘户修建养畜暖棚建</t>
    </r>
    <r>
      <rPr>
        <sz val="14"/>
        <rFont val="Times New Roman"/>
        <charset val="134"/>
      </rPr>
      <t>1</t>
    </r>
    <r>
      <rPr>
        <sz val="14"/>
        <rFont val="宋体"/>
        <charset val="134"/>
      </rPr>
      <t>座，每座</t>
    </r>
    <r>
      <rPr>
        <sz val="14"/>
        <rFont val="Times New Roman"/>
        <charset val="134"/>
      </rPr>
      <t>1</t>
    </r>
    <r>
      <rPr>
        <sz val="14"/>
        <rFont val="宋体"/>
        <charset val="134"/>
      </rPr>
      <t>万元，共计</t>
    </r>
    <r>
      <rPr>
        <sz val="14"/>
        <rFont val="Times New Roman"/>
        <charset val="134"/>
      </rPr>
      <t>1</t>
    </r>
    <r>
      <rPr>
        <sz val="14"/>
        <rFont val="宋体"/>
        <charset val="134"/>
      </rPr>
      <t>万元。刘塬村边缘户新建养畜暖棚</t>
    </r>
    <r>
      <rPr>
        <sz val="14"/>
        <rFont val="Times New Roman"/>
        <charset val="134"/>
      </rPr>
      <t>1</t>
    </r>
    <r>
      <rPr>
        <sz val="14"/>
        <rFont val="宋体"/>
        <charset val="134"/>
      </rPr>
      <t>栋，共计补助</t>
    </r>
    <r>
      <rPr>
        <sz val="14"/>
        <rFont val="Times New Roman"/>
        <charset val="134"/>
      </rPr>
      <t>1</t>
    </r>
    <r>
      <rPr>
        <sz val="14"/>
        <rFont val="宋体"/>
        <charset val="134"/>
      </rPr>
      <t>万元</t>
    </r>
  </si>
  <si>
    <t>马关镇新建养畜暖棚建设到户补助项目</t>
  </si>
  <si>
    <t>马堡村</t>
  </si>
  <si>
    <r>
      <rPr>
        <sz val="14"/>
        <rFont val="宋体"/>
        <charset val="134"/>
      </rPr>
      <t>新建养畜暖棚</t>
    </r>
    <r>
      <rPr>
        <sz val="14"/>
        <rFont val="Times New Roman"/>
        <charset val="134"/>
      </rPr>
      <t>3</t>
    </r>
    <r>
      <rPr>
        <sz val="14"/>
        <rFont val="宋体"/>
        <charset val="134"/>
      </rPr>
      <t>座（其中马堡村</t>
    </r>
    <r>
      <rPr>
        <sz val="14"/>
        <rFont val="Times New Roman"/>
        <charset val="134"/>
      </rPr>
      <t>2</t>
    </r>
    <r>
      <rPr>
        <sz val="14"/>
        <rFont val="宋体"/>
        <charset val="134"/>
      </rPr>
      <t>座，韦沟村</t>
    </r>
    <r>
      <rPr>
        <sz val="14"/>
        <rFont val="Times New Roman"/>
        <charset val="134"/>
      </rPr>
      <t>1</t>
    </r>
    <r>
      <rPr>
        <sz val="14"/>
        <rFont val="宋体"/>
        <charset val="134"/>
      </rPr>
      <t>座）</t>
    </r>
  </si>
  <si>
    <t>木河乡新建养畜暖棚建设到户补助项目</t>
  </si>
  <si>
    <r>
      <rPr>
        <sz val="14"/>
        <rFont val="宋体"/>
        <charset val="134"/>
      </rPr>
      <t>涉及村；修建养畜暖棚</t>
    </r>
    <r>
      <rPr>
        <sz val="14"/>
        <rFont val="Times New Roman"/>
        <charset val="134"/>
      </rPr>
      <t>1</t>
    </r>
    <r>
      <rPr>
        <sz val="14"/>
        <rFont val="宋体"/>
        <charset val="134"/>
      </rPr>
      <t>座，发展养殖业</t>
    </r>
  </si>
  <si>
    <t>张棉驿乡新建养畜暖棚建设到户补助项目</t>
  </si>
  <si>
    <r>
      <rPr>
        <sz val="14"/>
        <rFont val="宋体"/>
        <charset val="134"/>
      </rPr>
      <t>在张棉村实施养畜暖棚建设到户补助项目</t>
    </r>
    <r>
      <rPr>
        <sz val="14"/>
        <rFont val="Times New Roman"/>
        <charset val="134"/>
      </rPr>
      <t>2</t>
    </r>
    <r>
      <rPr>
        <sz val="14"/>
        <rFont val="宋体"/>
        <charset val="134"/>
      </rPr>
      <t>户</t>
    </r>
    <r>
      <rPr>
        <sz val="14"/>
        <rFont val="Times New Roman"/>
        <charset val="134"/>
      </rPr>
      <t>2</t>
    </r>
    <r>
      <rPr>
        <sz val="14"/>
        <rFont val="宋体"/>
        <charset val="134"/>
      </rPr>
      <t>座</t>
    </r>
  </si>
  <si>
    <t>扶持养殖户养殖成本，增加农民收入。</t>
  </si>
  <si>
    <t>平安乡新建养畜暖棚建设到户补助项目</t>
  </si>
  <si>
    <r>
      <rPr>
        <sz val="14"/>
        <rFont val="宋体"/>
        <charset val="134"/>
      </rPr>
      <t>全乡实施新建养畜暖棚建设到户补助项目</t>
    </r>
    <r>
      <rPr>
        <sz val="14"/>
        <rFont val="Times New Roman"/>
        <charset val="134"/>
      </rPr>
      <t>4</t>
    </r>
    <r>
      <rPr>
        <sz val="14"/>
        <rFont val="宋体"/>
        <charset val="134"/>
      </rPr>
      <t>座，每座补助</t>
    </r>
    <r>
      <rPr>
        <sz val="14"/>
        <rFont val="Times New Roman"/>
        <charset val="134"/>
      </rPr>
      <t>1</t>
    </r>
    <r>
      <rPr>
        <sz val="14"/>
        <rFont val="宋体"/>
        <charset val="134"/>
      </rPr>
      <t>万元，共补助</t>
    </r>
    <r>
      <rPr>
        <sz val="14"/>
        <rFont val="Times New Roman"/>
        <charset val="134"/>
      </rPr>
      <t>4</t>
    </r>
    <r>
      <rPr>
        <sz val="14"/>
        <rFont val="宋体"/>
        <charset val="134"/>
      </rPr>
      <t>万元。其中磨马村</t>
    </r>
    <r>
      <rPr>
        <sz val="14"/>
        <rFont val="Times New Roman"/>
        <charset val="134"/>
      </rPr>
      <t>3</t>
    </r>
    <r>
      <rPr>
        <sz val="14"/>
        <rFont val="宋体"/>
        <charset val="134"/>
      </rPr>
      <t>座、梨树村</t>
    </r>
    <r>
      <rPr>
        <sz val="14"/>
        <rFont val="Times New Roman"/>
        <charset val="134"/>
      </rPr>
      <t>1</t>
    </r>
    <r>
      <rPr>
        <sz val="14"/>
        <rFont val="宋体"/>
        <charset val="134"/>
      </rPr>
      <t>座。</t>
    </r>
  </si>
  <si>
    <r>
      <rPr>
        <sz val="14"/>
        <rFont val="宋体"/>
        <charset val="134"/>
      </rPr>
      <t>预计扶持</t>
    </r>
    <r>
      <rPr>
        <sz val="14"/>
        <rFont val="Times New Roman"/>
        <charset val="134"/>
      </rPr>
      <t>2</t>
    </r>
    <r>
      <rPr>
        <sz val="14"/>
        <rFont val="宋体"/>
        <charset val="134"/>
      </rPr>
      <t>村</t>
    </r>
    <r>
      <rPr>
        <sz val="14"/>
        <rFont val="Times New Roman"/>
        <charset val="134"/>
      </rPr>
      <t>4</t>
    </r>
    <r>
      <rPr>
        <sz val="14"/>
        <rFont val="宋体"/>
        <charset val="134"/>
      </rPr>
      <t>户边缘户扩大养殖规模，壮大发展养殖业。</t>
    </r>
  </si>
  <si>
    <r>
      <rPr>
        <b/>
        <sz val="14"/>
        <rFont val="Times New Roman"/>
        <charset val="134"/>
      </rPr>
      <t>2.10</t>
    </r>
    <r>
      <rPr>
        <b/>
        <sz val="14"/>
        <rFont val="宋体"/>
        <charset val="134"/>
      </rPr>
      <t>电动铡草机到户补助项目</t>
    </r>
  </si>
  <si>
    <r>
      <rPr>
        <b/>
        <sz val="14"/>
        <rFont val="宋体"/>
        <charset val="134"/>
      </rPr>
      <t>安排</t>
    </r>
    <r>
      <rPr>
        <b/>
        <sz val="14"/>
        <rFont val="Times New Roman"/>
        <charset val="134"/>
      </rPr>
      <t>33</t>
    </r>
    <r>
      <rPr>
        <b/>
        <sz val="14"/>
        <rFont val="宋体"/>
        <charset val="134"/>
      </rPr>
      <t>万元在相关乡镇实施边缘户电动铡草机到户补助项目，每台补助</t>
    </r>
    <r>
      <rPr>
        <b/>
        <sz val="14"/>
        <rFont val="Times New Roman"/>
        <charset val="134"/>
      </rPr>
      <t>6000</t>
    </r>
    <r>
      <rPr>
        <b/>
        <sz val="14"/>
        <rFont val="宋体"/>
        <charset val="134"/>
      </rPr>
      <t>元，共补助</t>
    </r>
    <r>
      <rPr>
        <b/>
        <sz val="14"/>
        <rFont val="Times New Roman"/>
        <charset val="134"/>
      </rPr>
      <t>55</t>
    </r>
    <r>
      <rPr>
        <b/>
        <sz val="14"/>
        <rFont val="宋体"/>
        <charset val="134"/>
      </rPr>
      <t>台。</t>
    </r>
  </si>
  <si>
    <t>龙山镇电动铡草机到户补助项目</t>
  </si>
  <si>
    <r>
      <rPr>
        <sz val="14"/>
        <rFont val="宋体"/>
        <charset val="134"/>
      </rPr>
      <t>全镇共</t>
    </r>
    <r>
      <rPr>
        <sz val="14"/>
        <rFont val="Times New Roman"/>
        <charset val="134"/>
      </rPr>
      <t>11</t>
    </r>
    <r>
      <rPr>
        <sz val="14"/>
        <rFont val="宋体"/>
        <charset val="134"/>
      </rPr>
      <t>台，每台补助</t>
    </r>
    <r>
      <rPr>
        <sz val="14"/>
        <rFont val="Times New Roman"/>
        <charset val="134"/>
      </rPr>
      <t>6000</t>
    </r>
    <r>
      <rPr>
        <sz val="14"/>
        <rFont val="宋体"/>
        <charset val="134"/>
      </rPr>
      <t>元，共补助</t>
    </r>
    <r>
      <rPr>
        <sz val="14"/>
        <rFont val="Times New Roman"/>
        <charset val="134"/>
      </rPr>
      <t>6.6</t>
    </r>
    <r>
      <rPr>
        <sz val="14"/>
        <rFont val="宋体"/>
        <charset val="134"/>
      </rPr>
      <t>万元，其中，连柯村铡草机</t>
    </r>
    <r>
      <rPr>
        <sz val="14"/>
        <rFont val="Times New Roman"/>
        <charset val="134"/>
      </rPr>
      <t>5</t>
    </r>
    <r>
      <rPr>
        <sz val="14"/>
        <rFont val="宋体"/>
        <charset val="134"/>
      </rPr>
      <t>个</t>
    </r>
    <r>
      <rPr>
        <sz val="14"/>
        <rFont val="Times New Roman"/>
        <charset val="134"/>
      </rPr>
      <t>3</t>
    </r>
    <r>
      <rPr>
        <sz val="14"/>
        <rFont val="宋体"/>
        <charset val="134"/>
      </rPr>
      <t>万，北街村电动铡草机</t>
    </r>
    <r>
      <rPr>
        <sz val="14"/>
        <rFont val="Times New Roman"/>
        <charset val="134"/>
      </rPr>
      <t>6</t>
    </r>
    <r>
      <rPr>
        <sz val="14"/>
        <rFont val="宋体"/>
        <charset val="134"/>
      </rPr>
      <t>台</t>
    </r>
    <r>
      <rPr>
        <sz val="14"/>
        <rFont val="Times New Roman"/>
        <charset val="134"/>
      </rPr>
      <t>3.6</t>
    </r>
    <r>
      <rPr>
        <sz val="14"/>
        <rFont val="宋体"/>
        <charset val="134"/>
      </rPr>
      <t>万元</t>
    </r>
  </si>
  <si>
    <t>便捷农民生产效率，提高收入</t>
  </si>
  <si>
    <t>恭门镇电动铡草机到户补助项目</t>
  </si>
  <si>
    <r>
      <rPr>
        <sz val="14"/>
        <rFont val="宋体"/>
        <charset val="134"/>
      </rPr>
      <t>共</t>
    </r>
    <r>
      <rPr>
        <sz val="14"/>
        <rFont val="Times New Roman"/>
        <charset val="134"/>
      </rPr>
      <t>3</t>
    </r>
    <r>
      <rPr>
        <sz val="14"/>
        <rFont val="宋体"/>
        <charset val="134"/>
      </rPr>
      <t>台；阴山村</t>
    </r>
    <r>
      <rPr>
        <sz val="14"/>
        <rFont val="Times New Roman"/>
        <charset val="134"/>
      </rPr>
      <t>1</t>
    </r>
    <r>
      <rPr>
        <sz val="14"/>
        <rFont val="宋体"/>
        <charset val="134"/>
      </rPr>
      <t>户</t>
    </r>
    <r>
      <rPr>
        <sz val="14"/>
        <rFont val="Times New Roman"/>
        <charset val="134"/>
      </rPr>
      <t>1</t>
    </r>
    <r>
      <rPr>
        <sz val="14"/>
        <rFont val="宋体"/>
        <charset val="134"/>
      </rPr>
      <t>台、柳沟村</t>
    </r>
    <r>
      <rPr>
        <sz val="14"/>
        <rFont val="Times New Roman"/>
        <charset val="134"/>
      </rPr>
      <t>2</t>
    </r>
    <r>
      <rPr>
        <sz val="14"/>
        <rFont val="宋体"/>
        <charset val="134"/>
      </rPr>
      <t>台</t>
    </r>
  </si>
  <si>
    <t>胡川镇电动铡草机到户补助项目</t>
  </si>
  <si>
    <r>
      <rPr>
        <sz val="14"/>
        <rFont val="宋体"/>
        <charset val="134"/>
      </rPr>
      <t>在胡川镇电动铡草机购置</t>
    </r>
    <r>
      <rPr>
        <sz val="14"/>
        <rFont val="Times New Roman"/>
        <charset val="134"/>
      </rPr>
      <t>2</t>
    </r>
    <r>
      <rPr>
        <sz val="14"/>
        <rFont val="宋体"/>
        <charset val="134"/>
      </rPr>
      <t>台，每台</t>
    </r>
    <r>
      <rPr>
        <sz val="14"/>
        <rFont val="Times New Roman"/>
        <charset val="134"/>
      </rPr>
      <t>0.6</t>
    </r>
    <r>
      <rPr>
        <sz val="14"/>
        <rFont val="宋体"/>
        <charset val="134"/>
      </rPr>
      <t>万元，共计</t>
    </r>
    <r>
      <rPr>
        <sz val="14"/>
        <rFont val="Times New Roman"/>
        <charset val="134"/>
      </rPr>
      <t>1.2</t>
    </r>
    <r>
      <rPr>
        <sz val="14"/>
        <rFont val="宋体"/>
        <charset val="134"/>
      </rPr>
      <t>万元。其中刘塬村购进电动铡草机</t>
    </r>
    <r>
      <rPr>
        <sz val="14"/>
        <rFont val="Times New Roman"/>
        <charset val="134"/>
      </rPr>
      <t>1</t>
    </r>
    <r>
      <rPr>
        <sz val="14"/>
        <rFont val="宋体"/>
        <charset val="134"/>
      </rPr>
      <t>台，窑上村购进电动铡草机</t>
    </r>
    <r>
      <rPr>
        <sz val="14"/>
        <rFont val="Times New Roman"/>
        <charset val="134"/>
      </rPr>
      <t>1</t>
    </r>
    <r>
      <rPr>
        <sz val="14"/>
        <rFont val="宋体"/>
        <charset val="134"/>
      </rPr>
      <t>台。</t>
    </r>
  </si>
  <si>
    <t>大阳镇电动铡草机到户补助项目</t>
  </si>
  <si>
    <r>
      <rPr>
        <sz val="14"/>
        <rFont val="宋体"/>
        <charset val="134"/>
      </rPr>
      <t>在大阳镇购买电动铡草机</t>
    </r>
    <r>
      <rPr>
        <sz val="14"/>
        <rFont val="Times New Roman"/>
        <charset val="134"/>
      </rPr>
      <t>3</t>
    </r>
    <r>
      <rPr>
        <sz val="14"/>
        <rFont val="宋体"/>
        <charset val="134"/>
      </rPr>
      <t>台，每台补助</t>
    </r>
    <r>
      <rPr>
        <sz val="14"/>
        <rFont val="Times New Roman"/>
        <charset val="134"/>
      </rPr>
      <t>0.6</t>
    </r>
    <r>
      <rPr>
        <sz val="14"/>
        <rFont val="宋体"/>
        <charset val="134"/>
      </rPr>
      <t>万元，共补助资金</t>
    </r>
    <r>
      <rPr>
        <sz val="14"/>
        <rFont val="Times New Roman"/>
        <charset val="134"/>
      </rPr>
      <t>1.8</t>
    </r>
    <r>
      <rPr>
        <sz val="14"/>
        <rFont val="宋体"/>
        <charset val="134"/>
      </rPr>
      <t>万元。陈阳村</t>
    </r>
    <r>
      <rPr>
        <sz val="14"/>
        <rFont val="Times New Roman"/>
        <charset val="134"/>
      </rPr>
      <t>1</t>
    </r>
    <r>
      <rPr>
        <sz val="14"/>
        <rFont val="宋体"/>
        <charset val="134"/>
      </rPr>
      <t>台，中庄村</t>
    </r>
    <r>
      <rPr>
        <sz val="14"/>
        <rFont val="Times New Roman"/>
        <charset val="134"/>
      </rPr>
      <t>1</t>
    </r>
    <r>
      <rPr>
        <sz val="14"/>
        <rFont val="宋体"/>
        <charset val="134"/>
      </rPr>
      <t>台，刘沟村</t>
    </r>
    <r>
      <rPr>
        <sz val="14"/>
        <rFont val="Times New Roman"/>
        <charset val="134"/>
      </rPr>
      <t>1</t>
    </r>
    <r>
      <rPr>
        <sz val="14"/>
        <rFont val="宋体"/>
        <charset val="134"/>
      </rPr>
      <t>台，</t>
    </r>
  </si>
  <si>
    <t>川王镇电动铡草机到户补助项目</t>
  </si>
  <si>
    <t>川王村</t>
  </si>
  <si>
    <r>
      <rPr>
        <sz val="14"/>
        <rFont val="宋体"/>
        <charset val="134"/>
      </rPr>
      <t>电动铡草机</t>
    </r>
    <r>
      <rPr>
        <sz val="14"/>
        <rFont val="Times New Roman"/>
        <charset val="134"/>
      </rPr>
      <t>2</t>
    </r>
    <r>
      <rPr>
        <sz val="14"/>
        <rFont val="宋体"/>
        <charset val="134"/>
      </rPr>
      <t>台，每台补助</t>
    </r>
    <r>
      <rPr>
        <sz val="14"/>
        <rFont val="Times New Roman"/>
        <charset val="134"/>
      </rPr>
      <t>6000</t>
    </r>
    <r>
      <rPr>
        <sz val="14"/>
        <rFont val="宋体"/>
        <charset val="134"/>
      </rPr>
      <t>元</t>
    </r>
  </si>
  <si>
    <t>提高种植积极性，增加种植业收入</t>
  </si>
  <si>
    <t>马关镇电动铡草机到户补助项目</t>
  </si>
  <si>
    <r>
      <rPr>
        <sz val="14"/>
        <rFont val="宋体"/>
        <charset val="134"/>
      </rPr>
      <t>购进铡草机</t>
    </r>
    <r>
      <rPr>
        <sz val="14"/>
        <rFont val="Times New Roman"/>
        <charset val="134"/>
      </rPr>
      <t>7</t>
    </r>
    <r>
      <rPr>
        <sz val="14"/>
        <rFont val="宋体"/>
        <charset val="134"/>
      </rPr>
      <t>台（其中东庄村</t>
    </r>
    <r>
      <rPr>
        <sz val="14"/>
        <rFont val="Times New Roman"/>
        <charset val="134"/>
      </rPr>
      <t>2</t>
    </r>
    <r>
      <rPr>
        <sz val="14"/>
        <rFont val="宋体"/>
        <charset val="134"/>
      </rPr>
      <t>台，黄花村</t>
    </r>
    <r>
      <rPr>
        <sz val="14"/>
        <rFont val="Times New Roman"/>
        <charset val="134"/>
      </rPr>
      <t>2</t>
    </r>
    <r>
      <rPr>
        <sz val="14"/>
        <rFont val="宋体"/>
        <charset val="134"/>
      </rPr>
      <t>台，上豆村</t>
    </r>
    <r>
      <rPr>
        <sz val="14"/>
        <rFont val="Times New Roman"/>
        <charset val="134"/>
      </rPr>
      <t>2</t>
    </r>
    <r>
      <rPr>
        <sz val="14"/>
        <rFont val="宋体"/>
        <charset val="134"/>
      </rPr>
      <t>台，韦沟村</t>
    </r>
    <r>
      <rPr>
        <sz val="14"/>
        <rFont val="Times New Roman"/>
        <charset val="134"/>
      </rPr>
      <t>1</t>
    </r>
    <r>
      <rPr>
        <sz val="14"/>
        <rFont val="宋体"/>
        <charset val="134"/>
      </rPr>
      <t>台）</t>
    </r>
  </si>
  <si>
    <t>实现机械化，增加效率</t>
  </si>
  <si>
    <t>木河乡电动铡草机到户补助项目</t>
  </si>
  <si>
    <r>
      <rPr>
        <sz val="14"/>
        <rFont val="宋体"/>
        <charset val="134"/>
      </rPr>
      <t>涉及</t>
    </r>
    <r>
      <rPr>
        <sz val="14"/>
        <rFont val="Times New Roman"/>
        <charset val="134"/>
      </rPr>
      <t>1</t>
    </r>
    <r>
      <rPr>
        <sz val="14"/>
        <rFont val="宋体"/>
        <charset val="134"/>
      </rPr>
      <t>村</t>
    </r>
    <r>
      <rPr>
        <sz val="14"/>
        <rFont val="Times New Roman"/>
        <charset val="134"/>
      </rPr>
      <t>2</t>
    </r>
    <r>
      <rPr>
        <sz val="14"/>
        <rFont val="宋体"/>
        <charset val="134"/>
      </rPr>
      <t>台，购买铡草机</t>
    </r>
    <r>
      <rPr>
        <sz val="14"/>
        <rFont val="Times New Roman"/>
        <charset val="134"/>
      </rPr>
      <t>2</t>
    </r>
    <r>
      <rPr>
        <sz val="14"/>
        <rFont val="宋体"/>
        <charset val="134"/>
      </rPr>
      <t>台，发展养殖业</t>
    </r>
  </si>
  <si>
    <t>闫家乡电动铡草机到户补助项目</t>
  </si>
  <si>
    <r>
      <rPr>
        <sz val="14"/>
        <rFont val="宋体"/>
        <charset val="134"/>
      </rPr>
      <t>陈庙村</t>
    </r>
    <r>
      <rPr>
        <sz val="14"/>
        <rFont val="Times New Roman"/>
        <charset val="134"/>
      </rPr>
      <t>1</t>
    </r>
    <r>
      <rPr>
        <sz val="14"/>
        <rFont val="宋体"/>
        <charset val="134"/>
      </rPr>
      <t>台，需资金</t>
    </r>
    <r>
      <rPr>
        <sz val="14"/>
        <rFont val="Times New Roman"/>
        <charset val="134"/>
      </rPr>
      <t>0.6</t>
    </r>
    <r>
      <rPr>
        <sz val="14"/>
        <rFont val="宋体"/>
        <charset val="134"/>
      </rPr>
      <t>万元。</t>
    </r>
  </si>
  <si>
    <t>连五乡电动铡草机到户补助项目</t>
  </si>
  <si>
    <r>
      <rPr>
        <sz val="14"/>
        <rFont val="宋体"/>
        <charset val="134"/>
      </rPr>
      <t>连五乡</t>
    </r>
    <r>
      <rPr>
        <sz val="14"/>
        <rFont val="Times New Roman"/>
        <charset val="134"/>
      </rPr>
      <t>8</t>
    </r>
    <r>
      <rPr>
        <sz val="14"/>
        <rFont val="宋体"/>
        <charset val="134"/>
      </rPr>
      <t>村边缘户实施电动铡草机到户补助项目</t>
    </r>
    <r>
      <rPr>
        <sz val="14"/>
        <rFont val="Times New Roman"/>
        <charset val="134"/>
      </rPr>
      <t>24</t>
    </r>
    <r>
      <rPr>
        <sz val="14"/>
        <rFont val="宋体"/>
        <charset val="134"/>
      </rPr>
      <t>台。其中：四合</t>
    </r>
    <r>
      <rPr>
        <sz val="14"/>
        <rFont val="Times New Roman"/>
        <charset val="134"/>
      </rPr>
      <t>5</t>
    </r>
    <r>
      <rPr>
        <sz val="14"/>
        <rFont val="宋体"/>
        <charset val="134"/>
      </rPr>
      <t>台、三合</t>
    </r>
    <r>
      <rPr>
        <sz val="14"/>
        <rFont val="Times New Roman"/>
        <charset val="134"/>
      </rPr>
      <t>3</t>
    </r>
    <r>
      <rPr>
        <sz val="14"/>
        <rFont val="宋体"/>
        <charset val="134"/>
      </rPr>
      <t>台、兰家</t>
    </r>
    <r>
      <rPr>
        <sz val="14"/>
        <rFont val="Times New Roman"/>
        <charset val="134"/>
      </rPr>
      <t>1</t>
    </r>
    <r>
      <rPr>
        <sz val="14"/>
        <rFont val="宋体"/>
        <charset val="134"/>
      </rPr>
      <t>台、连五</t>
    </r>
    <r>
      <rPr>
        <sz val="14"/>
        <rFont val="Times New Roman"/>
        <charset val="134"/>
      </rPr>
      <t>3</t>
    </r>
    <r>
      <rPr>
        <sz val="14"/>
        <rFont val="宋体"/>
        <charset val="134"/>
      </rPr>
      <t>台、中心</t>
    </r>
    <r>
      <rPr>
        <sz val="14"/>
        <rFont val="Times New Roman"/>
        <charset val="134"/>
      </rPr>
      <t>3</t>
    </r>
    <r>
      <rPr>
        <sz val="14"/>
        <rFont val="宋体"/>
        <charset val="134"/>
      </rPr>
      <t>台、马咀</t>
    </r>
    <r>
      <rPr>
        <sz val="14"/>
        <rFont val="Times New Roman"/>
        <charset val="134"/>
      </rPr>
      <t>1</t>
    </r>
    <r>
      <rPr>
        <sz val="14"/>
        <rFont val="宋体"/>
        <charset val="134"/>
      </rPr>
      <t>台、贠家</t>
    </r>
    <r>
      <rPr>
        <sz val="14"/>
        <rFont val="Times New Roman"/>
        <charset val="134"/>
      </rPr>
      <t>6</t>
    </r>
    <r>
      <rPr>
        <sz val="14"/>
        <rFont val="宋体"/>
        <charset val="134"/>
      </rPr>
      <t>台、陈家</t>
    </r>
    <r>
      <rPr>
        <sz val="14"/>
        <rFont val="Times New Roman"/>
        <charset val="134"/>
      </rPr>
      <t>1</t>
    </r>
    <r>
      <rPr>
        <sz val="14"/>
        <rFont val="宋体"/>
        <charset val="134"/>
      </rPr>
      <t>台、腰庄村</t>
    </r>
    <r>
      <rPr>
        <sz val="14"/>
        <rFont val="Times New Roman"/>
        <charset val="134"/>
      </rPr>
      <t>1</t>
    </r>
    <r>
      <rPr>
        <sz val="14"/>
        <rFont val="宋体"/>
        <charset val="134"/>
      </rPr>
      <t>台。</t>
    </r>
  </si>
  <si>
    <r>
      <rPr>
        <sz val="14"/>
        <rFont val="宋体"/>
        <charset val="134"/>
      </rPr>
      <t>连五乡</t>
    </r>
    <r>
      <rPr>
        <sz val="14"/>
        <rFont val="Times New Roman"/>
        <charset val="134"/>
      </rPr>
      <t>8</t>
    </r>
    <r>
      <rPr>
        <sz val="14"/>
        <rFont val="宋体"/>
        <charset val="134"/>
      </rPr>
      <t>村边缘户实施电动铡草机到户补助项目</t>
    </r>
    <r>
      <rPr>
        <sz val="14"/>
        <rFont val="Times New Roman"/>
        <charset val="134"/>
      </rPr>
      <t>23</t>
    </r>
    <r>
      <rPr>
        <sz val="14"/>
        <rFont val="宋体"/>
        <charset val="134"/>
      </rPr>
      <t>台，增加养殖积极性。</t>
    </r>
  </si>
  <si>
    <r>
      <rPr>
        <b/>
        <sz val="14"/>
        <rFont val="Times New Roman"/>
        <charset val="134"/>
      </rPr>
      <t>2.11</t>
    </r>
    <r>
      <rPr>
        <b/>
        <sz val="14"/>
        <rFont val="宋体"/>
        <charset val="134"/>
      </rPr>
      <t>电动割草机到户补助项目</t>
    </r>
  </si>
  <si>
    <r>
      <rPr>
        <b/>
        <sz val="14"/>
        <rFont val="宋体"/>
        <charset val="134"/>
      </rPr>
      <t>安排</t>
    </r>
    <r>
      <rPr>
        <b/>
        <sz val="14"/>
        <rFont val="Times New Roman"/>
        <charset val="134"/>
      </rPr>
      <t>14.5</t>
    </r>
    <r>
      <rPr>
        <b/>
        <sz val="14"/>
        <rFont val="宋体"/>
        <charset val="134"/>
      </rPr>
      <t>万元在相关乡镇实施边缘户电动割草机到户补助项目，每台补助</t>
    </r>
    <r>
      <rPr>
        <b/>
        <sz val="14"/>
        <rFont val="Times New Roman"/>
        <charset val="134"/>
      </rPr>
      <t>5000</t>
    </r>
    <r>
      <rPr>
        <b/>
        <sz val="14"/>
        <rFont val="宋体"/>
        <charset val="134"/>
      </rPr>
      <t>元，共补助</t>
    </r>
    <r>
      <rPr>
        <b/>
        <sz val="14"/>
        <rFont val="Times New Roman"/>
        <charset val="134"/>
      </rPr>
      <t>29</t>
    </r>
    <r>
      <rPr>
        <b/>
        <sz val="14"/>
        <rFont val="宋体"/>
        <charset val="134"/>
      </rPr>
      <t>台。</t>
    </r>
  </si>
  <si>
    <t>龙山镇电动割草机到户补助项目</t>
  </si>
  <si>
    <r>
      <rPr>
        <sz val="14"/>
        <rFont val="宋体"/>
        <charset val="134"/>
      </rPr>
      <t>全镇共</t>
    </r>
    <r>
      <rPr>
        <sz val="14"/>
        <rFont val="Times New Roman"/>
        <charset val="134"/>
      </rPr>
      <t>9</t>
    </r>
    <r>
      <rPr>
        <sz val="14"/>
        <rFont val="宋体"/>
        <charset val="134"/>
      </rPr>
      <t>台，每台补助</t>
    </r>
    <r>
      <rPr>
        <sz val="14"/>
        <rFont val="Times New Roman"/>
        <charset val="134"/>
      </rPr>
      <t>5000</t>
    </r>
    <r>
      <rPr>
        <sz val="14"/>
        <rFont val="宋体"/>
        <charset val="134"/>
      </rPr>
      <t>元，共补助</t>
    </r>
    <r>
      <rPr>
        <sz val="14"/>
        <rFont val="Times New Roman"/>
        <charset val="134"/>
      </rPr>
      <t>4.5</t>
    </r>
    <r>
      <rPr>
        <sz val="14"/>
        <rFont val="宋体"/>
        <charset val="134"/>
      </rPr>
      <t>万元，其中，连柯村割草机</t>
    </r>
    <r>
      <rPr>
        <sz val="14"/>
        <rFont val="Times New Roman"/>
        <charset val="134"/>
      </rPr>
      <t>5</t>
    </r>
    <r>
      <rPr>
        <sz val="14"/>
        <rFont val="宋体"/>
        <charset val="134"/>
      </rPr>
      <t>个</t>
    </r>
    <r>
      <rPr>
        <sz val="14"/>
        <rFont val="Times New Roman"/>
        <charset val="134"/>
      </rPr>
      <t>2.5</t>
    </r>
    <r>
      <rPr>
        <sz val="14"/>
        <rFont val="宋体"/>
        <charset val="134"/>
      </rPr>
      <t>万；北街村电动割草机</t>
    </r>
    <r>
      <rPr>
        <sz val="14"/>
        <rFont val="Times New Roman"/>
        <charset val="134"/>
      </rPr>
      <t>4</t>
    </r>
    <r>
      <rPr>
        <sz val="14"/>
        <rFont val="宋体"/>
        <charset val="134"/>
      </rPr>
      <t>台</t>
    </r>
    <r>
      <rPr>
        <sz val="14"/>
        <rFont val="Times New Roman"/>
        <charset val="134"/>
      </rPr>
      <t>2</t>
    </r>
    <r>
      <rPr>
        <sz val="14"/>
        <rFont val="宋体"/>
        <charset val="134"/>
      </rPr>
      <t>万元</t>
    </r>
  </si>
  <si>
    <t>恭门镇电动割草机到户补助项目</t>
  </si>
  <si>
    <r>
      <rPr>
        <sz val="14"/>
        <rFont val="宋体"/>
        <charset val="134"/>
      </rPr>
      <t>共</t>
    </r>
    <r>
      <rPr>
        <sz val="14"/>
        <rFont val="Times New Roman"/>
        <charset val="134"/>
      </rPr>
      <t>1</t>
    </r>
    <r>
      <rPr>
        <sz val="14"/>
        <rFont val="宋体"/>
        <charset val="134"/>
      </rPr>
      <t>台；阴山村</t>
    </r>
    <r>
      <rPr>
        <sz val="14"/>
        <rFont val="Times New Roman"/>
        <charset val="134"/>
      </rPr>
      <t>1</t>
    </r>
    <r>
      <rPr>
        <sz val="14"/>
        <rFont val="宋体"/>
        <charset val="134"/>
      </rPr>
      <t>户</t>
    </r>
    <r>
      <rPr>
        <sz val="14"/>
        <rFont val="Times New Roman"/>
        <charset val="134"/>
      </rPr>
      <t>1</t>
    </r>
    <r>
      <rPr>
        <sz val="14"/>
        <rFont val="宋体"/>
        <charset val="134"/>
      </rPr>
      <t>台</t>
    </r>
  </si>
  <si>
    <t>扶持边缘户实现机械化，增加收入</t>
  </si>
  <si>
    <t>大阳镇电动割草机到户补助项目</t>
  </si>
  <si>
    <r>
      <rPr>
        <sz val="14"/>
        <rFont val="宋体"/>
        <charset val="134"/>
      </rPr>
      <t>在大阳镇刘沟村购买电动割草机</t>
    </r>
    <r>
      <rPr>
        <sz val="14"/>
        <rFont val="Times New Roman"/>
        <charset val="134"/>
      </rPr>
      <t>1</t>
    </r>
    <r>
      <rPr>
        <sz val="14"/>
        <rFont val="宋体"/>
        <charset val="134"/>
      </rPr>
      <t>台，每台补助</t>
    </r>
    <r>
      <rPr>
        <sz val="14"/>
        <rFont val="Times New Roman"/>
        <charset val="134"/>
      </rPr>
      <t>0.5</t>
    </r>
    <r>
      <rPr>
        <sz val="14"/>
        <rFont val="宋体"/>
        <charset val="134"/>
      </rPr>
      <t>万元，共补助资金</t>
    </r>
    <r>
      <rPr>
        <sz val="14"/>
        <rFont val="Times New Roman"/>
        <charset val="134"/>
      </rPr>
      <t>0.5</t>
    </r>
    <r>
      <rPr>
        <sz val="14"/>
        <rFont val="宋体"/>
        <charset val="134"/>
      </rPr>
      <t>万元。刘沟村</t>
    </r>
    <r>
      <rPr>
        <sz val="14"/>
        <rFont val="Times New Roman"/>
        <charset val="134"/>
      </rPr>
      <t>1</t>
    </r>
    <r>
      <rPr>
        <sz val="14"/>
        <rFont val="宋体"/>
        <charset val="134"/>
      </rPr>
      <t>台</t>
    </r>
  </si>
  <si>
    <t>马关镇电动割草机到户补助项目</t>
  </si>
  <si>
    <r>
      <rPr>
        <sz val="14"/>
        <rFont val="宋体"/>
        <charset val="134"/>
      </rPr>
      <t>购进割草机</t>
    </r>
    <r>
      <rPr>
        <sz val="14"/>
        <rFont val="Times New Roman"/>
        <charset val="134"/>
      </rPr>
      <t>3</t>
    </r>
    <r>
      <rPr>
        <sz val="14"/>
        <rFont val="宋体"/>
        <charset val="134"/>
      </rPr>
      <t>台（其中上河村</t>
    </r>
    <r>
      <rPr>
        <sz val="14"/>
        <rFont val="Times New Roman"/>
        <charset val="134"/>
      </rPr>
      <t>1</t>
    </r>
    <r>
      <rPr>
        <sz val="14"/>
        <rFont val="宋体"/>
        <charset val="134"/>
      </rPr>
      <t>台</t>
    </r>
    <r>
      <rPr>
        <sz val="14"/>
        <rFont val="Times New Roman"/>
        <charset val="134"/>
      </rPr>
      <t>,</t>
    </r>
    <r>
      <rPr>
        <sz val="14"/>
        <rFont val="宋体"/>
        <charset val="134"/>
      </rPr>
      <t>黄花村</t>
    </r>
    <r>
      <rPr>
        <sz val="14"/>
        <rFont val="Times New Roman"/>
        <charset val="134"/>
      </rPr>
      <t>2</t>
    </r>
    <r>
      <rPr>
        <sz val="14"/>
        <rFont val="宋体"/>
        <charset val="134"/>
      </rPr>
      <t>台）</t>
    </r>
  </si>
  <si>
    <t>梁山镇电动割草机到户补助项目</t>
  </si>
  <si>
    <r>
      <rPr>
        <sz val="14"/>
        <rFont val="宋体"/>
        <charset val="134"/>
      </rPr>
      <t>为梁山镇电动割草机到户补助项目涉及</t>
    </r>
    <r>
      <rPr>
        <sz val="14"/>
        <rFont val="Times New Roman"/>
        <charset val="134"/>
      </rPr>
      <t>1</t>
    </r>
    <r>
      <rPr>
        <sz val="14"/>
        <rFont val="宋体"/>
        <charset val="134"/>
      </rPr>
      <t>个村</t>
    </r>
    <r>
      <rPr>
        <sz val="14"/>
        <rFont val="Times New Roman"/>
        <charset val="134"/>
      </rPr>
      <t>15</t>
    </r>
    <r>
      <rPr>
        <sz val="14"/>
        <rFont val="宋体"/>
        <charset val="134"/>
      </rPr>
      <t>户</t>
    </r>
    <r>
      <rPr>
        <sz val="14"/>
        <rFont val="Times New Roman"/>
        <charset val="134"/>
      </rPr>
      <t>15</t>
    </r>
    <r>
      <rPr>
        <sz val="14"/>
        <rFont val="宋体"/>
        <charset val="134"/>
      </rPr>
      <t>台，每台</t>
    </r>
    <r>
      <rPr>
        <sz val="14"/>
        <rFont val="Times New Roman"/>
        <charset val="134"/>
      </rPr>
      <t>5000</t>
    </r>
    <r>
      <rPr>
        <sz val="14"/>
        <rFont val="宋体"/>
        <charset val="134"/>
      </rPr>
      <t>元，需资金</t>
    </r>
    <r>
      <rPr>
        <sz val="14"/>
        <rFont val="Times New Roman"/>
        <charset val="134"/>
      </rPr>
      <t>7.5</t>
    </r>
    <r>
      <rPr>
        <sz val="14"/>
        <rFont val="宋体"/>
        <charset val="134"/>
      </rPr>
      <t>万元，其中：阳洼村</t>
    </r>
    <r>
      <rPr>
        <sz val="14"/>
        <rFont val="Times New Roman"/>
        <charset val="134"/>
      </rPr>
      <t>15</t>
    </r>
    <r>
      <rPr>
        <sz val="14"/>
        <rFont val="宋体"/>
        <charset val="134"/>
      </rPr>
      <t>户</t>
    </r>
    <r>
      <rPr>
        <sz val="14"/>
        <rFont val="Times New Roman"/>
        <charset val="134"/>
      </rPr>
      <t>15</t>
    </r>
    <r>
      <rPr>
        <sz val="14"/>
        <rFont val="宋体"/>
        <charset val="134"/>
      </rPr>
      <t>台</t>
    </r>
    <r>
      <rPr>
        <sz val="14"/>
        <rFont val="Times New Roman"/>
        <charset val="134"/>
      </rPr>
      <t>.</t>
    </r>
  </si>
  <si>
    <r>
      <rPr>
        <b/>
        <sz val="14"/>
        <rFont val="Times New Roman"/>
        <charset val="134"/>
      </rPr>
      <t>2.12</t>
    </r>
    <r>
      <rPr>
        <b/>
        <sz val="14"/>
        <rFont val="宋体"/>
        <charset val="134"/>
      </rPr>
      <t>饲草料棚建设到户补助项目</t>
    </r>
  </si>
  <si>
    <r>
      <rPr>
        <b/>
        <sz val="14"/>
        <rFont val="宋体"/>
        <charset val="134"/>
      </rPr>
      <t>安排</t>
    </r>
    <r>
      <rPr>
        <b/>
        <sz val="14"/>
        <rFont val="Times New Roman"/>
        <charset val="134"/>
      </rPr>
      <t>3</t>
    </r>
    <r>
      <rPr>
        <b/>
        <sz val="14"/>
        <rFont val="宋体"/>
        <charset val="134"/>
      </rPr>
      <t>万元在相关乡镇实施边缘户饲草料棚建设到户补助项目，每座补助</t>
    </r>
    <r>
      <rPr>
        <b/>
        <sz val="14"/>
        <rFont val="Times New Roman"/>
        <charset val="134"/>
      </rPr>
      <t>2000</t>
    </r>
    <r>
      <rPr>
        <b/>
        <sz val="14"/>
        <rFont val="宋体"/>
        <charset val="134"/>
      </rPr>
      <t>元，共补助</t>
    </r>
    <r>
      <rPr>
        <b/>
        <sz val="14"/>
        <rFont val="Times New Roman"/>
        <charset val="134"/>
      </rPr>
      <t>15</t>
    </r>
    <r>
      <rPr>
        <b/>
        <sz val="14"/>
        <rFont val="宋体"/>
        <charset val="134"/>
      </rPr>
      <t>座。</t>
    </r>
  </si>
  <si>
    <t>胡川镇饲草料棚建设到户补助项目</t>
  </si>
  <si>
    <r>
      <rPr>
        <sz val="14"/>
        <rFont val="宋体"/>
        <charset val="134"/>
      </rPr>
      <t>在胡川镇饲草料棚建设</t>
    </r>
    <r>
      <rPr>
        <sz val="14"/>
        <rFont val="Times New Roman"/>
        <charset val="134"/>
      </rPr>
      <t>1</t>
    </r>
    <r>
      <rPr>
        <sz val="14"/>
        <rFont val="宋体"/>
        <charset val="134"/>
      </rPr>
      <t>座，每座</t>
    </r>
    <r>
      <rPr>
        <sz val="14"/>
        <rFont val="Times New Roman"/>
        <charset val="134"/>
      </rPr>
      <t>0.2</t>
    </r>
    <r>
      <rPr>
        <sz val="14"/>
        <rFont val="宋体"/>
        <charset val="134"/>
      </rPr>
      <t>万元，共计</t>
    </r>
    <r>
      <rPr>
        <sz val="14"/>
        <rFont val="Times New Roman"/>
        <charset val="134"/>
      </rPr>
      <t>0.2</t>
    </r>
    <r>
      <rPr>
        <sz val="14"/>
        <rFont val="宋体"/>
        <charset val="134"/>
      </rPr>
      <t>万元。其中窑上村边缘户饲草棚建设补助</t>
    </r>
    <r>
      <rPr>
        <sz val="14"/>
        <rFont val="Times New Roman"/>
        <charset val="134"/>
      </rPr>
      <t>1</t>
    </r>
    <r>
      <rPr>
        <sz val="14"/>
        <rFont val="宋体"/>
        <charset val="134"/>
      </rPr>
      <t>座。</t>
    </r>
  </si>
  <si>
    <t>通过养殖业配套设施补助扶持，增加边缘户收入，巩固拓展脱贫攻坚成果</t>
  </si>
  <si>
    <t>大阳镇饲草料棚建设到户补助项目</t>
  </si>
  <si>
    <r>
      <rPr>
        <sz val="14"/>
        <rFont val="宋体"/>
        <charset val="134"/>
      </rPr>
      <t>在大阳镇建设饲草料棚</t>
    </r>
    <r>
      <rPr>
        <sz val="14"/>
        <rFont val="Times New Roman"/>
        <charset val="134"/>
      </rPr>
      <t>2</t>
    </r>
    <r>
      <rPr>
        <sz val="14"/>
        <rFont val="宋体"/>
        <charset val="134"/>
      </rPr>
      <t>座，每座补助</t>
    </r>
    <r>
      <rPr>
        <sz val="14"/>
        <rFont val="Times New Roman"/>
        <charset val="134"/>
      </rPr>
      <t>0.2</t>
    </r>
    <r>
      <rPr>
        <sz val="14"/>
        <rFont val="宋体"/>
        <charset val="134"/>
      </rPr>
      <t>万元，共补助资金</t>
    </r>
    <r>
      <rPr>
        <sz val="14"/>
        <rFont val="Times New Roman"/>
        <charset val="134"/>
      </rPr>
      <t>0.4</t>
    </r>
    <r>
      <rPr>
        <sz val="14"/>
        <rFont val="宋体"/>
        <charset val="134"/>
      </rPr>
      <t>万元。南山村</t>
    </r>
    <r>
      <rPr>
        <sz val="14"/>
        <rFont val="Times New Roman"/>
        <charset val="134"/>
      </rPr>
      <t>1</t>
    </r>
    <r>
      <rPr>
        <sz val="14"/>
        <rFont val="宋体"/>
        <charset val="134"/>
      </rPr>
      <t>座，刘沟村</t>
    </r>
    <r>
      <rPr>
        <sz val="14"/>
        <rFont val="Times New Roman"/>
        <charset val="134"/>
      </rPr>
      <t>1</t>
    </r>
    <r>
      <rPr>
        <sz val="14"/>
        <rFont val="宋体"/>
        <charset val="134"/>
      </rPr>
      <t>座</t>
    </r>
  </si>
  <si>
    <t>木河乡饲草料棚建设到户补助项目</t>
  </si>
  <si>
    <t>上渠</t>
  </si>
  <si>
    <r>
      <rPr>
        <sz val="14"/>
        <rFont val="宋体"/>
        <charset val="134"/>
      </rPr>
      <t>涉及</t>
    </r>
    <r>
      <rPr>
        <sz val="14"/>
        <rFont val="Times New Roman"/>
        <charset val="134"/>
      </rPr>
      <t>1</t>
    </r>
    <r>
      <rPr>
        <sz val="14"/>
        <rFont val="宋体"/>
        <charset val="134"/>
      </rPr>
      <t>村；在上渠村修建饲草料棚</t>
    </r>
    <r>
      <rPr>
        <sz val="14"/>
        <rFont val="Times New Roman"/>
        <charset val="134"/>
      </rPr>
      <t>4</t>
    </r>
    <r>
      <rPr>
        <sz val="14"/>
        <rFont val="宋体"/>
        <charset val="134"/>
      </rPr>
      <t>座</t>
    </r>
  </si>
  <si>
    <t>有效提高农民养殖生产效率</t>
  </si>
  <si>
    <t>平安乡饲草料棚建设到户补助项目</t>
  </si>
  <si>
    <r>
      <rPr>
        <sz val="14"/>
        <rFont val="宋体"/>
        <charset val="134"/>
      </rPr>
      <t>在平安乡磨马村实施饲草料棚建设到户补助项目</t>
    </r>
    <r>
      <rPr>
        <sz val="14"/>
        <rFont val="Times New Roman"/>
        <charset val="134"/>
      </rPr>
      <t>3</t>
    </r>
    <r>
      <rPr>
        <sz val="14"/>
        <rFont val="宋体"/>
        <charset val="134"/>
      </rPr>
      <t>座，每座补助</t>
    </r>
    <r>
      <rPr>
        <sz val="14"/>
        <rFont val="Times New Roman"/>
        <charset val="134"/>
      </rPr>
      <t>2000</t>
    </r>
    <r>
      <rPr>
        <sz val="14"/>
        <rFont val="宋体"/>
        <charset val="134"/>
      </rPr>
      <t>元，共补助</t>
    </r>
    <r>
      <rPr>
        <sz val="14"/>
        <rFont val="Times New Roman"/>
        <charset val="134"/>
      </rPr>
      <t>0.6</t>
    </r>
    <r>
      <rPr>
        <sz val="14"/>
        <rFont val="宋体"/>
        <charset val="134"/>
      </rPr>
      <t>万元。</t>
    </r>
  </si>
  <si>
    <r>
      <rPr>
        <sz val="14"/>
        <rFont val="宋体"/>
        <charset val="134"/>
      </rPr>
      <t>预计扶持磨马村</t>
    </r>
    <r>
      <rPr>
        <sz val="14"/>
        <rFont val="Times New Roman"/>
        <charset val="134"/>
      </rPr>
      <t>3</t>
    </r>
    <r>
      <rPr>
        <sz val="14"/>
        <rFont val="宋体"/>
        <charset val="134"/>
      </rPr>
      <t>户边缘户大力发展养殖业。</t>
    </r>
  </si>
  <si>
    <t>连五乡饲草料棚建设到户补助项目</t>
  </si>
  <si>
    <r>
      <rPr>
        <sz val="14"/>
        <rFont val="宋体"/>
        <charset val="134"/>
      </rPr>
      <t>连五乡边缘户饲草料棚建设到户补助项目：张家村</t>
    </r>
    <r>
      <rPr>
        <sz val="14"/>
        <rFont val="Times New Roman"/>
        <charset val="134"/>
      </rPr>
      <t>1</t>
    </r>
    <r>
      <rPr>
        <sz val="14"/>
        <rFont val="宋体"/>
        <charset val="134"/>
      </rPr>
      <t>座、腰庄</t>
    </r>
    <r>
      <rPr>
        <sz val="14"/>
        <rFont val="Times New Roman"/>
        <charset val="134"/>
      </rPr>
      <t>4</t>
    </r>
    <r>
      <rPr>
        <sz val="14"/>
        <rFont val="宋体"/>
        <charset val="134"/>
      </rPr>
      <t>座。</t>
    </r>
  </si>
  <si>
    <r>
      <rPr>
        <sz val="14"/>
        <rFont val="宋体"/>
        <charset val="134"/>
      </rPr>
      <t>五乡张家村边缘户饲草料棚建设到户补助项目</t>
    </r>
    <r>
      <rPr>
        <sz val="14"/>
        <rFont val="Times New Roman"/>
        <charset val="134"/>
      </rPr>
      <t>1</t>
    </r>
    <r>
      <rPr>
        <sz val="14"/>
        <rFont val="宋体"/>
        <charset val="134"/>
      </rPr>
      <t>座，增加养殖积极性。</t>
    </r>
  </si>
  <si>
    <r>
      <rPr>
        <b/>
        <sz val="14"/>
        <rFont val="Times New Roman"/>
        <charset val="134"/>
      </rPr>
      <t>2.13“</t>
    </r>
    <r>
      <rPr>
        <b/>
        <sz val="14"/>
        <rFont val="宋体"/>
        <charset val="134"/>
      </rPr>
      <t>五小</t>
    </r>
    <r>
      <rPr>
        <b/>
        <sz val="14"/>
        <rFont val="Times New Roman"/>
        <charset val="134"/>
      </rPr>
      <t>”</t>
    </r>
    <r>
      <rPr>
        <b/>
        <sz val="14"/>
        <rFont val="宋体"/>
        <charset val="134"/>
      </rPr>
      <t>产业到户补助项目</t>
    </r>
  </si>
  <si>
    <r>
      <rPr>
        <b/>
        <sz val="14"/>
        <rFont val="宋体"/>
        <charset val="134"/>
      </rPr>
      <t>安排</t>
    </r>
    <r>
      <rPr>
        <b/>
        <sz val="14"/>
        <rFont val="Times New Roman"/>
        <charset val="134"/>
      </rPr>
      <t>1</t>
    </r>
    <r>
      <rPr>
        <b/>
        <sz val="14"/>
        <rFont val="宋体"/>
        <charset val="134"/>
      </rPr>
      <t>万元在相关乡镇实施边缘户</t>
    </r>
    <r>
      <rPr>
        <b/>
        <sz val="14"/>
        <rFont val="Times New Roman"/>
        <charset val="134"/>
      </rPr>
      <t>“</t>
    </r>
    <r>
      <rPr>
        <b/>
        <sz val="14"/>
        <rFont val="宋体"/>
        <charset val="134"/>
      </rPr>
      <t>五小</t>
    </r>
    <r>
      <rPr>
        <b/>
        <sz val="14"/>
        <rFont val="Times New Roman"/>
        <charset val="134"/>
      </rPr>
      <t>”</t>
    </r>
    <r>
      <rPr>
        <b/>
        <sz val="14"/>
        <rFont val="宋体"/>
        <charset val="134"/>
      </rPr>
      <t>产业到户补助项目，每个补助</t>
    </r>
    <r>
      <rPr>
        <b/>
        <sz val="14"/>
        <rFont val="Times New Roman"/>
        <charset val="134"/>
      </rPr>
      <t>10000</t>
    </r>
    <r>
      <rPr>
        <b/>
        <sz val="14"/>
        <rFont val="宋体"/>
        <charset val="134"/>
      </rPr>
      <t>元，共补助</t>
    </r>
    <r>
      <rPr>
        <b/>
        <sz val="14"/>
        <rFont val="Times New Roman"/>
        <charset val="134"/>
      </rPr>
      <t>1</t>
    </r>
    <r>
      <rPr>
        <b/>
        <sz val="14"/>
        <rFont val="宋体"/>
        <charset val="134"/>
      </rPr>
      <t>个。</t>
    </r>
  </si>
  <si>
    <r>
      <rPr>
        <sz val="14"/>
        <rFont val="宋体"/>
        <charset val="134"/>
      </rPr>
      <t>木河乡</t>
    </r>
    <r>
      <rPr>
        <sz val="14"/>
        <rFont val="Times New Roman"/>
        <charset val="134"/>
      </rPr>
      <t>“</t>
    </r>
    <r>
      <rPr>
        <sz val="14"/>
        <rFont val="宋体"/>
        <charset val="134"/>
      </rPr>
      <t>五小</t>
    </r>
    <r>
      <rPr>
        <sz val="14"/>
        <rFont val="Times New Roman"/>
        <charset val="134"/>
      </rPr>
      <t>”</t>
    </r>
    <r>
      <rPr>
        <sz val="14"/>
        <rFont val="宋体"/>
        <charset val="134"/>
      </rPr>
      <t>产业到户补助项目</t>
    </r>
  </si>
  <si>
    <t>木河乡坪王村</t>
  </si>
  <si>
    <r>
      <rPr>
        <sz val="14"/>
        <rFont val="宋体"/>
        <charset val="134"/>
      </rPr>
      <t>涉及坪王</t>
    </r>
    <r>
      <rPr>
        <sz val="14"/>
        <rFont val="Times New Roman"/>
        <charset val="134"/>
      </rPr>
      <t>1</t>
    </r>
    <r>
      <rPr>
        <sz val="14"/>
        <rFont val="宋体"/>
        <charset val="134"/>
      </rPr>
      <t>户五小产业项目</t>
    </r>
  </si>
  <si>
    <t>促进产业发展，增加群众收入，提高群众的种植积极性</t>
  </si>
  <si>
    <r>
      <rPr>
        <b/>
        <sz val="14"/>
        <rFont val="Times New Roman"/>
        <charset val="134"/>
      </rPr>
      <t>2.14</t>
    </r>
    <r>
      <rPr>
        <b/>
        <sz val="14"/>
        <rFont val="宋体"/>
        <charset val="134"/>
      </rPr>
      <t>中调新增</t>
    </r>
  </si>
  <si>
    <r>
      <rPr>
        <b/>
        <sz val="14"/>
        <rFont val="宋体"/>
        <charset val="134"/>
      </rPr>
      <t>安排</t>
    </r>
    <r>
      <rPr>
        <b/>
        <sz val="14"/>
        <rFont val="Times New Roman"/>
        <charset val="134"/>
      </rPr>
      <t>9.6</t>
    </r>
    <r>
      <rPr>
        <b/>
        <sz val="14"/>
        <rFont val="宋体"/>
        <charset val="134"/>
      </rPr>
      <t>万元用于实施三类户养殖业项目。</t>
    </r>
  </si>
  <si>
    <t>闫家乡基础母牛到户补助项目</t>
  </si>
  <si>
    <t>2022.05-2022.12</t>
  </si>
  <si>
    <r>
      <rPr>
        <sz val="14"/>
        <rFont val="宋体"/>
        <charset val="134"/>
      </rPr>
      <t>闫家乡付堡村购进基础母牛</t>
    </r>
    <r>
      <rPr>
        <sz val="14"/>
        <rFont val="Times New Roman"/>
        <charset val="134"/>
      </rPr>
      <t>2</t>
    </r>
    <r>
      <rPr>
        <sz val="14"/>
        <rFont val="宋体"/>
        <charset val="134"/>
      </rPr>
      <t>头，需资金</t>
    </r>
    <r>
      <rPr>
        <sz val="14"/>
        <rFont val="Times New Roman"/>
        <charset val="134"/>
      </rPr>
      <t>1</t>
    </r>
    <r>
      <rPr>
        <sz val="14"/>
        <rFont val="宋体"/>
        <charset val="134"/>
      </rPr>
      <t>万元</t>
    </r>
  </si>
  <si>
    <t>通过发展产业增加群众收入</t>
  </si>
  <si>
    <t>张棉驿乡基础母牛到户补助项目</t>
  </si>
  <si>
    <r>
      <rPr>
        <sz val="14"/>
        <rFont val="宋体"/>
        <charset val="134"/>
      </rPr>
      <t>张棉驿乡周家村购进基础母牛</t>
    </r>
    <r>
      <rPr>
        <sz val="14"/>
        <rFont val="Times New Roman"/>
        <charset val="134"/>
      </rPr>
      <t>1</t>
    </r>
    <r>
      <rPr>
        <sz val="14"/>
        <rFont val="宋体"/>
        <charset val="134"/>
      </rPr>
      <t>头，需资金</t>
    </r>
    <r>
      <rPr>
        <sz val="14"/>
        <rFont val="Times New Roman"/>
        <charset val="134"/>
      </rPr>
      <t>0.5</t>
    </r>
    <r>
      <rPr>
        <sz val="14"/>
        <rFont val="宋体"/>
        <charset val="134"/>
      </rPr>
      <t>万元</t>
    </r>
  </si>
  <si>
    <t>马关镇基础母牛到户补助项目</t>
  </si>
  <si>
    <r>
      <rPr>
        <sz val="14"/>
        <rFont val="宋体"/>
        <charset val="134"/>
      </rPr>
      <t>马关镇草湾村购进基础母牛</t>
    </r>
    <r>
      <rPr>
        <sz val="14"/>
        <rFont val="Times New Roman"/>
        <charset val="134"/>
      </rPr>
      <t>3</t>
    </r>
    <r>
      <rPr>
        <sz val="14"/>
        <rFont val="宋体"/>
        <charset val="134"/>
      </rPr>
      <t>头，需资金</t>
    </r>
    <r>
      <rPr>
        <sz val="14"/>
        <rFont val="Times New Roman"/>
        <charset val="134"/>
      </rPr>
      <t>1.5</t>
    </r>
    <r>
      <rPr>
        <sz val="14"/>
        <rFont val="宋体"/>
        <charset val="134"/>
      </rPr>
      <t>万元</t>
    </r>
  </si>
  <si>
    <r>
      <rPr>
        <sz val="14"/>
        <rFont val="宋体"/>
        <charset val="134"/>
      </rPr>
      <t>基础母牛购进每头补助</t>
    </r>
    <r>
      <rPr>
        <sz val="14"/>
        <rFont val="Times New Roman"/>
        <charset val="134"/>
      </rPr>
      <t>5000</t>
    </r>
    <r>
      <rPr>
        <sz val="14"/>
        <rFont val="宋体"/>
        <charset val="134"/>
      </rPr>
      <t>元，共计</t>
    </r>
    <r>
      <rPr>
        <sz val="14"/>
        <rFont val="Times New Roman"/>
        <charset val="134"/>
      </rPr>
      <t>5</t>
    </r>
    <r>
      <rPr>
        <sz val="14"/>
        <rFont val="宋体"/>
        <charset val="134"/>
      </rPr>
      <t>万元，马达村边缘户基础母牛购进</t>
    </r>
    <r>
      <rPr>
        <sz val="14"/>
        <rFont val="Times New Roman"/>
        <charset val="134"/>
      </rPr>
      <t>10</t>
    </r>
    <r>
      <rPr>
        <sz val="14"/>
        <rFont val="宋体"/>
        <charset val="134"/>
      </rPr>
      <t>头。</t>
    </r>
  </si>
  <si>
    <t>张棉驿乡牛犊奖补到户补助项目</t>
  </si>
  <si>
    <r>
      <rPr>
        <sz val="14"/>
        <rFont val="宋体"/>
        <charset val="134"/>
      </rPr>
      <t>张棉驿乡马夭村奖补牛犊</t>
    </r>
    <r>
      <rPr>
        <sz val="14"/>
        <rFont val="Times New Roman"/>
        <charset val="134"/>
      </rPr>
      <t>4</t>
    </r>
    <r>
      <rPr>
        <sz val="14"/>
        <rFont val="宋体"/>
        <charset val="134"/>
      </rPr>
      <t>头，需资金</t>
    </r>
    <r>
      <rPr>
        <sz val="14"/>
        <rFont val="Times New Roman"/>
        <charset val="134"/>
      </rPr>
      <t>0.8</t>
    </r>
    <r>
      <rPr>
        <sz val="14"/>
        <rFont val="宋体"/>
        <charset val="134"/>
      </rPr>
      <t>万元</t>
    </r>
  </si>
  <si>
    <t>川王镇牛犊到户奖补项目</t>
  </si>
  <si>
    <r>
      <rPr>
        <sz val="14"/>
        <rFont val="宋体"/>
        <charset val="134"/>
      </rPr>
      <t>牛犊奖补每头</t>
    </r>
    <r>
      <rPr>
        <sz val="14"/>
        <rFont val="Times New Roman"/>
        <charset val="134"/>
      </rPr>
      <t>2000</t>
    </r>
    <r>
      <rPr>
        <sz val="14"/>
        <rFont val="宋体"/>
        <charset val="134"/>
      </rPr>
      <t>元，共计</t>
    </r>
    <r>
      <rPr>
        <sz val="14"/>
        <rFont val="Times New Roman"/>
        <charset val="134"/>
      </rPr>
      <t>0.6</t>
    </r>
    <r>
      <rPr>
        <sz val="14"/>
        <rFont val="宋体"/>
        <charset val="134"/>
      </rPr>
      <t>万元。其中王沟村牛犊</t>
    </r>
    <r>
      <rPr>
        <sz val="14"/>
        <rFont val="Times New Roman"/>
        <charset val="134"/>
      </rPr>
      <t>2</t>
    </r>
    <r>
      <rPr>
        <sz val="14"/>
        <rFont val="宋体"/>
        <charset val="134"/>
      </rPr>
      <t>头，范湾村</t>
    </r>
    <r>
      <rPr>
        <sz val="14"/>
        <rFont val="Times New Roman"/>
        <charset val="134"/>
      </rPr>
      <t>1</t>
    </r>
    <r>
      <rPr>
        <sz val="14"/>
        <rFont val="宋体"/>
        <charset val="134"/>
      </rPr>
      <t>头。</t>
    </r>
  </si>
  <si>
    <r>
      <rPr>
        <sz val="14"/>
        <rFont val="宋体"/>
        <charset val="134"/>
      </rPr>
      <t>牛犊奖补每头</t>
    </r>
    <r>
      <rPr>
        <sz val="14"/>
        <rFont val="Times New Roman"/>
        <charset val="134"/>
      </rPr>
      <t>2000</t>
    </r>
    <r>
      <rPr>
        <sz val="14"/>
        <rFont val="宋体"/>
        <charset val="134"/>
      </rPr>
      <t>元，共计</t>
    </r>
    <r>
      <rPr>
        <sz val="14"/>
        <rFont val="Times New Roman"/>
        <charset val="134"/>
      </rPr>
      <t>0.2</t>
    </r>
    <r>
      <rPr>
        <sz val="14"/>
        <rFont val="宋体"/>
        <charset val="134"/>
      </rPr>
      <t>万元，范湾村</t>
    </r>
    <r>
      <rPr>
        <sz val="14"/>
        <rFont val="Times New Roman"/>
        <charset val="134"/>
      </rPr>
      <t>1</t>
    </r>
    <r>
      <rPr>
        <sz val="14"/>
        <rFont val="宋体"/>
        <charset val="134"/>
      </rPr>
      <t>头。</t>
    </r>
  </si>
  <si>
    <t>②</t>
  </si>
  <si>
    <r>
      <rPr>
        <b/>
        <sz val="14"/>
        <rFont val="宋体"/>
        <charset val="134"/>
      </rPr>
      <t>脱贫不稳定户到户类产业项目：</t>
    </r>
    <r>
      <rPr>
        <b/>
        <sz val="14"/>
        <rFont val="Times New Roman"/>
        <charset val="134"/>
      </rPr>
      <t>19</t>
    </r>
    <r>
      <rPr>
        <b/>
        <sz val="14"/>
        <rFont val="宋体"/>
        <charset val="134"/>
      </rPr>
      <t>项</t>
    </r>
  </si>
  <si>
    <r>
      <rPr>
        <b/>
        <sz val="14"/>
        <rFont val="宋体"/>
        <charset val="134"/>
      </rPr>
      <t>安排</t>
    </r>
    <r>
      <rPr>
        <b/>
        <sz val="14"/>
        <rFont val="Times New Roman"/>
        <charset val="134"/>
      </rPr>
      <t>117.875</t>
    </r>
    <r>
      <rPr>
        <b/>
        <sz val="14"/>
        <rFont val="宋体"/>
        <charset val="134"/>
      </rPr>
      <t>万元用于脱贫不稳定户到户产业项目。</t>
    </r>
  </si>
  <si>
    <r>
      <rPr>
        <b/>
        <sz val="14"/>
        <rFont val="Times New Roman"/>
        <charset val="134"/>
      </rPr>
      <t>1.</t>
    </r>
    <r>
      <rPr>
        <b/>
        <sz val="14"/>
        <rFont val="宋体"/>
        <charset val="134"/>
      </rPr>
      <t>种植业</t>
    </r>
    <r>
      <rPr>
        <b/>
        <sz val="14"/>
        <rFont val="Times New Roman"/>
        <charset val="134"/>
      </rPr>
      <t>:9</t>
    </r>
    <r>
      <rPr>
        <b/>
        <sz val="14"/>
        <rFont val="宋体"/>
        <charset val="134"/>
      </rPr>
      <t>项</t>
    </r>
  </si>
  <si>
    <r>
      <rPr>
        <b/>
        <sz val="14"/>
        <rFont val="宋体"/>
        <charset val="134"/>
      </rPr>
      <t>安排</t>
    </r>
    <r>
      <rPr>
        <b/>
        <sz val="14"/>
        <rFont val="Times New Roman"/>
        <charset val="134"/>
      </rPr>
      <t>53.0850</t>
    </r>
    <r>
      <rPr>
        <b/>
        <sz val="14"/>
        <rFont val="宋体"/>
        <charset val="134"/>
      </rPr>
      <t>万元在全县范围实施脱贫不稳定户种植业补助项目。</t>
    </r>
  </si>
  <si>
    <r>
      <rPr>
        <b/>
        <sz val="14"/>
        <rFont val="宋体"/>
        <charset val="134"/>
      </rPr>
      <t>安排</t>
    </r>
    <r>
      <rPr>
        <b/>
        <sz val="14"/>
        <rFont val="Times New Roman"/>
        <charset val="134"/>
      </rPr>
      <t>14.91</t>
    </r>
    <r>
      <rPr>
        <b/>
        <sz val="14"/>
        <rFont val="宋体"/>
        <charset val="134"/>
      </rPr>
      <t>万元在全县范围内实施脱贫不稳定户旱作农业到户补助项目，每亩补助</t>
    </r>
    <r>
      <rPr>
        <b/>
        <sz val="14"/>
        <rFont val="Times New Roman"/>
        <charset val="134"/>
      </rPr>
      <t>200</t>
    </r>
    <r>
      <rPr>
        <b/>
        <sz val="14"/>
        <rFont val="宋体"/>
        <charset val="134"/>
      </rPr>
      <t>元，共补助</t>
    </r>
    <r>
      <rPr>
        <b/>
        <sz val="14"/>
        <rFont val="Times New Roman"/>
        <charset val="134"/>
      </rPr>
      <t>759.5</t>
    </r>
    <r>
      <rPr>
        <b/>
        <sz val="14"/>
        <rFont val="宋体"/>
        <charset val="134"/>
      </rPr>
      <t>亩。</t>
    </r>
  </si>
  <si>
    <r>
      <rPr>
        <sz val="14"/>
        <rFont val="宋体"/>
        <charset val="134"/>
      </rPr>
      <t>共</t>
    </r>
    <r>
      <rPr>
        <sz val="14"/>
        <rFont val="Times New Roman"/>
        <charset val="134"/>
      </rPr>
      <t>15</t>
    </r>
    <r>
      <rPr>
        <sz val="14"/>
        <rFont val="宋体"/>
        <charset val="134"/>
      </rPr>
      <t>村</t>
    </r>
    <r>
      <rPr>
        <sz val="14"/>
        <rFont val="Times New Roman"/>
        <charset val="134"/>
      </rPr>
      <t>43</t>
    </r>
    <r>
      <rPr>
        <sz val="14"/>
        <rFont val="宋体"/>
        <charset val="134"/>
      </rPr>
      <t>户</t>
    </r>
    <r>
      <rPr>
        <sz val="14"/>
        <rFont val="Times New Roman"/>
        <charset val="134"/>
      </rPr>
      <t>145</t>
    </r>
    <r>
      <rPr>
        <sz val="14"/>
        <rFont val="宋体"/>
        <charset val="134"/>
      </rPr>
      <t>亩，需资金</t>
    </r>
    <r>
      <rPr>
        <sz val="14"/>
        <rFont val="Times New Roman"/>
        <charset val="134"/>
      </rPr>
      <t>2.9</t>
    </r>
    <r>
      <rPr>
        <sz val="14"/>
        <rFont val="宋体"/>
        <charset val="134"/>
      </rPr>
      <t>万元。纳沟村</t>
    </r>
    <r>
      <rPr>
        <sz val="14"/>
        <rFont val="Times New Roman"/>
        <charset val="134"/>
      </rPr>
      <t>2</t>
    </r>
    <r>
      <rPr>
        <sz val="14"/>
        <rFont val="宋体"/>
        <charset val="134"/>
      </rPr>
      <t>户</t>
    </r>
    <r>
      <rPr>
        <sz val="14"/>
        <rFont val="Times New Roman"/>
        <charset val="134"/>
      </rPr>
      <t>6</t>
    </r>
    <r>
      <rPr>
        <sz val="14"/>
        <rFont val="宋体"/>
        <charset val="134"/>
      </rPr>
      <t>亩、上磨村</t>
    </r>
    <r>
      <rPr>
        <sz val="14"/>
        <rFont val="Times New Roman"/>
        <charset val="134"/>
      </rPr>
      <t>4</t>
    </r>
    <r>
      <rPr>
        <sz val="14"/>
        <rFont val="宋体"/>
        <charset val="134"/>
      </rPr>
      <t>户</t>
    </r>
    <r>
      <rPr>
        <sz val="14"/>
        <rFont val="Times New Roman"/>
        <charset val="134"/>
      </rPr>
      <t>8</t>
    </r>
    <r>
      <rPr>
        <sz val="14"/>
        <rFont val="宋体"/>
        <charset val="134"/>
      </rPr>
      <t>亩、沟口村</t>
    </r>
    <r>
      <rPr>
        <sz val="14"/>
        <rFont val="Times New Roman"/>
        <charset val="134"/>
      </rPr>
      <t>3</t>
    </r>
    <r>
      <rPr>
        <sz val="14"/>
        <rFont val="宋体"/>
        <charset val="134"/>
      </rPr>
      <t>户</t>
    </r>
    <r>
      <rPr>
        <sz val="14"/>
        <rFont val="Times New Roman"/>
        <charset val="134"/>
      </rPr>
      <t>9</t>
    </r>
    <r>
      <rPr>
        <sz val="14"/>
        <rFont val="宋体"/>
        <charset val="134"/>
      </rPr>
      <t>亩、崔家村</t>
    </r>
    <r>
      <rPr>
        <sz val="14"/>
        <rFont val="Times New Roman"/>
        <charset val="134"/>
      </rPr>
      <t>1</t>
    </r>
    <r>
      <rPr>
        <sz val="14"/>
        <rFont val="宋体"/>
        <charset val="134"/>
      </rPr>
      <t>户</t>
    </r>
    <r>
      <rPr>
        <sz val="14"/>
        <rFont val="Times New Roman"/>
        <charset val="134"/>
      </rPr>
      <t>2</t>
    </r>
    <r>
      <rPr>
        <sz val="14"/>
        <rFont val="宋体"/>
        <charset val="134"/>
      </rPr>
      <t>亩、园树村</t>
    </r>
    <r>
      <rPr>
        <sz val="14"/>
        <rFont val="Times New Roman"/>
        <charset val="134"/>
      </rPr>
      <t>3</t>
    </r>
    <r>
      <rPr>
        <sz val="14"/>
        <rFont val="宋体"/>
        <charset val="134"/>
      </rPr>
      <t>户</t>
    </r>
    <r>
      <rPr>
        <sz val="14"/>
        <rFont val="Times New Roman"/>
        <charset val="134"/>
      </rPr>
      <t>10</t>
    </r>
    <r>
      <rPr>
        <sz val="14"/>
        <rFont val="宋体"/>
        <charset val="134"/>
      </rPr>
      <t>亩、孟寺村</t>
    </r>
    <r>
      <rPr>
        <sz val="14"/>
        <rFont val="Times New Roman"/>
        <charset val="134"/>
      </rPr>
      <t>1</t>
    </r>
    <r>
      <rPr>
        <sz val="14"/>
        <rFont val="宋体"/>
        <charset val="134"/>
      </rPr>
      <t>户</t>
    </r>
    <r>
      <rPr>
        <sz val="14"/>
        <rFont val="Times New Roman"/>
        <charset val="134"/>
      </rPr>
      <t>5</t>
    </r>
    <r>
      <rPr>
        <sz val="14"/>
        <rFont val="宋体"/>
        <charset val="134"/>
      </rPr>
      <t>亩、瓦泉村</t>
    </r>
    <r>
      <rPr>
        <sz val="14"/>
        <rFont val="Times New Roman"/>
        <charset val="134"/>
      </rPr>
      <t>6</t>
    </r>
    <r>
      <rPr>
        <sz val="14"/>
        <rFont val="宋体"/>
        <charset val="134"/>
      </rPr>
      <t>户</t>
    </r>
    <r>
      <rPr>
        <sz val="14"/>
        <rFont val="Times New Roman"/>
        <charset val="134"/>
      </rPr>
      <t>18</t>
    </r>
    <r>
      <rPr>
        <sz val="14"/>
        <rFont val="宋体"/>
        <charset val="134"/>
      </rPr>
      <t>亩、刘家村</t>
    </r>
    <r>
      <rPr>
        <sz val="14"/>
        <rFont val="Times New Roman"/>
        <charset val="134"/>
      </rPr>
      <t>1</t>
    </r>
    <r>
      <rPr>
        <sz val="14"/>
        <rFont val="宋体"/>
        <charset val="134"/>
      </rPr>
      <t>户</t>
    </r>
    <r>
      <rPr>
        <sz val="14"/>
        <rFont val="Times New Roman"/>
        <charset val="134"/>
      </rPr>
      <t>4</t>
    </r>
    <r>
      <rPr>
        <sz val="14"/>
        <rFont val="宋体"/>
        <charset val="134"/>
      </rPr>
      <t>亩、背武村</t>
    </r>
    <r>
      <rPr>
        <sz val="14"/>
        <rFont val="Times New Roman"/>
        <charset val="134"/>
      </rPr>
      <t>4</t>
    </r>
    <r>
      <rPr>
        <sz val="14"/>
        <rFont val="宋体"/>
        <charset val="134"/>
      </rPr>
      <t>户</t>
    </r>
    <r>
      <rPr>
        <sz val="14"/>
        <rFont val="Times New Roman"/>
        <charset val="134"/>
      </rPr>
      <t>12</t>
    </r>
    <r>
      <rPr>
        <sz val="14"/>
        <rFont val="宋体"/>
        <charset val="134"/>
      </rPr>
      <t>亩、崔湾村</t>
    </r>
    <r>
      <rPr>
        <sz val="14"/>
        <rFont val="Times New Roman"/>
        <charset val="134"/>
      </rPr>
      <t>2</t>
    </r>
    <r>
      <rPr>
        <sz val="14"/>
        <rFont val="宋体"/>
        <charset val="134"/>
      </rPr>
      <t>户</t>
    </r>
    <r>
      <rPr>
        <sz val="14"/>
        <rFont val="Times New Roman"/>
        <charset val="134"/>
      </rPr>
      <t>6</t>
    </r>
    <r>
      <rPr>
        <sz val="14"/>
        <rFont val="宋体"/>
        <charset val="134"/>
      </rPr>
      <t>亩、东街村</t>
    </r>
    <r>
      <rPr>
        <sz val="14"/>
        <rFont val="Times New Roman"/>
        <charset val="134"/>
      </rPr>
      <t>3</t>
    </r>
    <r>
      <rPr>
        <sz val="14"/>
        <rFont val="宋体"/>
        <charset val="134"/>
      </rPr>
      <t>户</t>
    </r>
    <r>
      <rPr>
        <sz val="14"/>
        <rFont val="Times New Roman"/>
        <charset val="134"/>
      </rPr>
      <t>18</t>
    </r>
    <r>
      <rPr>
        <sz val="14"/>
        <rFont val="宋体"/>
        <charset val="134"/>
      </rPr>
      <t>亩、袁川村</t>
    </r>
    <r>
      <rPr>
        <sz val="14"/>
        <rFont val="Times New Roman"/>
        <charset val="134"/>
      </rPr>
      <t>3</t>
    </r>
    <r>
      <rPr>
        <sz val="14"/>
        <rFont val="宋体"/>
        <charset val="134"/>
      </rPr>
      <t>户</t>
    </r>
    <r>
      <rPr>
        <sz val="14"/>
        <rFont val="Times New Roman"/>
        <charset val="134"/>
      </rPr>
      <t>6</t>
    </r>
    <r>
      <rPr>
        <sz val="14"/>
        <rFont val="宋体"/>
        <charset val="134"/>
      </rPr>
      <t>亩、杨川村</t>
    </r>
    <r>
      <rPr>
        <sz val="14"/>
        <rFont val="Times New Roman"/>
        <charset val="134"/>
      </rPr>
      <t>5</t>
    </r>
    <r>
      <rPr>
        <sz val="14"/>
        <rFont val="宋体"/>
        <charset val="134"/>
      </rPr>
      <t>户</t>
    </r>
    <r>
      <rPr>
        <sz val="14"/>
        <rFont val="Times New Roman"/>
        <charset val="134"/>
      </rPr>
      <t>30</t>
    </r>
    <r>
      <rPr>
        <sz val="14"/>
        <rFont val="宋体"/>
        <charset val="134"/>
      </rPr>
      <t>亩、赵阳村</t>
    </r>
    <r>
      <rPr>
        <sz val="14"/>
        <rFont val="Times New Roman"/>
        <charset val="134"/>
      </rPr>
      <t>4</t>
    </r>
    <r>
      <rPr>
        <sz val="14"/>
        <rFont val="宋体"/>
        <charset val="134"/>
      </rPr>
      <t>户</t>
    </r>
    <r>
      <rPr>
        <sz val="14"/>
        <rFont val="Times New Roman"/>
        <charset val="134"/>
      </rPr>
      <t>8</t>
    </r>
    <r>
      <rPr>
        <sz val="14"/>
        <rFont val="宋体"/>
        <charset val="134"/>
      </rPr>
      <t>亩、上川村</t>
    </r>
    <r>
      <rPr>
        <sz val="14"/>
        <rFont val="Times New Roman"/>
        <charset val="134"/>
      </rPr>
      <t>1</t>
    </r>
    <r>
      <rPr>
        <sz val="14"/>
        <rFont val="宋体"/>
        <charset val="134"/>
      </rPr>
      <t>户</t>
    </r>
    <r>
      <rPr>
        <sz val="14"/>
        <rFont val="Times New Roman"/>
        <charset val="134"/>
      </rPr>
      <t>3</t>
    </r>
    <r>
      <rPr>
        <sz val="14"/>
        <rFont val="宋体"/>
        <charset val="134"/>
      </rPr>
      <t>亩</t>
    </r>
    <r>
      <rPr>
        <sz val="14"/>
        <rFont val="Times New Roman"/>
        <charset val="134"/>
      </rPr>
      <t>.</t>
    </r>
    <r>
      <rPr>
        <sz val="14"/>
        <rFont val="宋体"/>
        <charset val="134"/>
      </rPr>
      <t>每亩</t>
    </r>
    <r>
      <rPr>
        <sz val="14"/>
        <rFont val="Times New Roman"/>
        <charset val="134"/>
      </rPr>
      <t>200</t>
    </r>
    <r>
      <rPr>
        <sz val="14"/>
        <rFont val="宋体"/>
        <charset val="134"/>
      </rPr>
      <t>元。</t>
    </r>
  </si>
  <si>
    <t>扶持农户发展种植业，巩固拓展脱贫攻坚成果</t>
  </si>
  <si>
    <r>
      <rPr>
        <sz val="14"/>
        <rFont val="宋体"/>
        <charset val="134"/>
      </rPr>
      <t>全镇共种植</t>
    </r>
    <r>
      <rPr>
        <sz val="14"/>
        <rFont val="Times New Roman"/>
        <charset val="134"/>
      </rPr>
      <t>135</t>
    </r>
    <r>
      <rPr>
        <sz val="14"/>
        <rFont val="宋体"/>
        <charset val="134"/>
      </rPr>
      <t>亩，每亩补助</t>
    </r>
    <r>
      <rPr>
        <sz val="14"/>
        <rFont val="Times New Roman"/>
        <charset val="134"/>
      </rPr>
      <t>200</t>
    </r>
    <r>
      <rPr>
        <sz val="14"/>
        <rFont val="宋体"/>
        <charset val="134"/>
      </rPr>
      <t>元，共补助</t>
    </r>
    <r>
      <rPr>
        <sz val="14"/>
        <rFont val="Times New Roman"/>
        <charset val="134"/>
      </rPr>
      <t xml:space="preserve"> 2.7</t>
    </r>
    <r>
      <rPr>
        <sz val="14"/>
        <rFont val="宋体"/>
        <charset val="134"/>
      </rPr>
      <t>万元，其中，冯塬村种植</t>
    </r>
    <r>
      <rPr>
        <sz val="14"/>
        <rFont val="Times New Roman"/>
        <charset val="134"/>
      </rPr>
      <t>6</t>
    </r>
    <r>
      <rPr>
        <sz val="14"/>
        <rFont val="宋体"/>
        <charset val="134"/>
      </rPr>
      <t>亩</t>
    </r>
    <r>
      <rPr>
        <sz val="14"/>
        <rFont val="Times New Roman"/>
        <charset val="134"/>
      </rPr>
      <t>0.12</t>
    </r>
    <r>
      <rPr>
        <sz val="14"/>
        <rFont val="宋体"/>
        <charset val="134"/>
      </rPr>
      <t>万元；西川村种植</t>
    </r>
    <r>
      <rPr>
        <sz val="14"/>
        <rFont val="Times New Roman"/>
        <charset val="134"/>
      </rPr>
      <t>6</t>
    </r>
    <r>
      <rPr>
        <sz val="14"/>
        <rFont val="宋体"/>
        <charset val="134"/>
      </rPr>
      <t>亩</t>
    </r>
    <r>
      <rPr>
        <sz val="14"/>
        <rFont val="Times New Roman"/>
        <charset val="134"/>
      </rPr>
      <t>0.12</t>
    </r>
    <r>
      <rPr>
        <sz val="14"/>
        <rFont val="宋体"/>
        <charset val="134"/>
      </rPr>
      <t>万元；榆树村种植</t>
    </r>
    <r>
      <rPr>
        <sz val="14"/>
        <rFont val="Times New Roman"/>
        <charset val="134"/>
      </rPr>
      <t>12</t>
    </r>
    <r>
      <rPr>
        <sz val="14"/>
        <rFont val="宋体"/>
        <charset val="134"/>
      </rPr>
      <t>亩</t>
    </r>
    <r>
      <rPr>
        <sz val="14"/>
        <rFont val="Times New Roman"/>
        <charset val="134"/>
      </rPr>
      <t>0.24</t>
    </r>
    <r>
      <rPr>
        <sz val="14"/>
        <rFont val="宋体"/>
        <charset val="134"/>
      </rPr>
      <t>万元；李山村</t>
    </r>
    <r>
      <rPr>
        <sz val="14"/>
        <rFont val="Times New Roman"/>
        <charset val="134"/>
      </rPr>
      <t>10</t>
    </r>
    <r>
      <rPr>
        <sz val="14"/>
        <rFont val="宋体"/>
        <charset val="134"/>
      </rPr>
      <t>亩</t>
    </r>
    <r>
      <rPr>
        <sz val="14"/>
        <rFont val="Times New Roman"/>
        <charset val="134"/>
      </rPr>
      <t>0.2</t>
    </r>
    <r>
      <rPr>
        <sz val="14"/>
        <rFont val="宋体"/>
        <charset val="134"/>
      </rPr>
      <t>万元；官泉村种植</t>
    </r>
    <r>
      <rPr>
        <sz val="14"/>
        <rFont val="Times New Roman"/>
        <charset val="134"/>
      </rPr>
      <t>10</t>
    </r>
    <r>
      <rPr>
        <sz val="14"/>
        <rFont val="宋体"/>
        <charset val="134"/>
      </rPr>
      <t>亩</t>
    </r>
    <r>
      <rPr>
        <sz val="14"/>
        <rFont val="Times New Roman"/>
        <charset val="134"/>
      </rPr>
      <t>0.2</t>
    </r>
    <r>
      <rPr>
        <sz val="14"/>
        <rFont val="宋体"/>
        <charset val="134"/>
      </rPr>
      <t>万元；北街村</t>
    </r>
    <r>
      <rPr>
        <sz val="14"/>
        <rFont val="Times New Roman"/>
        <charset val="134"/>
      </rPr>
      <t>2</t>
    </r>
    <r>
      <rPr>
        <sz val="14"/>
        <rFont val="宋体"/>
        <charset val="134"/>
      </rPr>
      <t>亩</t>
    </r>
    <r>
      <rPr>
        <sz val="14"/>
        <rFont val="Times New Roman"/>
        <charset val="134"/>
      </rPr>
      <t>0.04</t>
    </r>
    <r>
      <rPr>
        <sz val="14"/>
        <rFont val="宋体"/>
        <charset val="134"/>
      </rPr>
      <t>万元；树坡村种植</t>
    </r>
    <r>
      <rPr>
        <sz val="14"/>
        <rFont val="Times New Roman"/>
        <charset val="134"/>
      </rPr>
      <t>2</t>
    </r>
    <r>
      <rPr>
        <sz val="14"/>
        <rFont val="宋体"/>
        <charset val="134"/>
      </rPr>
      <t>亩</t>
    </r>
    <r>
      <rPr>
        <sz val="14"/>
        <rFont val="Times New Roman"/>
        <charset val="134"/>
      </rPr>
      <t>0.04</t>
    </r>
    <r>
      <rPr>
        <sz val="14"/>
        <rFont val="宋体"/>
        <charset val="134"/>
      </rPr>
      <t>万元；南街村种植</t>
    </r>
    <r>
      <rPr>
        <sz val="14"/>
        <rFont val="Times New Roman"/>
        <charset val="134"/>
      </rPr>
      <t>10</t>
    </r>
    <r>
      <rPr>
        <sz val="14"/>
        <rFont val="宋体"/>
        <charset val="134"/>
      </rPr>
      <t>亩</t>
    </r>
    <r>
      <rPr>
        <sz val="14"/>
        <rFont val="Times New Roman"/>
        <charset val="134"/>
      </rPr>
      <t>0.2</t>
    </r>
    <r>
      <rPr>
        <sz val="14"/>
        <rFont val="宋体"/>
        <charset val="134"/>
      </rPr>
      <t>万元；西沟村种植</t>
    </r>
    <r>
      <rPr>
        <sz val="14"/>
        <rFont val="Times New Roman"/>
        <charset val="134"/>
      </rPr>
      <t>10</t>
    </r>
    <r>
      <rPr>
        <sz val="14"/>
        <rFont val="宋体"/>
        <charset val="134"/>
      </rPr>
      <t>亩</t>
    </r>
    <r>
      <rPr>
        <sz val="14"/>
        <rFont val="Times New Roman"/>
        <charset val="134"/>
      </rPr>
      <t>0.2</t>
    </r>
    <r>
      <rPr>
        <sz val="14"/>
        <rFont val="宋体"/>
        <charset val="134"/>
      </rPr>
      <t>万元；西门村共</t>
    </r>
    <r>
      <rPr>
        <sz val="14"/>
        <rFont val="Times New Roman"/>
        <charset val="134"/>
      </rPr>
      <t>15</t>
    </r>
    <r>
      <rPr>
        <sz val="14"/>
        <rFont val="宋体"/>
        <charset val="134"/>
      </rPr>
      <t>亩补助</t>
    </r>
    <r>
      <rPr>
        <sz val="14"/>
        <rFont val="Times New Roman"/>
        <charset val="134"/>
      </rPr>
      <t>0.3</t>
    </r>
    <r>
      <rPr>
        <sz val="14"/>
        <rFont val="宋体"/>
        <charset val="134"/>
      </rPr>
      <t>万元；北河村</t>
    </r>
    <r>
      <rPr>
        <sz val="14"/>
        <rFont val="Times New Roman"/>
        <charset val="134"/>
      </rPr>
      <t>11</t>
    </r>
    <r>
      <rPr>
        <sz val="14"/>
        <rFont val="宋体"/>
        <charset val="134"/>
      </rPr>
      <t>亩</t>
    </r>
    <r>
      <rPr>
        <sz val="14"/>
        <rFont val="Times New Roman"/>
        <charset val="134"/>
      </rPr>
      <t>0.22</t>
    </r>
    <r>
      <rPr>
        <sz val="14"/>
        <rFont val="宋体"/>
        <charset val="134"/>
      </rPr>
      <t>万元</t>
    </r>
    <r>
      <rPr>
        <sz val="14"/>
        <rFont val="Times New Roman"/>
        <charset val="134"/>
      </rPr>
      <t>;</t>
    </r>
    <r>
      <rPr>
        <sz val="14"/>
        <rFont val="宋体"/>
        <charset val="134"/>
      </rPr>
      <t>郑家村</t>
    </r>
    <r>
      <rPr>
        <sz val="14"/>
        <rFont val="Times New Roman"/>
        <charset val="134"/>
      </rPr>
      <t>10</t>
    </r>
    <r>
      <rPr>
        <sz val="14"/>
        <rFont val="宋体"/>
        <charset val="134"/>
      </rPr>
      <t>亩</t>
    </r>
    <r>
      <rPr>
        <sz val="14"/>
        <rFont val="Times New Roman"/>
        <charset val="134"/>
      </rPr>
      <t>0.2</t>
    </r>
    <r>
      <rPr>
        <sz val="14"/>
        <rFont val="宋体"/>
        <charset val="134"/>
      </rPr>
      <t>万元；汪堡村种植</t>
    </r>
    <r>
      <rPr>
        <sz val="14"/>
        <rFont val="Times New Roman"/>
        <charset val="134"/>
      </rPr>
      <t>4</t>
    </r>
    <r>
      <rPr>
        <sz val="14"/>
        <rFont val="宋体"/>
        <charset val="134"/>
      </rPr>
      <t>亩</t>
    </r>
    <r>
      <rPr>
        <sz val="14"/>
        <rFont val="Times New Roman"/>
        <charset val="134"/>
      </rPr>
      <t>0.08</t>
    </r>
    <r>
      <rPr>
        <sz val="14"/>
        <rFont val="宋体"/>
        <charset val="134"/>
      </rPr>
      <t>万元；连柯村</t>
    </r>
    <r>
      <rPr>
        <sz val="14"/>
        <rFont val="Times New Roman"/>
        <charset val="134"/>
      </rPr>
      <t>15</t>
    </r>
    <r>
      <rPr>
        <sz val="14"/>
        <rFont val="宋体"/>
        <charset val="134"/>
      </rPr>
      <t>亩</t>
    </r>
    <r>
      <rPr>
        <sz val="14"/>
        <rFont val="Times New Roman"/>
        <charset val="134"/>
      </rPr>
      <t>0.3</t>
    </r>
    <r>
      <rPr>
        <sz val="14"/>
        <rFont val="宋体"/>
        <charset val="134"/>
      </rPr>
      <t>万元；南梁村饲料玉米种植</t>
    </r>
    <r>
      <rPr>
        <sz val="14"/>
        <rFont val="Times New Roman"/>
        <charset val="134"/>
      </rPr>
      <t>3</t>
    </r>
    <r>
      <rPr>
        <sz val="14"/>
        <rFont val="宋体"/>
        <charset val="134"/>
      </rPr>
      <t>亩</t>
    </r>
    <r>
      <rPr>
        <sz val="14"/>
        <rFont val="Times New Roman"/>
        <charset val="134"/>
      </rPr>
      <t>0.06</t>
    </r>
    <r>
      <rPr>
        <sz val="14"/>
        <rFont val="宋体"/>
        <charset val="134"/>
      </rPr>
      <t>万元；四方村饲料玉米</t>
    </r>
    <r>
      <rPr>
        <sz val="14"/>
        <rFont val="Times New Roman"/>
        <charset val="134"/>
      </rPr>
      <t>9</t>
    </r>
    <r>
      <rPr>
        <sz val="14"/>
        <rFont val="宋体"/>
        <charset val="134"/>
      </rPr>
      <t>亩</t>
    </r>
    <r>
      <rPr>
        <sz val="14"/>
        <rFont val="Times New Roman"/>
        <charset val="134"/>
      </rPr>
      <t>0.18</t>
    </r>
    <r>
      <rPr>
        <sz val="14"/>
        <rFont val="宋体"/>
        <charset val="134"/>
      </rPr>
      <t>万</t>
    </r>
  </si>
  <si>
    <t>提高粮食产量，增加农户收益，带动经济增长</t>
  </si>
  <si>
    <r>
      <rPr>
        <sz val="14"/>
        <rFont val="宋体"/>
        <charset val="134"/>
      </rPr>
      <t>共</t>
    </r>
    <r>
      <rPr>
        <sz val="14"/>
        <rFont val="Times New Roman"/>
        <charset val="134"/>
      </rPr>
      <t>9</t>
    </r>
    <r>
      <rPr>
        <sz val="14"/>
        <rFont val="宋体"/>
        <charset val="134"/>
      </rPr>
      <t>亩，需资金</t>
    </r>
    <r>
      <rPr>
        <sz val="14"/>
        <rFont val="Times New Roman"/>
        <charset val="134"/>
      </rPr>
      <t>0.18</t>
    </r>
    <r>
      <rPr>
        <sz val="14"/>
        <rFont val="宋体"/>
        <charset val="134"/>
      </rPr>
      <t>万元；麻崖村</t>
    </r>
    <r>
      <rPr>
        <sz val="14"/>
        <rFont val="Times New Roman"/>
        <charset val="134"/>
      </rPr>
      <t>1</t>
    </r>
    <r>
      <rPr>
        <sz val="14"/>
        <rFont val="宋体"/>
        <charset val="134"/>
      </rPr>
      <t>户</t>
    </r>
    <r>
      <rPr>
        <sz val="14"/>
        <rFont val="Times New Roman"/>
        <charset val="134"/>
      </rPr>
      <t>2</t>
    </r>
    <r>
      <rPr>
        <sz val="14"/>
        <rFont val="宋体"/>
        <charset val="134"/>
      </rPr>
      <t>亩、河北村</t>
    </r>
    <r>
      <rPr>
        <sz val="14"/>
        <rFont val="Times New Roman"/>
        <charset val="134"/>
      </rPr>
      <t>1</t>
    </r>
    <r>
      <rPr>
        <sz val="14"/>
        <rFont val="宋体"/>
        <charset val="134"/>
      </rPr>
      <t>户</t>
    </r>
    <r>
      <rPr>
        <sz val="14"/>
        <rFont val="Times New Roman"/>
        <charset val="134"/>
      </rPr>
      <t>2</t>
    </r>
    <r>
      <rPr>
        <sz val="14"/>
        <rFont val="宋体"/>
        <charset val="134"/>
      </rPr>
      <t>亩、柳沟村</t>
    </r>
    <r>
      <rPr>
        <sz val="14"/>
        <rFont val="Times New Roman"/>
        <charset val="134"/>
      </rPr>
      <t>1</t>
    </r>
    <r>
      <rPr>
        <sz val="14"/>
        <rFont val="宋体"/>
        <charset val="134"/>
      </rPr>
      <t>户</t>
    </r>
    <r>
      <rPr>
        <sz val="14"/>
        <rFont val="Times New Roman"/>
        <charset val="134"/>
      </rPr>
      <t>2</t>
    </r>
    <r>
      <rPr>
        <sz val="14"/>
        <rFont val="宋体"/>
        <charset val="134"/>
      </rPr>
      <t>亩、许湾村</t>
    </r>
    <r>
      <rPr>
        <sz val="14"/>
        <rFont val="Times New Roman"/>
        <charset val="134"/>
      </rPr>
      <t>1</t>
    </r>
    <r>
      <rPr>
        <sz val="14"/>
        <rFont val="宋体"/>
        <charset val="134"/>
      </rPr>
      <t>户</t>
    </r>
    <r>
      <rPr>
        <sz val="14"/>
        <rFont val="Times New Roman"/>
        <charset val="134"/>
      </rPr>
      <t>3</t>
    </r>
    <r>
      <rPr>
        <sz val="14"/>
        <rFont val="宋体"/>
        <charset val="134"/>
      </rPr>
      <t>亩、</t>
    </r>
  </si>
  <si>
    <r>
      <rPr>
        <sz val="14"/>
        <rFont val="宋体"/>
        <charset val="134"/>
      </rPr>
      <t>在胡川镇脱贫不稳定户种植旱作农业</t>
    </r>
    <r>
      <rPr>
        <sz val="14"/>
        <rFont val="Times New Roman"/>
        <charset val="134"/>
      </rPr>
      <t>42</t>
    </r>
    <r>
      <rPr>
        <sz val="14"/>
        <rFont val="宋体"/>
        <charset val="134"/>
      </rPr>
      <t>亩，每亩补助</t>
    </r>
    <r>
      <rPr>
        <sz val="14"/>
        <rFont val="Times New Roman"/>
        <charset val="134"/>
      </rPr>
      <t>200</t>
    </r>
    <r>
      <rPr>
        <sz val="14"/>
        <rFont val="宋体"/>
        <charset val="134"/>
      </rPr>
      <t>元，共补助</t>
    </r>
    <r>
      <rPr>
        <sz val="14"/>
        <rFont val="Times New Roman"/>
        <charset val="134"/>
      </rPr>
      <t>0.84</t>
    </r>
    <r>
      <rPr>
        <sz val="14"/>
        <rFont val="宋体"/>
        <charset val="134"/>
      </rPr>
      <t>万元。仓下村</t>
    </r>
    <r>
      <rPr>
        <sz val="14"/>
        <rFont val="Times New Roman"/>
        <charset val="134"/>
      </rPr>
      <t>2</t>
    </r>
    <r>
      <rPr>
        <sz val="14"/>
        <rFont val="宋体"/>
        <charset val="134"/>
      </rPr>
      <t>亩；宁马村</t>
    </r>
    <r>
      <rPr>
        <sz val="14"/>
        <rFont val="Times New Roman"/>
        <charset val="134"/>
      </rPr>
      <t>3</t>
    </r>
    <r>
      <rPr>
        <sz val="14"/>
        <rFont val="宋体"/>
        <charset val="134"/>
      </rPr>
      <t>亩；潘峪村</t>
    </r>
    <r>
      <rPr>
        <sz val="14"/>
        <rFont val="Times New Roman"/>
        <charset val="134"/>
      </rPr>
      <t>5</t>
    </r>
    <r>
      <rPr>
        <sz val="14"/>
        <rFont val="宋体"/>
        <charset val="134"/>
      </rPr>
      <t>亩；蒲家村</t>
    </r>
    <r>
      <rPr>
        <sz val="14"/>
        <rFont val="Times New Roman"/>
        <charset val="134"/>
      </rPr>
      <t>12</t>
    </r>
    <r>
      <rPr>
        <sz val="14"/>
        <rFont val="宋体"/>
        <charset val="134"/>
      </rPr>
      <t>亩；祁沟村</t>
    </r>
    <r>
      <rPr>
        <sz val="14"/>
        <rFont val="Times New Roman"/>
        <charset val="134"/>
      </rPr>
      <t>4</t>
    </r>
    <r>
      <rPr>
        <sz val="14"/>
        <rFont val="宋体"/>
        <charset val="134"/>
      </rPr>
      <t>亩；深坷村</t>
    </r>
    <r>
      <rPr>
        <sz val="14"/>
        <rFont val="Times New Roman"/>
        <charset val="134"/>
      </rPr>
      <t>4</t>
    </r>
    <r>
      <rPr>
        <sz val="14"/>
        <rFont val="宋体"/>
        <charset val="134"/>
      </rPr>
      <t>亩；阳山村</t>
    </r>
    <r>
      <rPr>
        <sz val="14"/>
        <rFont val="Times New Roman"/>
        <charset val="134"/>
      </rPr>
      <t>5</t>
    </r>
    <r>
      <rPr>
        <sz val="14"/>
        <rFont val="宋体"/>
        <charset val="134"/>
      </rPr>
      <t>亩；窑上村</t>
    </r>
    <r>
      <rPr>
        <sz val="14"/>
        <rFont val="Times New Roman"/>
        <charset val="134"/>
      </rPr>
      <t>7</t>
    </r>
    <r>
      <rPr>
        <sz val="14"/>
        <rFont val="宋体"/>
        <charset val="134"/>
      </rPr>
      <t>亩。</t>
    </r>
  </si>
  <si>
    <t>通过种植业补助扶持，增加监测户收入，巩固拓展脱贫攻坚成果</t>
  </si>
  <si>
    <r>
      <rPr>
        <sz val="14"/>
        <rFont val="宋体"/>
        <charset val="134"/>
      </rPr>
      <t>共计</t>
    </r>
    <r>
      <rPr>
        <sz val="14"/>
        <rFont val="Times New Roman"/>
        <charset val="134"/>
      </rPr>
      <t>94.5</t>
    </r>
    <r>
      <rPr>
        <sz val="14"/>
        <rFont val="宋体"/>
        <charset val="134"/>
      </rPr>
      <t>亩，其中：汪洋村</t>
    </r>
    <r>
      <rPr>
        <sz val="14"/>
        <rFont val="Times New Roman"/>
        <charset val="134"/>
      </rPr>
      <t>8</t>
    </r>
    <r>
      <rPr>
        <sz val="14"/>
        <rFont val="宋体"/>
        <charset val="134"/>
      </rPr>
      <t>亩，寨子村</t>
    </r>
    <r>
      <rPr>
        <sz val="14"/>
        <rFont val="Times New Roman"/>
        <charset val="134"/>
      </rPr>
      <t>1</t>
    </r>
    <r>
      <rPr>
        <sz val="14"/>
        <rFont val="宋体"/>
        <charset val="134"/>
      </rPr>
      <t>亩，双庙村</t>
    </r>
    <r>
      <rPr>
        <sz val="14"/>
        <rFont val="Times New Roman"/>
        <charset val="134"/>
      </rPr>
      <t>10</t>
    </r>
    <r>
      <rPr>
        <sz val="14"/>
        <rFont val="宋体"/>
        <charset val="134"/>
      </rPr>
      <t>亩，陈阳村</t>
    </r>
    <r>
      <rPr>
        <sz val="14"/>
        <rFont val="Times New Roman"/>
        <charset val="134"/>
      </rPr>
      <t>7</t>
    </r>
    <r>
      <rPr>
        <sz val="14"/>
        <rFont val="宋体"/>
        <charset val="134"/>
      </rPr>
      <t>亩，河李村</t>
    </r>
    <r>
      <rPr>
        <sz val="14"/>
        <rFont val="Times New Roman"/>
        <charset val="134"/>
      </rPr>
      <t>7.5</t>
    </r>
    <r>
      <rPr>
        <sz val="14"/>
        <rFont val="宋体"/>
        <charset val="134"/>
      </rPr>
      <t>亩，闫庄村</t>
    </r>
    <r>
      <rPr>
        <sz val="14"/>
        <rFont val="Times New Roman"/>
        <charset val="134"/>
      </rPr>
      <t>2</t>
    </r>
    <r>
      <rPr>
        <sz val="14"/>
        <rFont val="宋体"/>
        <charset val="134"/>
      </rPr>
      <t>亩，太原村</t>
    </r>
    <r>
      <rPr>
        <sz val="14"/>
        <rFont val="Times New Roman"/>
        <charset val="134"/>
      </rPr>
      <t>2</t>
    </r>
    <r>
      <rPr>
        <sz val="14"/>
        <rFont val="宋体"/>
        <charset val="134"/>
      </rPr>
      <t>亩，刘山村</t>
    </r>
    <r>
      <rPr>
        <sz val="14"/>
        <rFont val="Times New Roman"/>
        <charset val="134"/>
      </rPr>
      <t>5</t>
    </r>
    <r>
      <rPr>
        <sz val="14"/>
        <rFont val="宋体"/>
        <charset val="134"/>
      </rPr>
      <t>亩，高沟村</t>
    </r>
    <r>
      <rPr>
        <sz val="14"/>
        <rFont val="Times New Roman"/>
        <charset val="134"/>
      </rPr>
      <t>8</t>
    </r>
    <r>
      <rPr>
        <sz val="14"/>
        <rFont val="宋体"/>
        <charset val="134"/>
      </rPr>
      <t>亩，候吴村</t>
    </r>
    <r>
      <rPr>
        <sz val="14"/>
        <rFont val="Times New Roman"/>
        <charset val="134"/>
      </rPr>
      <t>4</t>
    </r>
    <r>
      <rPr>
        <sz val="14"/>
        <rFont val="宋体"/>
        <charset val="134"/>
      </rPr>
      <t>亩，豁岘村</t>
    </r>
    <r>
      <rPr>
        <sz val="14"/>
        <rFont val="Times New Roman"/>
        <charset val="134"/>
      </rPr>
      <t>1</t>
    </r>
    <r>
      <rPr>
        <sz val="14"/>
        <rFont val="宋体"/>
        <charset val="134"/>
      </rPr>
      <t>亩，梁堡村</t>
    </r>
    <r>
      <rPr>
        <sz val="14"/>
        <rFont val="Times New Roman"/>
        <charset val="134"/>
      </rPr>
      <t>2</t>
    </r>
    <r>
      <rPr>
        <sz val="14"/>
        <rFont val="宋体"/>
        <charset val="134"/>
      </rPr>
      <t>亩，阳沟村</t>
    </r>
    <r>
      <rPr>
        <sz val="14"/>
        <rFont val="Times New Roman"/>
        <charset val="134"/>
      </rPr>
      <t>2</t>
    </r>
    <r>
      <rPr>
        <sz val="14"/>
        <rFont val="宋体"/>
        <charset val="134"/>
      </rPr>
      <t>亩，南山村</t>
    </r>
    <r>
      <rPr>
        <sz val="14"/>
        <rFont val="Times New Roman"/>
        <charset val="134"/>
      </rPr>
      <t>2</t>
    </r>
    <r>
      <rPr>
        <sz val="14"/>
        <rFont val="宋体"/>
        <charset val="134"/>
      </rPr>
      <t>亩，水滩村</t>
    </r>
    <r>
      <rPr>
        <sz val="14"/>
        <rFont val="Times New Roman"/>
        <charset val="134"/>
      </rPr>
      <t>5</t>
    </r>
    <r>
      <rPr>
        <sz val="14"/>
        <rFont val="宋体"/>
        <charset val="134"/>
      </rPr>
      <t>亩，东沟村</t>
    </r>
    <r>
      <rPr>
        <sz val="14"/>
        <rFont val="Times New Roman"/>
        <charset val="134"/>
      </rPr>
      <t>2</t>
    </r>
    <r>
      <rPr>
        <sz val="14"/>
        <rFont val="宋体"/>
        <charset val="134"/>
      </rPr>
      <t>亩，小杨村</t>
    </r>
    <r>
      <rPr>
        <sz val="14"/>
        <rFont val="Times New Roman"/>
        <charset val="134"/>
      </rPr>
      <t>2</t>
    </r>
    <r>
      <rPr>
        <sz val="14"/>
        <rFont val="宋体"/>
        <charset val="134"/>
      </rPr>
      <t>亩，阳湾村</t>
    </r>
    <r>
      <rPr>
        <sz val="14"/>
        <rFont val="Times New Roman"/>
        <charset val="134"/>
      </rPr>
      <t>2</t>
    </r>
    <r>
      <rPr>
        <sz val="14"/>
        <rFont val="宋体"/>
        <charset val="134"/>
      </rPr>
      <t>亩，下渠村</t>
    </r>
    <r>
      <rPr>
        <sz val="14"/>
        <rFont val="Times New Roman"/>
        <charset val="134"/>
      </rPr>
      <t>19</t>
    </r>
    <r>
      <rPr>
        <sz val="14"/>
        <rFont val="宋体"/>
        <charset val="134"/>
      </rPr>
      <t>亩，下李村</t>
    </r>
    <r>
      <rPr>
        <sz val="14"/>
        <rFont val="Times New Roman"/>
        <charset val="134"/>
      </rPr>
      <t>3</t>
    </r>
    <r>
      <rPr>
        <sz val="14"/>
        <rFont val="宋体"/>
        <charset val="134"/>
      </rPr>
      <t>亩</t>
    </r>
  </si>
  <si>
    <r>
      <rPr>
        <sz val="14"/>
        <rFont val="宋体"/>
        <charset val="134"/>
      </rPr>
      <t>种植旱作农业</t>
    </r>
    <r>
      <rPr>
        <sz val="14"/>
        <rFont val="Times New Roman"/>
        <charset val="134"/>
      </rPr>
      <t>52</t>
    </r>
    <r>
      <rPr>
        <sz val="14"/>
        <rFont val="宋体"/>
        <charset val="134"/>
      </rPr>
      <t>亩，其中，范湾</t>
    </r>
    <r>
      <rPr>
        <sz val="14"/>
        <rFont val="Times New Roman"/>
        <charset val="134"/>
      </rPr>
      <t>4</t>
    </r>
    <r>
      <rPr>
        <sz val="14"/>
        <rFont val="宋体"/>
        <charset val="134"/>
      </rPr>
      <t>亩，大庄</t>
    </r>
    <r>
      <rPr>
        <sz val="14"/>
        <rFont val="Times New Roman"/>
        <charset val="134"/>
      </rPr>
      <t>6</t>
    </r>
    <r>
      <rPr>
        <sz val="14"/>
        <rFont val="宋体"/>
        <charset val="134"/>
      </rPr>
      <t>亩，西崖</t>
    </r>
    <r>
      <rPr>
        <sz val="14"/>
        <rFont val="Times New Roman"/>
        <charset val="134"/>
      </rPr>
      <t>10</t>
    </r>
    <r>
      <rPr>
        <sz val="14"/>
        <rFont val="宋体"/>
        <charset val="134"/>
      </rPr>
      <t>，王沟</t>
    </r>
    <r>
      <rPr>
        <sz val="14"/>
        <rFont val="Times New Roman"/>
        <charset val="134"/>
      </rPr>
      <t>4</t>
    </r>
    <r>
      <rPr>
        <sz val="14"/>
        <rFont val="宋体"/>
        <charset val="134"/>
      </rPr>
      <t>亩，何湾</t>
    </r>
    <r>
      <rPr>
        <sz val="14"/>
        <rFont val="Times New Roman"/>
        <charset val="134"/>
      </rPr>
      <t>6</t>
    </r>
    <r>
      <rPr>
        <sz val="14"/>
        <rFont val="宋体"/>
        <charset val="134"/>
      </rPr>
      <t>亩，海湾</t>
    </r>
    <r>
      <rPr>
        <sz val="14"/>
        <rFont val="Times New Roman"/>
        <charset val="134"/>
      </rPr>
      <t>6</t>
    </r>
    <r>
      <rPr>
        <sz val="14"/>
        <rFont val="宋体"/>
        <charset val="134"/>
      </rPr>
      <t>亩，关河</t>
    </r>
    <r>
      <rPr>
        <sz val="14"/>
        <rFont val="Times New Roman"/>
        <charset val="134"/>
      </rPr>
      <t>16</t>
    </r>
    <r>
      <rPr>
        <sz val="14"/>
        <rFont val="宋体"/>
        <charset val="134"/>
      </rPr>
      <t>亩，亩补助</t>
    </r>
    <r>
      <rPr>
        <sz val="14"/>
        <rFont val="Times New Roman"/>
        <charset val="134"/>
      </rPr>
      <t>200</t>
    </r>
    <r>
      <rPr>
        <sz val="14"/>
        <rFont val="宋体"/>
        <charset val="134"/>
      </rPr>
      <t>元</t>
    </r>
  </si>
  <si>
    <t>提升土地质量，增加农户收入。</t>
  </si>
  <si>
    <r>
      <rPr>
        <sz val="14"/>
        <rFont val="宋体"/>
        <charset val="134"/>
      </rPr>
      <t>种植旱作农业</t>
    </r>
    <r>
      <rPr>
        <sz val="14"/>
        <rFont val="Times New Roman"/>
        <charset val="134"/>
      </rPr>
      <t>120</t>
    </r>
    <r>
      <rPr>
        <sz val="14"/>
        <rFont val="宋体"/>
        <charset val="134"/>
      </rPr>
      <t>亩（其中八杜村</t>
    </r>
    <r>
      <rPr>
        <sz val="14"/>
        <rFont val="Times New Roman"/>
        <charset val="134"/>
      </rPr>
      <t>10</t>
    </r>
    <r>
      <rPr>
        <sz val="14"/>
        <rFont val="宋体"/>
        <charset val="134"/>
      </rPr>
      <t>亩，东庄村</t>
    </r>
    <r>
      <rPr>
        <sz val="14"/>
        <rFont val="Times New Roman"/>
        <charset val="134"/>
      </rPr>
      <t>4</t>
    </r>
    <r>
      <rPr>
        <sz val="14"/>
        <rFont val="宋体"/>
        <charset val="134"/>
      </rPr>
      <t>亩，黄花村</t>
    </r>
    <r>
      <rPr>
        <sz val="14"/>
        <rFont val="Times New Roman"/>
        <charset val="134"/>
      </rPr>
      <t>10</t>
    </r>
    <r>
      <rPr>
        <sz val="14"/>
        <rFont val="宋体"/>
        <charset val="134"/>
      </rPr>
      <t>亩，马堡村</t>
    </r>
    <r>
      <rPr>
        <sz val="14"/>
        <rFont val="Times New Roman"/>
        <charset val="134"/>
      </rPr>
      <t>6</t>
    </r>
    <r>
      <rPr>
        <sz val="14"/>
        <rFont val="宋体"/>
        <charset val="134"/>
      </rPr>
      <t>亩，上豆村</t>
    </r>
    <r>
      <rPr>
        <sz val="14"/>
        <rFont val="Times New Roman"/>
        <charset val="134"/>
      </rPr>
      <t>9</t>
    </r>
    <r>
      <rPr>
        <sz val="14"/>
        <rFont val="宋体"/>
        <charset val="134"/>
      </rPr>
      <t>亩，韦沟村</t>
    </r>
    <r>
      <rPr>
        <sz val="14"/>
        <rFont val="Times New Roman"/>
        <charset val="134"/>
      </rPr>
      <t>14</t>
    </r>
    <r>
      <rPr>
        <sz val="14"/>
        <rFont val="宋体"/>
        <charset val="134"/>
      </rPr>
      <t>亩，西山村</t>
    </r>
    <r>
      <rPr>
        <sz val="14"/>
        <rFont val="Times New Roman"/>
        <charset val="134"/>
      </rPr>
      <t>8</t>
    </r>
    <r>
      <rPr>
        <sz val="14"/>
        <rFont val="宋体"/>
        <charset val="134"/>
      </rPr>
      <t>亩，西台村</t>
    </r>
    <r>
      <rPr>
        <sz val="14"/>
        <rFont val="Times New Roman"/>
        <charset val="134"/>
      </rPr>
      <t>8</t>
    </r>
    <r>
      <rPr>
        <sz val="14"/>
        <rFont val="宋体"/>
        <charset val="134"/>
      </rPr>
      <t>亩，西庄村</t>
    </r>
    <r>
      <rPr>
        <sz val="14"/>
        <rFont val="Times New Roman"/>
        <charset val="134"/>
      </rPr>
      <t>12</t>
    </r>
    <r>
      <rPr>
        <sz val="14"/>
        <rFont val="宋体"/>
        <charset val="134"/>
      </rPr>
      <t>亩，新义村</t>
    </r>
    <r>
      <rPr>
        <sz val="14"/>
        <rFont val="Times New Roman"/>
        <charset val="134"/>
      </rPr>
      <t>2</t>
    </r>
    <r>
      <rPr>
        <sz val="14"/>
        <rFont val="宋体"/>
        <charset val="134"/>
      </rPr>
      <t>亩，庙湾村</t>
    </r>
    <r>
      <rPr>
        <sz val="14"/>
        <rFont val="Times New Roman"/>
        <charset val="134"/>
      </rPr>
      <t>5</t>
    </r>
    <r>
      <rPr>
        <sz val="14"/>
        <rFont val="宋体"/>
        <charset val="134"/>
      </rPr>
      <t>亩，东山村</t>
    </r>
    <r>
      <rPr>
        <sz val="14"/>
        <rFont val="Times New Roman"/>
        <charset val="134"/>
      </rPr>
      <t>10</t>
    </r>
    <r>
      <rPr>
        <sz val="14"/>
        <rFont val="宋体"/>
        <charset val="134"/>
      </rPr>
      <t>亩，草湾村</t>
    </r>
    <r>
      <rPr>
        <sz val="14"/>
        <rFont val="Times New Roman"/>
        <charset val="134"/>
      </rPr>
      <t>10</t>
    </r>
    <r>
      <rPr>
        <sz val="14"/>
        <rFont val="宋体"/>
        <charset val="134"/>
      </rPr>
      <t>亩，赵沟村</t>
    </r>
    <r>
      <rPr>
        <sz val="14"/>
        <rFont val="Times New Roman"/>
        <charset val="134"/>
      </rPr>
      <t>12</t>
    </r>
    <r>
      <rPr>
        <sz val="14"/>
        <rFont val="宋体"/>
        <charset val="134"/>
      </rPr>
      <t>亩）</t>
    </r>
  </si>
  <si>
    <r>
      <rPr>
        <sz val="14"/>
        <rFont val="宋体"/>
        <charset val="134"/>
      </rPr>
      <t>涉及</t>
    </r>
    <r>
      <rPr>
        <sz val="14"/>
        <rFont val="Times New Roman"/>
        <charset val="134"/>
      </rPr>
      <t>6</t>
    </r>
    <r>
      <rPr>
        <sz val="14"/>
        <rFont val="宋体"/>
        <charset val="134"/>
      </rPr>
      <t>村，共计</t>
    </r>
    <r>
      <rPr>
        <sz val="14"/>
        <rFont val="Times New Roman"/>
        <charset val="134"/>
      </rPr>
      <t>58</t>
    </r>
    <r>
      <rPr>
        <sz val="14"/>
        <rFont val="宋体"/>
        <charset val="134"/>
      </rPr>
      <t>亩，需资金</t>
    </r>
    <r>
      <rPr>
        <sz val="14"/>
        <rFont val="Times New Roman"/>
        <charset val="134"/>
      </rPr>
      <t>1.16</t>
    </r>
    <r>
      <rPr>
        <sz val="14"/>
        <rFont val="宋体"/>
        <charset val="134"/>
      </rPr>
      <t>万元，其中：店子</t>
    </r>
    <r>
      <rPr>
        <sz val="14"/>
        <rFont val="Times New Roman"/>
        <charset val="134"/>
      </rPr>
      <t>6</t>
    </r>
    <r>
      <rPr>
        <sz val="14"/>
        <rFont val="宋体"/>
        <charset val="134"/>
      </rPr>
      <t>亩，毛家</t>
    </r>
    <r>
      <rPr>
        <sz val="14"/>
        <rFont val="Times New Roman"/>
        <charset val="134"/>
      </rPr>
      <t>6</t>
    </r>
    <r>
      <rPr>
        <sz val="14"/>
        <rFont val="宋体"/>
        <charset val="134"/>
      </rPr>
      <t>亩</t>
    </r>
    <r>
      <rPr>
        <sz val="14"/>
        <rFont val="Times New Roman"/>
        <charset val="134"/>
      </rPr>
      <t>.</t>
    </r>
    <r>
      <rPr>
        <sz val="14"/>
        <rFont val="宋体"/>
        <charset val="134"/>
      </rPr>
      <t>杜渠</t>
    </r>
    <r>
      <rPr>
        <sz val="14"/>
        <rFont val="Times New Roman"/>
        <charset val="134"/>
      </rPr>
      <t>12</t>
    </r>
    <r>
      <rPr>
        <sz val="14"/>
        <rFont val="宋体"/>
        <charset val="134"/>
      </rPr>
      <t>亩</t>
    </r>
    <r>
      <rPr>
        <sz val="14"/>
        <rFont val="Times New Roman"/>
        <charset val="134"/>
      </rPr>
      <t>.</t>
    </r>
    <r>
      <rPr>
        <sz val="14"/>
        <rFont val="宋体"/>
        <charset val="134"/>
      </rPr>
      <t>桃园</t>
    </r>
    <r>
      <rPr>
        <sz val="14"/>
        <rFont val="Times New Roman"/>
        <charset val="134"/>
      </rPr>
      <t>4</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庄河</t>
    </r>
    <r>
      <rPr>
        <sz val="14"/>
        <rFont val="Times New Roman"/>
        <charset val="134"/>
      </rPr>
      <t>5</t>
    </r>
    <r>
      <rPr>
        <sz val="14"/>
        <rFont val="宋体"/>
        <charset val="134"/>
      </rPr>
      <t>户</t>
    </r>
    <r>
      <rPr>
        <sz val="14"/>
        <rFont val="Times New Roman"/>
        <charset val="134"/>
      </rPr>
      <t>12</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2</t>
    </r>
    <r>
      <rPr>
        <sz val="14"/>
        <rFont val="宋体"/>
        <charset val="134"/>
      </rPr>
      <t>亩</t>
    </r>
  </si>
  <si>
    <r>
      <rPr>
        <sz val="14"/>
        <rFont val="宋体"/>
        <charset val="134"/>
      </rPr>
      <t>在张棉驿乡</t>
    </r>
    <r>
      <rPr>
        <sz val="14"/>
        <rFont val="Times New Roman"/>
        <charset val="134"/>
      </rPr>
      <t>5</t>
    </r>
    <r>
      <rPr>
        <sz val="14"/>
        <rFont val="宋体"/>
        <charset val="134"/>
      </rPr>
      <t>村实施旱作农业种植项目</t>
    </r>
    <r>
      <rPr>
        <sz val="14"/>
        <rFont val="Times New Roman"/>
        <charset val="134"/>
      </rPr>
      <t>11</t>
    </r>
    <r>
      <rPr>
        <sz val="14"/>
        <rFont val="宋体"/>
        <charset val="134"/>
      </rPr>
      <t>亩，每亩补助</t>
    </r>
    <r>
      <rPr>
        <sz val="14"/>
        <rFont val="Times New Roman"/>
        <charset val="134"/>
      </rPr>
      <t>200</t>
    </r>
    <r>
      <rPr>
        <sz val="14"/>
        <rFont val="宋体"/>
        <charset val="134"/>
      </rPr>
      <t>元。其中：庙川村</t>
    </r>
    <r>
      <rPr>
        <sz val="14"/>
        <rFont val="Times New Roman"/>
        <charset val="134"/>
      </rPr>
      <t>2</t>
    </r>
    <r>
      <rPr>
        <sz val="14"/>
        <rFont val="宋体"/>
        <charset val="134"/>
      </rPr>
      <t>亩，上蒋村</t>
    </r>
    <r>
      <rPr>
        <sz val="14"/>
        <rFont val="Times New Roman"/>
        <charset val="134"/>
      </rPr>
      <t>2</t>
    </r>
    <r>
      <rPr>
        <sz val="14"/>
        <rFont val="宋体"/>
        <charset val="134"/>
      </rPr>
      <t>亩，马夭村</t>
    </r>
    <r>
      <rPr>
        <sz val="14"/>
        <rFont val="Times New Roman"/>
        <charset val="134"/>
      </rPr>
      <t>2</t>
    </r>
    <r>
      <rPr>
        <sz val="14"/>
        <rFont val="宋体"/>
        <charset val="134"/>
      </rPr>
      <t>亩，先马村</t>
    </r>
    <r>
      <rPr>
        <sz val="14"/>
        <rFont val="Times New Roman"/>
        <charset val="134"/>
      </rPr>
      <t>3</t>
    </r>
    <r>
      <rPr>
        <sz val="14"/>
        <rFont val="宋体"/>
        <charset val="134"/>
      </rPr>
      <t>亩，周家村</t>
    </r>
    <r>
      <rPr>
        <sz val="14"/>
        <rFont val="Times New Roman"/>
        <charset val="134"/>
      </rPr>
      <t>2</t>
    </r>
    <r>
      <rPr>
        <sz val="14"/>
        <rFont val="宋体"/>
        <charset val="134"/>
      </rPr>
      <t>亩。</t>
    </r>
  </si>
  <si>
    <r>
      <rPr>
        <sz val="14"/>
        <rFont val="宋体"/>
        <charset val="134"/>
      </rPr>
      <t>连五乡</t>
    </r>
    <r>
      <rPr>
        <sz val="14"/>
        <rFont val="Times New Roman"/>
        <charset val="134"/>
      </rPr>
      <t>9</t>
    </r>
    <r>
      <rPr>
        <sz val="14"/>
        <rFont val="宋体"/>
        <charset val="134"/>
      </rPr>
      <t>村脱贫不稳定户实施旱作农业到户补助项目</t>
    </r>
    <r>
      <rPr>
        <sz val="14"/>
        <rFont val="Times New Roman"/>
        <charset val="134"/>
      </rPr>
      <t>79</t>
    </r>
    <r>
      <rPr>
        <sz val="14"/>
        <rFont val="宋体"/>
        <charset val="134"/>
      </rPr>
      <t>亩。其中：四合</t>
    </r>
    <r>
      <rPr>
        <sz val="14"/>
        <rFont val="Times New Roman"/>
        <charset val="134"/>
      </rPr>
      <t>30</t>
    </r>
    <r>
      <rPr>
        <sz val="14"/>
        <rFont val="宋体"/>
        <charset val="134"/>
      </rPr>
      <t>亩、中渠</t>
    </r>
    <r>
      <rPr>
        <sz val="14"/>
        <rFont val="Times New Roman"/>
        <charset val="134"/>
      </rPr>
      <t>6</t>
    </r>
    <r>
      <rPr>
        <sz val="14"/>
        <rFont val="宋体"/>
        <charset val="134"/>
      </rPr>
      <t>亩、三合</t>
    </r>
    <r>
      <rPr>
        <sz val="14"/>
        <rFont val="Times New Roman"/>
        <charset val="134"/>
      </rPr>
      <t>16</t>
    </r>
    <r>
      <rPr>
        <sz val="14"/>
        <rFont val="宋体"/>
        <charset val="134"/>
      </rPr>
      <t>亩、李家</t>
    </r>
    <r>
      <rPr>
        <sz val="14"/>
        <rFont val="Times New Roman"/>
        <charset val="134"/>
      </rPr>
      <t>6</t>
    </r>
    <r>
      <rPr>
        <sz val="14"/>
        <rFont val="宋体"/>
        <charset val="134"/>
      </rPr>
      <t>亩、张家村</t>
    </r>
    <r>
      <rPr>
        <sz val="14"/>
        <rFont val="Times New Roman"/>
        <charset val="134"/>
      </rPr>
      <t>6</t>
    </r>
    <r>
      <rPr>
        <sz val="14"/>
        <rFont val="宋体"/>
        <charset val="134"/>
      </rPr>
      <t>亩、连五</t>
    </r>
    <r>
      <rPr>
        <sz val="14"/>
        <rFont val="Times New Roman"/>
        <charset val="134"/>
      </rPr>
      <t>5</t>
    </r>
    <r>
      <rPr>
        <sz val="14"/>
        <rFont val="宋体"/>
        <charset val="134"/>
      </rPr>
      <t>亩、马咀</t>
    </r>
    <r>
      <rPr>
        <sz val="14"/>
        <rFont val="Times New Roman"/>
        <charset val="134"/>
      </rPr>
      <t>3</t>
    </r>
    <r>
      <rPr>
        <sz val="14"/>
        <rFont val="宋体"/>
        <charset val="134"/>
      </rPr>
      <t>亩、贠家</t>
    </r>
    <r>
      <rPr>
        <sz val="14"/>
        <rFont val="Times New Roman"/>
        <charset val="134"/>
      </rPr>
      <t>6</t>
    </r>
    <r>
      <rPr>
        <sz val="14"/>
        <rFont val="宋体"/>
        <charset val="134"/>
      </rPr>
      <t>亩、陈家</t>
    </r>
    <r>
      <rPr>
        <sz val="14"/>
        <rFont val="Times New Roman"/>
        <charset val="134"/>
      </rPr>
      <t>1</t>
    </r>
    <r>
      <rPr>
        <sz val="14"/>
        <rFont val="宋体"/>
        <charset val="134"/>
      </rPr>
      <t>亩。</t>
    </r>
  </si>
  <si>
    <r>
      <rPr>
        <sz val="14"/>
        <rFont val="宋体"/>
        <charset val="134"/>
      </rPr>
      <t>连五乡</t>
    </r>
    <r>
      <rPr>
        <sz val="14"/>
        <rFont val="Times New Roman"/>
        <charset val="134"/>
      </rPr>
      <t>9</t>
    </r>
    <r>
      <rPr>
        <sz val="14"/>
        <rFont val="宋体"/>
        <charset val="134"/>
      </rPr>
      <t>村脱贫不稳定户实施旱作农业到户补助项目</t>
    </r>
    <r>
      <rPr>
        <sz val="14"/>
        <rFont val="Times New Roman"/>
        <charset val="134"/>
      </rPr>
      <t>79</t>
    </r>
    <r>
      <rPr>
        <sz val="14"/>
        <rFont val="宋体"/>
        <charset val="134"/>
      </rPr>
      <t>亩，增加收入</t>
    </r>
    <r>
      <rPr>
        <sz val="14"/>
        <rFont val="Times New Roman"/>
        <charset val="134"/>
      </rPr>
      <t>.</t>
    </r>
  </si>
  <si>
    <r>
      <rPr>
        <b/>
        <sz val="14"/>
        <rFont val="宋体"/>
        <charset val="134"/>
      </rPr>
      <t>安排</t>
    </r>
    <r>
      <rPr>
        <b/>
        <sz val="14"/>
        <rFont val="Times New Roman"/>
        <charset val="134"/>
      </rPr>
      <t>16.815</t>
    </r>
    <r>
      <rPr>
        <b/>
        <sz val="14"/>
        <rFont val="宋体"/>
        <charset val="134"/>
      </rPr>
      <t>万元在全县范围内实施脱贫不稳定户马铃薯种植到户补助项目，每亩补助</t>
    </r>
    <r>
      <rPr>
        <b/>
        <sz val="14"/>
        <rFont val="Times New Roman"/>
        <charset val="134"/>
      </rPr>
      <t>500</t>
    </r>
    <r>
      <rPr>
        <b/>
        <sz val="14"/>
        <rFont val="宋体"/>
        <charset val="134"/>
      </rPr>
      <t>元，共补助</t>
    </r>
    <r>
      <rPr>
        <b/>
        <sz val="14"/>
        <rFont val="Times New Roman"/>
        <charset val="134"/>
      </rPr>
      <t>340.30</t>
    </r>
    <r>
      <rPr>
        <b/>
        <sz val="14"/>
        <rFont val="宋体"/>
        <charset val="134"/>
      </rPr>
      <t>亩。</t>
    </r>
  </si>
  <si>
    <r>
      <rPr>
        <sz val="14"/>
        <rFont val="宋体"/>
        <charset val="134"/>
      </rPr>
      <t>共</t>
    </r>
    <r>
      <rPr>
        <sz val="14"/>
        <rFont val="Times New Roman"/>
        <charset val="134"/>
      </rPr>
      <t>9</t>
    </r>
    <r>
      <rPr>
        <sz val="14"/>
        <rFont val="宋体"/>
        <charset val="134"/>
      </rPr>
      <t>村</t>
    </r>
    <r>
      <rPr>
        <sz val="14"/>
        <rFont val="Times New Roman"/>
        <charset val="134"/>
      </rPr>
      <t>28</t>
    </r>
    <r>
      <rPr>
        <sz val="14"/>
        <rFont val="宋体"/>
        <charset val="134"/>
      </rPr>
      <t>户</t>
    </r>
    <r>
      <rPr>
        <sz val="14"/>
        <rFont val="Times New Roman"/>
        <charset val="134"/>
      </rPr>
      <t>48.5</t>
    </r>
    <r>
      <rPr>
        <sz val="14"/>
        <rFont val="宋体"/>
        <charset val="134"/>
      </rPr>
      <t>亩。沟口村</t>
    </r>
    <r>
      <rPr>
        <sz val="14"/>
        <rFont val="Times New Roman"/>
        <charset val="134"/>
      </rPr>
      <t>3</t>
    </r>
    <r>
      <rPr>
        <sz val="14"/>
        <rFont val="宋体"/>
        <charset val="134"/>
      </rPr>
      <t>户</t>
    </r>
    <r>
      <rPr>
        <sz val="14"/>
        <rFont val="Times New Roman"/>
        <charset val="134"/>
      </rPr>
      <t>1.5</t>
    </r>
    <r>
      <rPr>
        <sz val="14"/>
        <rFont val="宋体"/>
        <charset val="134"/>
      </rPr>
      <t>亩、崔家村</t>
    </r>
    <r>
      <rPr>
        <sz val="14"/>
        <rFont val="Times New Roman"/>
        <charset val="134"/>
      </rPr>
      <t>1</t>
    </r>
    <r>
      <rPr>
        <sz val="14"/>
        <rFont val="宋体"/>
        <charset val="134"/>
      </rPr>
      <t>户</t>
    </r>
    <r>
      <rPr>
        <sz val="14"/>
        <rFont val="Times New Roman"/>
        <charset val="134"/>
      </rPr>
      <t>1</t>
    </r>
    <r>
      <rPr>
        <sz val="14"/>
        <rFont val="宋体"/>
        <charset val="134"/>
      </rPr>
      <t>亩、园树村</t>
    </r>
    <r>
      <rPr>
        <sz val="14"/>
        <rFont val="Times New Roman"/>
        <charset val="134"/>
      </rPr>
      <t>3</t>
    </r>
    <r>
      <rPr>
        <sz val="14"/>
        <rFont val="宋体"/>
        <charset val="134"/>
      </rPr>
      <t>户</t>
    </r>
    <r>
      <rPr>
        <sz val="14"/>
        <rFont val="Times New Roman"/>
        <charset val="134"/>
      </rPr>
      <t>3</t>
    </r>
    <r>
      <rPr>
        <sz val="14"/>
        <rFont val="宋体"/>
        <charset val="134"/>
      </rPr>
      <t>亩、孟寺村</t>
    </r>
    <r>
      <rPr>
        <sz val="14"/>
        <rFont val="Times New Roman"/>
        <charset val="134"/>
      </rPr>
      <t>1</t>
    </r>
    <r>
      <rPr>
        <sz val="14"/>
        <rFont val="宋体"/>
        <charset val="134"/>
      </rPr>
      <t>户</t>
    </r>
    <r>
      <rPr>
        <sz val="14"/>
        <rFont val="Times New Roman"/>
        <charset val="134"/>
      </rPr>
      <t>2</t>
    </r>
    <r>
      <rPr>
        <sz val="14"/>
        <rFont val="宋体"/>
        <charset val="134"/>
      </rPr>
      <t>亩、瓦泉村</t>
    </r>
    <r>
      <rPr>
        <sz val="14"/>
        <rFont val="Times New Roman"/>
        <charset val="134"/>
      </rPr>
      <t>6</t>
    </r>
    <r>
      <rPr>
        <sz val="14"/>
        <rFont val="宋体"/>
        <charset val="134"/>
      </rPr>
      <t>户</t>
    </r>
    <r>
      <rPr>
        <sz val="14"/>
        <rFont val="Times New Roman"/>
        <charset val="134"/>
      </rPr>
      <t>6</t>
    </r>
    <r>
      <rPr>
        <sz val="14"/>
        <rFont val="宋体"/>
        <charset val="134"/>
      </rPr>
      <t>亩、背武村</t>
    </r>
    <r>
      <rPr>
        <sz val="14"/>
        <rFont val="Times New Roman"/>
        <charset val="134"/>
      </rPr>
      <t>4</t>
    </r>
    <r>
      <rPr>
        <sz val="14"/>
        <rFont val="宋体"/>
        <charset val="134"/>
      </rPr>
      <t>户</t>
    </r>
    <r>
      <rPr>
        <sz val="14"/>
        <rFont val="Times New Roman"/>
        <charset val="134"/>
      </rPr>
      <t>4</t>
    </r>
    <r>
      <rPr>
        <sz val="14"/>
        <rFont val="宋体"/>
        <charset val="134"/>
      </rPr>
      <t>亩、东街村</t>
    </r>
    <r>
      <rPr>
        <sz val="14"/>
        <rFont val="Times New Roman"/>
        <charset val="134"/>
      </rPr>
      <t>3</t>
    </r>
    <r>
      <rPr>
        <sz val="14"/>
        <rFont val="宋体"/>
        <charset val="134"/>
      </rPr>
      <t>户</t>
    </r>
    <r>
      <rPr>
        <sz val="14"/>
        <rFont val="Times New Roman"/>
        <charset val="134"/>
      </rPr>
      <t>9</t>
    </r>
    <r>
      <rPr>
        <sz val="14"/>
        <rFont val="宋体"/>
        <charset val="134"/>
      </rPr>
      <t>亩、袁川村</t>
    </r>
    <r>
      <rPr>
        <sz val="14"/>
        <rFont val="Times New Roman"/>
        <charset val="134"/>
      </rPr>
      <t>2</t>
    </r>
    <r>
      <rPr>
        <sz val="14"/>
        <rFont val="宋体"/>
        <charset val="134"/>
      </rPr>
      <t>户</t>
    </r>
    <r>
      <rPr>
        <sz val="14"/>
        <rFont val="Times New Roman"/>
        <charset val="134"/>
      </rPr>
      <t>2</t>
    </r>
    <r>
      <rPr>
        <sz val="14"/>
        <rFont val="宋体"/>
        <charset val="134"/>
      </rPr>
      <t>亩、杨川村</t>
    </r>
    <r>
      <rPr>
        <sz val="14"/>
        <rFont val="Times New Roman"/>
        <charset val="134"/>
      </rPr>
      <t>5</t>
    </r>
    <r>
      <rPr>
        <sz val="14"/>
        <rFont val="宋体"/>
        <charset val="134"/>
      </rPr>
      <t>户</t>
    </r>
    <r>
      <rPr>
        <sz val="14"/>
        <rFont val="Times New Roman"/>
        <charset val="134"/>
      </rPr>
      <t>20</t>
    </r>
    <r>
      <rPr>
        <sz val="14"/>
        <rFont val="宋体"/>
        <charset val="134"/>
      </rPr>
      <t>亩</t>
    </r>
    <r>
      <rPr>
        <sz val="14"/>
        <rFont val="Times New Roman"/>
        <charset val="134"/>
      </rPr>
      <t>.</t>
    </r>
    <r>
      <rPr>
        <sz val="14"/>
        <rFont val="宋体"/>
        <charset val="134"/>
      </rPr>
      <t>每亩</t>
    </r>
    <r>
      <rPr>
        <sz val="14"/>
        <rFont val="Times New Roman"/>
        <charset val="134"/>
      </rPr>
      <t>500</t>
    </r>
    <r>
      <rPr>
        <sz val="14"/>
        <rFont val="宋体"/>
        <charset val="134"/>
      </rPr>
      <t>元。</t>
    </r>
  </si>
  <si>
    <r>
      <rPr>
        <sz val="14"/>
        <rFont val="宋体"/>
        <charset val="134"/>
      </rPr>
      <t>共</t>
    </r>
    <r>
      <rPr>
        <sz val="14"/>
        <rFont val="Times New Roman"/>
        <charset val="134"/>
      </rPr>
      <t>6</t>
    </r>
    <r>
      <rPr>
        <sz val="14"/>
        <rFont val="宋体"/>
        <charset val="134"/>
      </rPr>
      <t>亩；麻崖村</t>
    </r>
    <r>
      <rPr>
        <sz val="14"/>
        <rFont val="Times New Roman"/>
        <charset val="134"/>
      </rPr>
      <t>1</t>
    </r>
    <r>
      <rPr>
        <sz val="14"/>
        <rFont val="宋体"/>
        <charset val="134"/>
      </rPr>
      <t>户</t>
    </r>
    <r>
      <rPr>
        <sz val="14"/>
        <rFont val="Times New Roman"/>
        <charset val="134"/>
      </rPr>
      <t>1</t>
    </r>
    <r>
      <rPr>
        <sz val="14"/>
        <rFont val="宋体"/>
        <charset val="134"/>
      </rPr>
      <t>亩、河北村</t>
    </r>
    <r>
      <rPr>
        <sz val="14"/>
        <rFont val="Times New Roman"/>
        <charset val="134"/>
      </rPr>
      <t>1</t>
    </r>
    <r>
      <rPr>
        <sz val="14"/>
        <rFont val="宋体"/>
        <charset val="134"/>
      </rPr>
      <t>户</t>
    </r>
    <r>
      <rPr>
        <sz val="14"/>
        <rFont val="Times New Roman"/>
        <charset val="134"/>
      </rPr>
      <t>1</t>
    </r>
    <r>
      <rPr>
        <sz val="14"/>
        <rFont val="宋体"/>
        <charset val="134"/>
      </rPr>
      <t>亩、柳沟村</t>
    </r>
    <r>
      <rPr>
        <sz val="14"/>
        <rFont val="Times New Roman"/>
        <charset val="134"/>
      </rPr>
      <t>1</t>
    </r>
    <r>
      <rPr>
        <sz val="14"/>
        <rFont val="宋体"/>
        <charset val="134"/>
      </rPr>
      <t>户</t>
    </r>
    <r>
      <rPr>
        <sz val="14"/>
        <rFont val="Times New Roman"/>
        <charset val="134"/>
      </rPr>
      <t>1</t>
    </r>
    <r>
      <rPr>
        <sz val="14"/>
        <rFont val="宋体"/>
        <charset val="134"/>
      </rPr>
      <t>亩、许湾村</t>
    </r>
    <r>
      <rPr>
        <sz val="14"/>
        <rFont val="Times New Roman"/>
        <charset val="134"/>
      </rPr>
      <t>1</t>
    </r>
    <r>
      <rPr>
        <sz val="14"/>
        <rFont val="宋体"/>
        <charset val="134"/>
      </rPr>
      <t>户</t>
    </r>
    <r>
      <rPr>
        <sz val="14"/>
        <rFont val="Times New Roman"/>
        <charset val="134"/>
      </rPr>
      <t>1</t>
    </r>
    <r>
      <rPr>
        <sz val="14"/>
        <rFont val="宋体"/>
        <charset val="134"/>
      </rPr>
      <t>亩、袁河村</t>
    </r>
    <r>
      <rPr>
        <sz val="14"/>
        <rFont val="Times New Roman"/>
        <charset val="134"/>
      </rPr>
      <t>1</t>
    </r>
    <r>
      <rPr>
        <sz val="14"/>
        <rFont val="宋体"/>
        <charset val="134"/>
      </rPr>
      <t>户</t>
    </r>
    <r>
      <rPr>
        <sz val="14"/>
        <rFont val="Times New Roman"/>
        <charset val="134"/>
      </rPr>
      <t>2</t>
    </r>
    <r>
      <rPr>
        <sz val="14"/>
        <rFont val="宋体"/>
        <charset val="134"/>
      </rPr>
      <t>亩、</t>
    </r>
  </si>
  <si>
    <t>2022.01-2022.10</t>
  </si>
  <si>
    <r>
      <rPr>
        <sz val="14"/>
        <rFont val="宋体"/>
        <charset val="134"/>
      </rPr>
      <t>为刘堡镇脱贫不稳定户落实马铃薯种植到户补助</t>
    </r>
    <r>
      <rPr>
        <sz val="14"/>
        <rFont val="Times New Roman"/>
        <charset val="134"/>
      </rPr>
      <t>10</t>
    </r>
    <r>
      <rPr>
        <sz val="14"/>
        <rFont val="宋体"/>
        <charset val="134"/>
      </rPr>
      <t>亩，亩均补助</t>
    </r>
    <r>
      <rPr>
        <sz val="14"/>
        <rFont val="Times New Roman"/>
        <charset val="134"/>
      </rPr>
      <t>500</t>
    </r>
    <r>
      <rPr>
        <sz val="14"/>
        <rFont val="宋体"/>
        <charset val="134"/>
      </rPr>
      <t>元，其中：五星村</t>
    </r>
    <r>
      <rPr>
        <sz val="14"/>
        <rFont val="Times New Roman"/>
        <charset val="134"/>
      </rPr>
      <t>1</t>
    </r>
    <r>
      <rPr>
        <sz val="14"/>
        <rFont val="宋体"/>
        <charset val="134"/>
      </rPr>
      <t>亩、梨园村</t>
    </r>
    <r>
      <rPr>
        <sz val="14"/>
        <rFont val="Times New Roman"/>
        <charset val="134"/>
      </rPr>
      <t>2</t>
    </r>
    <r>
      <rPr>
        <sz val="14"/>
        <rFont val="宋体"/>
        <charset val="134"/>
      </rPr>
      <t>亩、李山村</t>
    </r>
    <r>
      <rPr>
        <sz val="14"/>
        <rFont val="Times New Roman"/>
        <charset val="134"/>
      </rPr>
      <t>1</t>
    </r>
    <r>
      <rPr>
        <sz val="14"/>
        <rFont val="宋体"/>
        <charset val="134"/>
      </rPr>
      <t>亩、小湾村</t>
    </r>
    <r>
      <rPr>
        <sz val="14"/>
        <rFont val="Times New Roman"/>
        <charset val="134"/>
      </rPr>
      <t>1</t>
    </r>
    <r>
      <rPr>
        <sz val="14"/>
        <rFont val="宋体"/>
        <charset val="134"/>
      </rPr>
      <t>亩、董家村</t>
    </r>
    <r>
      <rPr>
        <sz val="14"/>
        <rFont val="Times New Roman"/>
        <charset val="134"/>
      </rPr>
      <t>5</t>
    </r>
    <r>
      <rPr>
        <sz val="14"/>
        <rFont val="宋体"/>
        <charset val="134"/>
      </rPr>
      <t>亩，补助共计</t>
    </r>
    <r>
      <rPr>
        <sz val="14"/>
        <rFont val="Times New Roman"/>
        <charset val="134"/>
      </rPr>
      <t>0.5</t>
    </r>
    <r>
      <rPr>
        <sz val="14"/>
        <rFont val="宋体"/>
        <charset val="134"/>
      </rPr>
      <t>万元</t>
    </r>
  </si>
  <si>
    <r>
      <rPr>
        <sz val="14"/>
        <rFont val="宋体"/>
        <charset val="134"/>
      </rPr>
      <t>在胡川镇脱贫不稳定户种植马铃薯</t>
    </r>
    <r>
      <rPr>
        <sz val="14"/>
        <rFont val="Times New Roman"/>
        <charset val="134"/>
      </rPr>
      <t>25</t>
    </r>
    <r>
      <rPr>
        <sz val="14"/>
        <rFont val="宋体"/>
        <charset val="134"/>
      </rPr>
      <t>亩，每亩补助</t>
    </r>
    <r>
      <rPr>
        <sz val="14"/>
        <rFont val="Times New Roman"/>
        <charset val="134"/>
      </rPr>
      <t>500</t>
    </r>
    <r>
      <rPr>
        <sz val="14"/>
        <rFont val="宋体"/>
        <charset val="134"/>
      </rPr>
      <t>元，共补助</t>
    </r>
    <r>
      <rPr>
        <sz val="14"/>
        <rFont val="Times New Roman"/>
        <charset val="134"/>
      </rPr>
      <t>1.25</t>
    </r>
    <r>
      <rPr>
        <sz val="14"/>
        <rFont val="宋体"/>
        <charset val="134"/>
      </rPr>
      <t>万元。仓下村</t>
    </r>
    <r>
      <rPr>
        <sz val="14"/>
        <rFont val="Times New Roman"/>
        <charset val="134"/>
      </rPr>
      <t>2</t>
    </r>
    <r>
      <rPr>
        <sz val="14"/>
        <rFont val="宋体"/>
        <charset val="134"/>
      </rPr>
      <t>亩；柳湾村</t>
    </r>
    <r>
      <rPr>
        <sz val="14"/>
        <rFont val="Times New Roman"/>
        <charset val="134"/>
      </rPr>
      <t>3</t>
    </r>
    <r>
      <rPr>
        <sz val="14"/>
        <rFont val="宋体"/>
        <charset val="134"/>
      </rPr>
      <t>亩；潘峪村</t>
    </r>
    <r>
      <rPr>
        <sz val="14"/>
        <rFont val="Times New Roman"/>
        <charset val="134"/>
      </rPr>
      <t>5</t>
    </r>
    <r>
      <rPr>
        <sz val="14"/>
        <rFont val="宋体"/>
        <charset val="134"/>
      </rPr>
      <t>亩；</t>
    </r>
    <r>
      <rPr>
        <sz val="14"/>
        <rFont val="Times New Roman"/>
        <charset val="134"/>
      </rPr>
      <t xml:space="preserve">
</t>
    </r>
    <r>
      <rPr>
        <sz val="14"/>
        <rFont val="宋体"/>
        <charset val="134"/>
      </rPr>
      <t>蒲家村</t>
    </r>
    <r>
      <rPr>
        <sz val="14"/>
        <rFont val="Times New Roman"/>
        <charset val="134"/>
      </rPr>
      <t>2</t>
    </r>
    <r>
      <rPr>
        <sz val="14"/>
        <rFont val="宋体"/>
        <charset val="134"/>
      </rPr>
      <t>亩；祁沟村</t>
    </r>
    <r>
      <rPr>
        <sz val="14"/>
        <rFont val="Times New Roman"/>
        <charset val="134"/>
      </rPr>
      <t>1</t>
    </r>
    <r>
      <rPr>
        <sz val="14"/>
        <rFont val="宋体"/>
        <charset val="134"/>
      </rPr>
      <t>亩；深坷村</t>
    </r>
    <r>
      <rPr>
        <sz val="14"/>
        <rFont val="Times New Roman"/>
        <charset val="134"/>
      </rPr>
      <t>2</t>
    </r>
    <r>
      <rPr>
        <sz val="14"/>
        <rFont val="宋体"/>
        <charset val="134"/>
      </rPr>
      <t>亩；王安村</t>
    </r>
    <r>
      <rPr>
        <sz val="14"/>
        <rFont val="Times New Roman"/>
        <charset val="134"/>
      </rPr>
      <t>2</t>
    </r>
    <r>
      <rPr>
        <sz val="14"/>
        <rFont val="宋体"/>
        <charset val="134"/>
      </rPr>
      <t>亩；前梁村</t>
    </r>
    <r>
      <rPr>
        <sz val="14"/>
        <rFont val="Times New Roman"/>
        <charset val="134"/>
      </rPr>
      <t>3</t>
    </r>
    <r>
      <rPr>
        <sz val="14"/>
        <rFont val="宋体"/>
        <charset val="134"/>
      </rPr>
      <t>亩；夏堡村</t>
    </r>
    <r>
      <rPr>
        <sz val="14"/>
        <rFont val="Times New Roman"/>
        <charset val="134"/>
      </rPr>
      <t>2</t>
    </r>
    <r>
      <rPr>
        <sz val="14"/>
        <rFont val="宋体"/>
        <charset val="134"/>
      </rPr>
      <t>亩；阳山村</t>
    </r>
    <r>
      <rPr>
        <sz val="14"/>
        <rFont val="Times New Roman"/>
        <charset val="134"/>
      </rPr>
      <t>2</t>
    </r>
    <r>
      <rPr>
        <sz val="14"/>
        <rFont val="宋体"/>
        <charset val="134"/>
      </rPr>
      <t>亩；窑上村</t>
    </r>
    <r>
      <rPr>
        <sz val="14"/>
        <rFont val="Times New Roman"/>
        <charset val="134"/>
      </rPr>
      <t>1</t>
    </r>
    <r>
      <rPr>
        <sz val="14"/>
        <rFont val="宋体"/>
        <charset val="134"/>
      </rPr>
      <t>亩。</t>
    </r>
  </si>
  <si>
    <r>
      <rPr>
        <sz val="14"/>
        <rFont val="宋体"/>
        <charset val="134"/>
      </rPr>
      <t>在大阳镇脱贫不稳定户种植马铃薯</t>
    </r>
    <r>
      <rPr>
        <sz val="14"/>
        <rFont val="Times New Roman"/>
        <charset val="134"/>
      </rPr>
      <t>31.3</t>
    </r>
    <r>
      <rPr>
        <sz val="14"/>
        <rFont val="宋体"/>
        <charset val="134"/>
      </rPr>
      <t>亩，每亩补助</t>
    </r>
    <r>
      <rPr>
        <sz val="14"/>
        <rFont val="Times New Roman"/>
        <charset val="134"/>
      </rPr>
      <t>500</t>
    </r>
    <r>
      <rPr>
        <sz val="14"/>
        <rFont val="宋体"/>
        <charset val="134"/>
      </rPr>
      <t>元，共补助</t>
    </r>
    <r>
      <rPr>
        <sz val="14"/>
        <rFont val="Times New Roman"/>
        <charset val="134"/>
      </rPr>
      <t>1.565</t>
    </r>
    <r>
      <rPr>
        <sz val="14"/>
        <rFont val="宋体"/>
        <charset val="134"/>
      </rPr>
      <t>万元。汪洋村</t>
    </r>
    <r>
      <rPr>
        <sz val="14"/>
        <rFont val="Times New Roman"/>
        <charset val="134"/>
      </rPr>
      <t>2</t>
    </r>
    <r>
      <rPr>
        <sz val="14"/>
        <rFont val="宋体"/>
        <charset val="134"/>
      </rPr>
      <t>亩，寨子村</t>
    </r>
    <r>
      <rPr>
        <sz val="14"/>
        <rFont val="Times New Roman"/>
        <charset val="134"/>
      </rPr>
      <t>1</t>
    </r>
    <r>
      <rPr>
        <sz val="14"/>
        <rFont val="宋体"/>
        <charset val="134"/>
      </rPr>
      <t>亩，双庙村</t>
    </r>
    <r>
      <rPr>
        <sz val="14"/>
        <rFont val="Times New Roman"/>
        <charset val="134"/>
      </rPr>
      <t>2</t>
    </r>
    <r>
      <rPr>
        <sz val="14"/>
        <rFont val="宋体"/>
        <charset val="134"/>
      </rPr>
      <t>亩，陈阳村</t>
    </r>
    <r>
      <rPr>
        <sz val="14"/>
        <rFont val="Times New Roman"/>
        <charset val="134"/>
      </rPr>
      <t>3</t>
    </r>
    <r>
      <rPr>
        <sz val="14"/>
        <rFont val="宋体"/>
        <charset val="134"/>
      </rPr>
      <t>亩，河李村</t>
    </r>
    <r>
      <rPr>
        <sz val="14"/>
        <rFont val="Times New Roman"/>
        <charset val="134"/>
      </rPr>
      <t>2</t>
    </r>
    <r>
      <rPr>
        <sz val="14"/>
        <rFont val="宋体"/>
        <charset val="134"/>
      </rPr>
      <t>亩，闫庄村</t>
    </r>
    <r>
      <rPr>
        <sz val="14"/>
        <rFont val="Times New Roman"/>
        <charset val="134"/>
      </rPr>
      <t>1</t>
    </r>
    <r>
      <rPr>
        <sz val="14"/>
        <rFont val="宋体"/>
        <charset val="134"/>
      </rPr>
      <t>亩，太原村</t>
    </r>
    <r>
      <rPr>
        <sz val="14"/>
        <rFont val="Times New Roman"/>
        <charset val="134"/>
      </rPr>
      <t>1</t>
    </r>
    <r>
      <rPr>
        <sz val="14"/>
        <rFont val="宋体"/>
        <charset val="134"/>
      </rPr>
      <t>亩，刘山村</t>
    </r>
    <r>
      <rPr>
        <sz val="14"/>
        <rFont val="Times New Roman"/>
        <charset val="134"/>
      </rPr>
      <t>1</t>
    </r>
    <r>
      <rPr>
        <sz val="14"/>
        <rFont val="宋体"/>
        <charset val="134"/>
      </rPr>
      <t>亩，高沟村</t>
    </r>
    <r>
      <rPr>
        <sz val="14"/>
        <rFont val="Times New Roman"/>
        <charset val="134"/>
      </rPr>
      <t>1</t>
    </r>
    <r>
      <rPr>
        <sz val="14"/>
        <rFont val="宋体"/>
        <charset val="134"/>
      </rPr>
      <t>亩，候吴村</t>
    </r>
    <r>
      <rPr>
        <sz val="14"/>
        <rFont val="Times New Roman"/>
        <charset val="134"/>
      </rPr>
      <t>2</t>
    </r>
    <r>
      <rPr>
        <sz val="14"/>
        <rFont val="宋体"/>
        <charset val="134"/>
      </rPr>
      <t>亩，豁岘村</t>
    </r>
    <r>
      <rPr>
        <sz val="14"/>
        <rFont val="Times New Roman"/>
        <charset val="134"/>
      </rPr>
      <t>0.5</t>
    </r>
    <r>
      <rPr>
        <sz val="14"/>
        <rFont val="宋体"/>
        <charset val="134"/>
      </rPr>
      <t>亩，梁堡村</t>
    </r>
    <r>
      <rPr>
        <sz val="14"/>
        <rFont val="Times New Roman"/>
        <charset val="134"/>
      </rPr>
      <t>1</t>
    </r>
    <r>
      <rPr>
        <sz val="14"/>
        <rFont val="宋体"/>
        <charset val="134"/>
      </rPr>
      <t>亩，阳沟村</t>
    </r>
    <r>
      <rPr>
        <sz val="14"/>
        <rFont val="Times New Roman"/>
        <charset val="134"/>
      </rPr>
      <t>1</t>
    </r>
    <r>
      <rPr>
        <sz val="14"/>
        <rFont val="宋体"/>
        <charset val="134"/>
      </rPr>
      <t>亩，中庄村</t>
    </r>
    <r>
      <rPr>
        <sz val="14"/>
        <rFont val="Times New Roman"/>
        <charset val="134"/>
      </rPr>
      <t>1</t>
    </r>
    <r>
      <rPr>
        <sz val="14"/>
        <rFont val="宋体"/>
        <charset val="134"/>
      </rPr>
      <t>亩，南山村</t>
    </r>
    <r>
      <rPr>
        <sz val="14"/>
        <rFont val="Times New Roman"/>
        <charset val="134"/>
      </rPr>
      <t>1</t>
    </r>
    <r>
      <rPr>
        <sz val="14"/>
        <rFont val="宋体"/>
        <charset val="134"/>
      </rPr>
      <t>亩，刘沟村</t>
    </r>
    <r>
      <rPr>
        <sz val="14"/>
        <rFont val="Times New Roman"/>
        <charset val="134"/>
      </rPr>
      <t>2</t>
    </r>
    <r>
      <rPr>
        <sz val="14"/>
        <rFont val="宋体"/>
        <charset val="134"/>
      </rPr>
      <t>亩，水滩村</t>
    </r>
    <r>
      <rPr>
        <sz val="14"/>
        <rFont val="Times New Roman"/>
        <charset val="134"/>
      </rPr>
      <t>1.5</t>
    </r>
    <r>
      <rPr>
        <sz val="14"/>
        <rFont val="宋体"/>
        <charset val="134"/>
      </rPr>
      <t>亩，东沟村</t>
    </r>
    <r>
      <rPr>
        <sz val="14"/>
        <rFont val="Times New Roman"/>
        <charset val="134"/>
      </rPr>
      <t>0.5</t>
    </r>
    <r>
      <rPr>
        <sz val="14"/>
        <rFont val="宋体"/>
        <charset val="134"/>
      </rPr>
      <t>亩，小杨村</t>
    </r>
    <r>
      <rPr>
        <sz val="14"/>
        <rFont val="Times New Roman"/>
        <charset val="134"/>
      </rPr>
      <t>0.5</t>
    </r>
    <r>
      <rPr>
        <sz val="14"/>
        <rFont val="宋体"/>
        <charset val="134"/>
      </rPr>
      <t>亩，阳湾村</t>
    </r>
    <r>
      <rPr>
        <sz val="14"/>
        <rFont val="Times New Roman"/>
        <charset val="134"/>
      </rPr>
      <t>1</t>
    </r>
    <r>
      <rPr>
        <sz val="14"/>
        <rFont val="宋体"/>
        <charset val="134"/>
      </rPr>
      <t>亩，下渠村</t>
    </r>
    <r>
      <rPr>
        <sz val="14"/>
        <rFont val="Times New Roman"/>
        <charset val="134"/>
      </rPr>
      <t>5</t>
    </r>
    <r>
      <rPr>
        <sz val="14"/>
        <rFont val="宋体"/>
        <charset val="134"/>
      </rPr>
      <t>亩，下李村</t>
    </r>
    <r>
      <rPr>
        <sz val="14"/>
        <rFont val="Times New Roman"/>
        <charset val="134"/>
      </rPr>
      <t>0.3</t>
    </r>
    <r>
      <rPr>
        <sz val="14"/>
        <rFont val="宋体"/>
        <charset val="134"/>
      </rPr>
      <t>亩</t>
    </r>
  </si>
  <si>
    <r>
      <rPr>
        <sz val="14"/>
        <rFont val="宋体"/>
        <charset val="134"/>
      </rPr>
      <t>种植马铃薯</t>
    </r>
    <r>
      <rPr>
        <sz val="14"/>
        <rFont val="Times New Roman"/>
        <charset val="134"/>
      </rPr>
      <t>24.5</t>
    </r>
    <r>
      <rPr>
        <sz val="14"/>
        <rFont val="宋体"/>
        <charset val="134"/>
      </rPr>
      <t>亩，其中，范湾</t>
    </r>
    <r>
      <rPr>
        <sz val="14"/>
        <rFont val="Times New Roman"/>
        <charset val="134"/>
      </rPr>
      <t>0.5</t>
    </r>
    <r>
      <rPr>
        <sz val="14"/>
        <rFont val="宋体"/>
        <charset val="134"/>
      </rPr>
      <t>亩，大庄</t>
    </r>
    <r>
      <rPr>
        <sz val="14"/>
        <rFont val="Times New Roman"/>
        <charset val="134"/>
      </rPr>
      <t>3</t>
    </r>
    <r>
      <rPr>
        <sz val="14"/>
        <rFont val="宋体"/>
        <charset val="134"/>
      </rPr>
      <t>亩，松树湾</t>
    </r>
    <r>
      <rPr>
        <sz val="14"/>
        <rFont val="Times New Roman"/>
        <charset val="134"/>
      </rPr>
      <t>1</t>
    </r>
    <r>
      <rPr>
        <sz val="14"/>
        <rFont val="宋体"/>
        <charset val="134"/>
      </rPr>
      <t>亩，西崖</t>
    </r>
    <r>
      <rPr>
        <sz val="14"/>
        <rFont val="Times New Roman"/>
        <charset val="134"/>
      </rPr>
      <t>4</t>
    </r>
    <r>
      <rPr>
        <sz val="14"/>
        <rFont val="宋体"/>
        <charset val="134"/>
      </rPr>
      <t>亩，王沟</t>
    </r>
    <r>
      <rPr>
        <sz val="14"/>
        <rFont val="Times New Roman"/>
        <charset val="134"/>
      </rPr>
      <t>1</t>
    </r>
    <r>
      <rPr>
        <sz val="14"/>
        <rFont val="宋体"/>
        <charset val="134"/>
      </rPr>
      <t>亩，何湾</t>
    </r>
    <r>
      <rPr>
        <sz val="14"/>
        <rFont val="Times New Roman"/>
        <charset val="134"/>
      </rPr>
      <t>8</t>
    </r>
    <r>
      <rPr>
        <sz val="14"/>
        <rFont val="宋体"/>
        <charset val="134"/>
      </rPr>
      <t>亩，海湾</t>
    </r>
    <r>
      <rPr>
        <sz val="14"/>
        <rFont val="Times New Roman"/>
        <charset val="134"/>
      </rPr>
      <t>4</t>
    </r>
    <r>
      <rPr>
        <sz val="14"/>
        <rFont val="宋体"/>
        <charset val="134"/>
      </rPr>
      <t>亩，关河</t>
    </r>
    <r>
      <rPr>
        <sz val="14"/>
        <rFont val="Times New Roman"/>
        <charset val="134"/>
      </rPr>
      <t>3</t>
    </r>
    <r>
      <rPr>
        <sz val="14"/>
        <rFont val="宋体"/>
        <charset val="134"/>
      </rPr>
      <t>亩，每亩补助</t>
    </r>
    <r>
      <rPr>
        <sz val="14"/>
        <rFont val="Times New Roman"/>
        <charset val="134"/>
      </rPr>
      <t>500</t>
    </r>
    <r>
      <rPr>
        <sz val="14"/>
        <rFont val="宋体"/>
        <charset val="134"/>
      </rPr>
      <t>元。</t>
    </r>
  </si>
  <si>
    <r>
      <rPr>
        <sz val="14"/>
        <rFont val="宋体"/>
        <charset val="134"/>
      </rPr>
      <t>种植马铃薯</t>
    </r>
    <r>
      <rPr>
        <sz val="14"/>
        <rFont val="Times New Roman"/>
        <charset val="134"/>
      </rPr>
      <t>61</t>
    </r>
    <r>
      <rPr>
        <sz val="14"/>
        <rFont val="宋体"/>
        <charset val="134"/>
      </rPr>
      <t>亩（其中马堡村</t>
    </r>
    <r>
      <rPr>
        <sz val="14"/>
        <rFont val="Times New Roman"/>
        <charset val="134"/>
      </rPr>
      <t>2</t>
    </r>
    <r>
      <rPr>
        <sz val="14"/>
        <rFont val="宋体"/>
        <charset val="134"/>
      </rPr>
      <t>亩，上豆村</t>
    </r>
    <r>
      <rPr>
        <sz val="14"/>
        <rFont val="Times New Roman"/>
        <charset val="134"/>
      </rPr>
      <t>7</t>
    </r>
    <r>
      <rPr>
        <sz val="14"/>
        <rFont val="宋体"/>
        <charset val="134"/>
      </rPr>
      <t>亩，上河村</t>
    </r>
    <r>
      <rPr>
        <sz val="14"/>
        <rFont val="Times New Roman"/>
        <charset val="134"/>
      </rPr>
      <t>32</t>
    </r>
    <r>
      <rPr>
        <sz val="14"/>
        <rFont val="宋体"/>
        <charset val="134"/>
      </rPr>
      <t>亩，韦沟村</t>
    </r>
    <r>
      <rPr>
        <sz val="14"/>
        <rFont val="Times New Roman"/>
        <charset val="134"/>
      </rPr>
      <t>4</t>
    </r>
    <r>
      <rPr>
        <sz val="14"/>
        <rFont val="宋体"/>
        <charset val="134"/>
      </rPr>
      <t>亩，西台村</t>
    </r>
    <r>
      <rPr>
        <sz val="14"/>
        <rFont val="Times New Roman"/>
        <charset val="134"/>
      </rPr>
      <t>3</t>
    </r>
    <r>
      <rPr>
        <sz val="14"/>
        <rFont val="宋体"/>
        <charset val="134"/>
      </rPr>
      <t>亩，西庄村</t>
    </r>
    <r>
      <rPr>
        <sz val="14"/>
        <rFont val="Times New Roman"/>
        <charset val="134"/>
      </rPr>
      <t>6</t>
    </r>
    <r>
      <rPr>
        <sz val="14"/>
        <rFont val="宋体"/>
        <charset val="134"/>
      </rPr>
      <t>亩，新义村</t>
    </r>
    <r>
      <rPr>
        <sz val="14"/>
        <rFont val="Times New Roman"/>
        <charset val="134"/>
      </rPr>
      <t>2</t>
    </r>
    <r>
      <rPr>
        <sz val="14"/>
        <rFont val="宋体"/>
        <charset val="134"/>
      </rPr>
      <t>亩，草湾村</t>
    </r>
    <r>
      <rPr>
        <sz val="14"/>
        <rFont val="Times New Roman"/>
        <charset val="134"/>
      </rPr>
      <t>1</t>
    </r>
    <r>
      <rPr>
        <sz val="14"/>
        <rFont val="宋体"/>
        <charset val="134"/>
      </rPr>
      <t>亩，赵沟村</t>
    </r>
    <r>
      <rPr>
        <sz val="14"/>
        <rFont val="Times New Roman"/>
        <charset val="134"/>
      </rPr>
      <t>4</t>
    </r>
    <r>
      <rPr>
        <sz val="14"/>
        <rFont val="宋体"/>
        <charset val="134"/>
      </rPr>
      <t>亩）</t>
    </r>
  </si>
  <si>
    <r>
      <rPr>
        <sz val="14"/>
        <rFont val="宋体"/>
        <charset val="134"/>
      </rPr>
      <t>为梁山镇脱贫不稳定户马铃薯种植到户补助项目涉及</t>
    </r>
    <r>
      <rPr>
        <sz val="14"/>
        <rFont val="Times New Roman"/>
        <charset val="134"/>
      </rPr>
      <t>8</t>
    </r>
    <r>
      <rPr>
        <sz val="14"/>
        <rFont val="宋体"/>
        <charset val="134"/>
      </rPr>
      <t>个村</t>
    </r>
    <r>
      <rPr>
        <sz val="14"/>
        <rFont val="Times New Roman"/>
        <charset val="134"/>
      </rPr>
      <t>18</t>
    </r>
    <r>
      <rPr>
        <sz val="14"/>
        <rFont val="宋体"/>
        <charset val="134"/>
      </rPr>
      <t>户</t>
    </r>
    <r>
      <rPr>
        <sz val="14"/>
        <rFont val="Times New Roman"/>
        <charset val="134"/>
      </rPr>
      <t>30</t>
    </r>
    <r>
      <rPr>
        <sz val="14"/>
        <rFont val="宋体"/>
        <charset val="134"/>
      </rPr>
      <t>亩，每亩</t>
    </r>
    <r>
      <rPr>
        <sz val="14"/>
        <rFont val="Times New Roman"/>
        <charset val="134"/>
      </rPr>
      <t>500</t>
    </r>
    <r>
      <rPr>
        <sz val="14"/>
        <rFont val="宋体"/>
        <charset val="134"/>
      </rPr>
      <t>元，需资金</t>
    </r>
    <r>
      <rPr>
        <sz val="14"/>
        <rFont val="Times New Roman"/>
        <charset val="134"/>
      </rPr>
      <t>1.5</t>
    </r>
    <r>
      <rPr>
        <sz val="14"/>
        <rFont val="宋体"/>
        <charset val="134"/>
      </rPr>
      <t>万元，其中：高营村</t>
    </r>
    <r>
      <rPr>
        <sz val="14"/>
        <rFont val="Times New Roman"/>
        <charset val="134"/>
      </rPr>
      <t>1</t>
    </r>
    <r>
      <rPr>
        <sz val="14"/>
        <rFont val="宋体"/>
        <charset val="134"/>
      </rPr>
      <t>户</t>
    </r>
    <r>
      <rPr>
        <sz val="14"/>
        <rFont val="Times New Roman"/>
        <charset val="134"/>
      </rPr>
      <t>1</t>
    </r>
    <r>
      <rPr>
        <sz val="14"/>
        <rFont val="宋体"/>
        <charset val="134"/>
      </rPr>
      <t>亩、斜头村</t>
    </r>
    <r>
      <rPr>
        <sz val="14"/>
        <rFont val="Times New Roman"/>
        <charset val="134"/>
      </rPr>
      <t>1</t>
    </r>
    <r>
      <rPr>
        <sz val="14"/>
        <rFont val="宋体"/>
        <charset val="134"/>
      </rPr>
      <t>户</t>
    </r>
    <r>
      <rPr>
        <sz val="14"/>
        <rFont val="Times New Roman"/>
        <charset val="134"/>
      </rPr>
      <t>1</t>
    </r>
    <r>
      <rPr>
        <sz val="14"/>
        <rFont val="宋体"/>
        <charset val="134"/>
      </rPr>
      <t>亩、岳山村</t>
    </r>
    <r>
      <rPr>
        <sz val="14"/>
        <rFont val="Times New Roman"/>
        <charset val="134"/>
      </rPr>
      <t>2</t>
    </r>
    <r>
      <rPr>
        <sz val="14"/>
        <rFont val="宋体"/>
        <charset val="134"/>
      </rPr>
      <t>户</t>
    </r>
    <r>
      <rPr>
        <sz val="14"/>
        <rFont val="Times New Roman"/>
        <charset val="134"/>
      </rPr>
      <t>5</t>
    </r>
    <r>
      <rPr>
        <sz val="14"/>
        <rFont val="宋体"/>
        <charset val="134"/>
      </rPr>
      <t>亩、杨渠村</t>
    </r>
    <r>
      <rPr>
        <sz val="14"/>
        <rFont val="Times New Roman"/>
        <charset val="134"/>
      </rPr>
      <t>1</t>
    </r>
    <r>
      <rPr>
        <sz val="14"/>
        <rFont val="宋体"/>
        <charset val="134"/>
      </rPr>
      <t>户</t>
    </r>
    <r>
      <rPr>
        <sz val="14"/>
        <rFont val="Times New Roman"/>
        <charset val="134"/>
      </rPr>
      <t>1</t>
    </r>
    <r>
      <rPr>
        <sz val="14"/>
        <rFont val="宋体"/>
        <charset val="134"/>
      </rPr>
      <t>亩、丹麻村</t>
    </r>
    <r>
      <rPr>
        <sz val="14"/>
        <rFont val="Times New Roman"/>
        <charset val="134"/>
      </rPr>
      <t>1</t>
    </r>
    <r>
      <rPr>
        <sz val="14"/>
        <rFont val="宋体"/>
        <charset val="134"/>
      </rPr>
      <t>户</t>
    </r>
    <r>
      <rPr>
        <sz val="14"/>
        <rFont val="Times New Roman"/>
        <charset val="134"/>
      </rPr>
      <t>1</t>
    </r>
    <r>
      <rPr>
        <sz val="14"/>
        <rFont val="宋体"/>
        <charset val="134"/>
      </rPr>
      <t>亩、阳洼村</t>
    </r>
    <r>
      <rPr>
        <sz val="14"/>
        <rFont val="Times New Roman"/>
        <charset val="134"/>
      </rPr>
      <t>1</t>
    </r>
    <r>
      <rPr>
        <sz val="14"/>
        <rFont val="宋体"/>
        <charset val="134"/>
      </rPr>
      <t>户</t>
    </r>
    <r>
      <rPr>
        <sz val="14"/>
        <rFont val="Times New Roman"/>
        <charset val="134"/>
      </rPr>
      <t>5</t>
    </r>
    <r>
      <rPr>
        <sz val="14"/>
        <rFont val="宋体"/>
        <charset val="134"/>
      </rPr>
      <t>亩、梁山村</t>
    </r>
    <r>
      <rPr>
        <sz val="14"/>
        <rFont val="Times New Roman"/>
        <charset val="134"/>
      </rPr>
      <t>10</t>
    </r>
    <r>
      <rPr>
        <sz val="14"/>
        <rFont val="宋体"/>
        <charset val="134"/>
      </rPr>
      <t>户</t>
    </r>
    <r>
      <rPr>
        <sz val="14"/>
        <rFont val="Times New Roman"/>
        <charset val="134"/>
      </rPr>
      <t>10</t>
    </r>
    <r>
      <rPr>
        <sz val="14"/>
        <rFont val="宋体"/>
        <charset val="134"/>
      </rPr>
      <t>亩、杨崖村</t>
    </r>
    <r>
      <rPr>
        <sz val="14"/>
        <rFont val="Times New Roman"/>
        <charset val="134"/>
      </rPr>
      <t>1</t>
    </r>
    <r>
      <rPr>
        <sz val="14"/>
        <rFont val="宋体"/>
        <charset val="134"/>
      </rPr>
      <t>户</t>
    </r>
    <r>
      <rPr>
        <sz val="14"/>
        <rFont val="Times New Roman"/>
        <charset val="134"/>
      </rPr>
      <t>6</t>
    </r>
    <r>
      <rPr>
        <sz val="14"/>
        <rFont val="宋体"/>
        <charset val="134"/>
      </rPr>
      <t>亩</t>
    </r>
    <r>
      <rPr>
        <sz val="14"/>
        <rFont val="Times New Roman"/>
        <charset val="134"/>
      </rPr>
      <t>.</t>
    </r>
  </si>
  <si>
    <t>帮助产业发展，增加收入</t>
  </si>
  <si>
    <r>
      <rPr>
        <sz val="14"/>
        <rFont val="宋体"/>
        <charset val="134"/>
      </rPr>
      <t>安排</t>
    </r>
    <r>
      <rPr>
        <sz val="14"/>
        <rFont val="Times New Roman"/>
        <charset val="134"/>
      </rPr>
      <t>0.55</t>
    </r>
    <r>
      <rPr>
        <sz val="14"/>
        <rFont val="宋体"/>
        <charset val="134"/>
      </rPr>
      <t>万元，在马鹿镇</t>
    </r>
    <r>
      <rPr>
        <sz val="14"/>
        <rFont val="Times New Roman"/>
        <charset val="134"/>
      </rPr>
      <t>9</t>
    </r>
    <r>
      <rPr>
        <sz val="14"/>
        <rFont val="宋体"/>
        <charset val="134"/>
      </rPr>
      <t>村实施马铃薯种植项目</t>
    </r>
    <r>
      <rPr>
        <sz val="14"/>
        <rFont val="Times New Roman"/>
        <charset val="134"/>
      </rPr>
      <t>11</t>
    </r>
    <r>
      <rPr>
        <sz val="14"/>
        <rFont val="宋体"/>
        <charset val="134"/>
      </rPr>
      <t>亩，亩均补</t>
    </r>
    <r>
      <rPr>
        <sz val="14"/>
        <rFont val="Times New Roman"/>
        <charset val="134"/>
      </rPr>
      <t>500</t>
    </r>
    <r>
      <rPr>
        <sz val="14"/>
        <rFont val="宋体"/>
        <charset val="134"/>
      </rPr>
      <t>元。其中堡梁村</t>
    </r>
    <r>
      <rPr>
        <sz val="14"/>
        <rFont val="Times New Roman"/>
        <charset val="134"/>
      </rPr>
      <t>1</t>
    </r>
    <r>
      <rPr>
        <sz val="14"/>
        <rFont val="宋体"/>
        <charset val="134"/>
      </rPr>
      <t>亩，陡崖村</t>
    </r>
    <r>
      <rPr>
        <sz val="14"/>
        <rFont val="Times New Roman"/>
        <charset val="134"/>
      </rPr>
      <t>1</t>
    </r>
    <r>
      <rPr>
        <sz val="14"/>
        <rFont val="宋体"/>
        <charset val="134"/>
      </rPr>
      <t>亩，草川村</t>
    </r>
    <r>
      <rPr>
        <sz val="14"/>
        <rFont val="Times New Roman"/>
        <charset val="134"/>
      </rPr>
      <t>1</t>
    </r>
    <r>
      <rPr>
        <sz val="14"/>
        <rFont val="宋体"/>
        <charset val="134"/>
      </rPr>
      <t>亩，康王村</t>
    </r>
    <r>
      <rPr>
        <sz val="14"/>
        <rFont val="Times New Roman"/>
        <charset val="134"/>
      </rPr>
      <t>1</t>
    </r>
    <r>
      <rPr>
        <sz val="14"/>
        <rFont val="宋体"/>
        <charset val="134"/>
      </rPr>
      <t>亩，白杨村</t>
    </r>
    <r>
      <rPr>
        <sz val="14"/>
        <rFont val="Times New Roman"/>
        <charset val="134"/>
      </rPr>
      <t>1</t>
    </r>
    <r>
      <rPr>
        <sz val="14"/>
        <rFont val="宋体"/>
        <charset val="134"/>
      </rPr>
      <t>亩，寺湾村</t>
    </r>
    <r>
      <rPr>
        <sz val="14"/>
        <rFont val="Times New Roman"/>
        <charset val="134"/>
      </rPr>
      <t>2</t>
    </r>
    <r>
      <rPr>
        <sz val="14"/>
        <rFont val="宋体"/>
        <charset val="134"/>
      </rPr>
      <t>亩，宝坪村</t>
    </r>
    <r>
      <rPr>
        <sz val="14"/>
        <rFont val="Times New Roman"/>
        <charset val="134"/>
      </rPr>
      <t>2</t>
    </r>
    <r>
      <rPr>
        <sz val="14"/>
        <rFont val="宋体"/>
        <charset val="134"/>
      </rPr>
      <t>亩，花园村</t>
    </r>
    <r>
      <rPr>
        <sz val="14"/>
        <rFont val="Times New Roman"/>
        <charset val="134"/>
      </rPr>
      <t>2</t>
    </r>
    <r>
      <rPr>
        <sz val="14"/>
        <rFont val="宋体"/>
        <charset val="134"/>
      </rPr>
      <t>亩。</t>
    </r>
  </si>
  <si>
    <r>
      <rPr>
        <sz val="14"/>
        <rFont val="宋体"/>
        <charset val="134"/>
      </rPr>
      <t>预计扶持</t>
    </r>
    <r>
      <rPr>
        <sz val="14"/>
        <rFont val="Times New Roman"/>
        <charset val="134"/>
      </rPr>
      <t>9</t>
    </r>
    <r>
      <rPr>
        <sz val="14"/>
        <rFont val="宋体"/>
        <charset val="134"/>
      </rPr>
      <t>村脱贫不稳定户种植马铃薯以增加收入，项目实施后，预计年亩均增收元</t>
    </r>
    <r>
      <rPr>
        <sz val="14"/>
        <rFont val="Times New Roman"/>
        <charset val="134"/>
      </rPr>
      <t>600</t>
    </r>
    <r>
      <rPr>
        <sz val="14"/>
        <rFont val="宋体"/>
        <charset val="134"/>
      </rPr>
      <t>以上。</t>
    </r>
  </si>
  <si>
    <r>
      <rPr>
        <sz val="14"/>
        <rFont val="宋体"/>
        <charset val="134"/>
      </rPr>
      <t>涉及</t>
    </r>
    <r>
      <rPr>
        <sz val="14"/>
        <rFont val="Times New Roman"/>
        <charset val="134"/>
      </rPr>
      <t>5</t>
    </r>
    <r>
      <rPr>
        <sz val="14"/>
        <rFont val="宋体"/>
        <charset val="134"/>
      </rPr>
      <t>村，共计</t>
    </r>
    <r>
      <rPr>
        <sz val="14"/>
        <rFont val="Times New Roman"/>
        <charset val="134"/>
      </rPr>
      <t>20</t>
    </r>
    <r>
      <rPr>
        <sz val="14"/>
        <rFont val="宋体"/>
        <charset val="134"/>
      </rPr>
      <t>亩，需资金</t>
    </r>
    <r>
      <rPr>
        <sz val="14"/>
        <rFont val="Times New Roman"/>
        <charset val="134"/>
      </rPr>
      <t>1</t>
    </r>
    <r>
      <rPr>
        <sz val="14"/>
        <rFont val="宋体"/>
        <charset val="134"/>
      </rPr>
      <t>万元其中：店子</t>
    </r>
    <r>
      <rPr>
        <sz val="14"/>
        <rFont val="Times New Roman"/>
        <charset val="134"/>
      </rPr>
      <t>4</t>
    </r>
    <r>
      <rPr>
        <sz val="14"/>
        <rFont val="宋体"/>
        <charset val="134"/>
      </rPr>
      <t>亩，毛家</t>
    </r>
    <r>
      <rPr>
        <sz val="14"/>
        <rFont val="Times New Roman"/>
        <charset val="134"/>
      </rPr>
      <t>4</t>
    </r>
    <r>
      <rPr>
        <sz val="14"/>
        <rFont val="宋体"/>
        <charset val="134"/>
      </rPr>
      <t>亩</t>
    </r>
    <r>
      <rPr>
        <sz val="14"/>
        <rFont val="Times New Roman"/>
        <charset val="134"/>
      </rPr>
      <t>.</t>
    </r>
    <r>
      <rPr>
        <sz val="14"/>
        <rFont val="宋体"/>
        <charset val="134"/>
      </rPr>
      <t>杜渠</t>
    </r>
    <r>
      <rPr>
        <sz val="14"/>
        <rFont val="Times New Roman"/>
        <charset val="134"/>
      </rPr>
      <t>3</t>
    </r>
    <r>
      <rPr>
        <sz val="14"/>
        <rFont val="宋体"/>
        <charset val="134"/>
      </rPr>
      <t>户</t>
    </r>
    <r>
      <rPr>
        <sz val="14"/>
        <rFont val="Times New Roman"/>
        <charset val="134"/>
      </rPr>
      <t>6</t>
    </r>
    <r>
      <rPr>
        <sz val="14"/>
        <rFont val="宋体"/>
        <charset val="134"/>
      </rPr>
      <t>亩</t>
    </r>
    <r>
      <rPr>
        <sz val="14"/>
        <rFont val="Times New Roman"/>
        <charset val="134"/>
      </rPr>
      <t>.</t>
    </r>
    <r>
      <rPr>
        <sz val="14"/>
        <rFont val="宋体"/>
        <charset val="134"/>
      </rPr>
      <t>庄河</t>
    </r>
    <r>
      <rPr>
        <sz val="14"/>
        <rFont val="Times New Roman"/>
        <charset val="134"/>
      </rPr>
      <t>5</t>
    </r>
    <r>
      <rPr>
        <sz val="14"/>
        <rFont val="宋体"/>
        <charset val="134"/>
      </rPr>
      <t>户</t>
    </r>
    <r>
      <rPr>
        <sz val="14"/>
        <rFont val="Times New Roman"/>
        <charset val="134"/>
      </rPr>
      <t>5</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</si>
  <si>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闫家乡种植马铃薯</t>
    </r>
    <r>
      <rPr>
        <sz val="14"/>
        <rFont val="Times New Roman"/>
        <charset val="134"/>
      </rPr>
      <t>6</t>
    </r>
    <r>
      <rPr>
        <sz val="14"/>
        <rFont val="宋体"/>
        <charset val="134"/>
      </rPr>
      <t>亩，需资金</t>
    </r>
    <r>
      <rPr>
        <sz val="14"/>
        <rFont val="Times New Roman"/>
        <charset val="134"/>
      </rPr>
      <t>0.3</t>
    </r>
    <r>
      <rPr>
        <sz val="14"/>
        <rFont val="宋体"/>
        <charset val="134"/>
      </rPr>
      <t>万元，分别是付堡村种植马铃薯种植</t>
    </r>
    <r>
      <rPr>
        <sz val="14"/>
        <rFont val="Times New Roman"/>
        <charset val="134"/>
      </rPr>
      <t>1</t>
    </r>
    <r>
      <rPr>
        <sz val="14"/>
        <rFont val="宋体"/>
        <charset val="134"/>
      </rPr>
      <t>亩，操场村马铃薯种植</t>
    </r>
    <r>
      <rPr>
        <sz val="14"/>
        <rFont val="Times New Roman"/>
        <charset val="134"/>
      </rPr>
      <t>2</t>
    </r>
    <r>
      <rPr>
        <sz val="14"/>
        <rFont val="宋体"/>
        <charset val="134"/>
      </rPr>
      <t>亩，闫家村马铃薯</t>
    </r>
    <r>
      <rPr>
        <sz val="14"/>
        <rFont val="Times New Roman"/>
        <charset val="134"/>
      </rPr>
      <t>3</t>
    </r>
    <r>
      <rPr>
        <sz val="14"/>
        <rFont val="宋体"/>
        <charset val="134"/>
      </rPr>
      <t>亩</t>
    </r>
  </si>
  <si>
    <r>
      <rPr>
        <sz val="14"/>
        <rFont val="宋体"/>
        <charset val="134"/>
      </rPr>
      <t>在张棉驿乡</t>
    </r>
    <r>
      <rPr>
        <sz val="14"/>
        <rFont val="Times New Roman"/>
        <charset val="134"/>
      </rPr>
      <t>5</t>
    </r>
    <r>
      <rPr>
        <sz val="14"/>
        <rFont val="宋体"/>
        <charset val="134"/>
      </rPr>
      <t>村实施马铃薯种植到户补助项目</t>
    </r>
    <r>
      <rPr>
        <sz val="14"/>
        <rFont val="Times New Roman"/>
        <charset val="134"/>
      </rPr>
      <t>14</t>
    </r>
    <r>
      <rPr>
        <sz val="14"/>
        <rFont val="宋体"/>
        <charset val="134"/>
      </rPr>
      <t>亩，每亩补助</t>
    </r>
    <r>
      <rPr>
        <sz val="14"/>
        <rFont val="Times New Roman"/>
        <charset val="134"/>
      </rPr>
      <t>500</t>
    </r>
    <r>
      <rPr>
        <sz val="14"/>
        <rFont val="宋体"/>
        <charset val="134"/>
      </rPr>
      <t>元。其中：马夭村</t>
    </r>
    <r>
      <rPr>
        <sz val="14"/>
        <rFont val="Times New Roman"/>
        <charset val="134"/>
      </rPr>
      <t>1</t>
    </r>
    <r>
      <rPr>
        <sz val="14"/>
        <rFont val="宋体"/>
        <charset val="134"/>
      </rPr>
      <t>亩，上蒋村</t>
    </r>
    <r>
      <rPr>
        <sz val="14"/>
        <rFont val="Times New Roman"/>
        <charset val="134"/>
      </rPr>
      <t>7</t>
    </r>
    <r>
      <rPr>
        <sz val="14"/>
        <rFont val="宋体"/>
        <charset val="134"/>
      </rPr>
      <t>亩，庙川村</t>
    </r>
    <r>
      <rPr>
        <sz val="14"/>
        <rFont val="Times New Roman"/>
        <charset val="134"/>
      </rPr>
      <t>1</t>
    </r>
    <r>
      <rPr>
        <sz val="14"/>
        <rFont val="宋体"/>
        <charset val="134"/>
      </rPr>
      <t>亩，先马村</t>
    </r>
    <r>
      <rPr>
        <sz val="14"/>
        <rFont val="Times New Roman"/>
        <charset val="134"/>
      </rPr>
      <t>3</t>
    </r>
    <r>
      <rPr>
        <sz val="14"/>
        <rFont val="宋体"/>
        <charset val="134"/>
      </rPr>
      <t>亩，周家村</t>
    </r>
    <r>
      <rPr>
        <sz val="14"/>
        <rFont val="Times New Roman"/>
        <charset val="134"/>
      </rPr>
      <t>2</t>
    </r>
    <r>
      <rPr>
        <sz val="14"/>
        <rFont val="宋体"/>
        <charset val="134"/>
      </rPr>
      <t>亩。</t>
    </r>
  </si>
  <si>
    <r>
      <rPr>
        <sz val="14"/>
        <rFont val="宋体"/>
        <charset val="134"/>
      </rPr>
      <t>全乡实施脱贫不稳定户马铃薯种植到户补助项目</t>
    </r>
    <r>
      <rPr>
        <sz val="14"/>
        <rFont val="Times New Roman"/>
        <charset val="134"/>
      </rPr>
      <t>17</t>
    </r>
    <r>
      <rPr>
        <sz val="14"/>
        <rFont val="宋体"/>
        <charset val="134"/>
      </rPr>
      <t>亩，每亩补助</t>
    </r>
    <r>
      <rPr>
        <sz val="14"/>
        <rFont val="Times New Roman"/>
        <charset val="134"/>
      </rPr>
      <t>500</t>
    </r>
    <r>
      <rPr>
        <sz val="14"/>
        <rFont val="宋体"/>
        <charset val="134"/>
      </rPr>
      <t>元，共补助</t>
    </r>
    <r>
      <rPr>
        <sz val="14"/>
        <rFont val="Times New Roman"/>
        <charset val="134"/>
      </rPr>
      <t>0.85</t>
    </r>
    <r>
      <rPr>
        <sz val="14"/>
        <rFont val="宋体"/>
        <charset val="134"/>
      </rPr>
      <t>万元。其中水泉村</t>
    </r>
    <r>
      <rPr>
        <sz val="14"/>
        <rFont val="Times New Roman"/>
        <charset val="134"/>
      </rPr>
      <t>2</t>
    </r>
    <r>
      <rPr>
        <sz val="14"/>
        <rFont val="宋体"/>
        <charset val="134"/>
      </rPr>
      <t>户</t>
    </r>
    <r>
      <rPr>
        <sz val="14"/>
        <rFont val="Times New Roman"/>
        <charset val="134"/>
      </rPr>
      <t>2</t>
    </r>
    <r>
      <rPr>
        <sz val="14"/>
        <rFont val="宋体"/>
        <charset val="134"/>
      </rPr>
      <t>亩、磨马村</t>
    </r>
    <r>
      <rPr>
        <sz val="14"/>
        <rFont val="Times New Roman"/>
        <charset val="134"/>
      </rPr>
      <t>1</t>
    </r>
    <r>
      <rPr>
        <sz val="14"/>
        <rFont val="宋体"/>
        <charset val="134"/>
      </rPr>
      <t>户</t>
    </r>
    <r>
      <rPr>
        <sz val="14"/>
        <rFont val="Times New Roman"/>
        <charset val="134"/>
      </rPr>
      <t>3</t>
    </r>
    <r>
      <rPr>
        <sz val="14"/>
        <rFont val="宋体"/>
        <charset val="134"/>
      </rPr>
      <t>亩、大湾村</t>
    </r>
    <r>
      <rPr>
        <sz val="14"/>
        <rFont val="Times New Roman"/>
        <charset val="134"/>
      </rPr>
      <t>2</t>
    </r>
    <r>
      <rPr>
        <sz val="14"/>
        <rFont val="宋体"/>
        <charset val="134"/>
      </rPr>
      <t>户</t>
    </r>
    <r>
      <rPr>
        <sz val="14"/>
        <rFont val="Times New Roman"/>
        <charset val="134"/>
      </rPr>
      <t>6</t>
    </r>
    <r>
      <rPr>
        <sz val="14"/>
        <rFont val="宋体"/>
        <charset val="134"/>
      </rPr>
      <t>亩、梨树村</t>
    </r>
    <r>
      <rPr>
        <sz val="14"/>
        <rFont val="Times New Roman"/>
        <charset val="134"/>
      </rPr>
      <t>1</t>
    </r>
    <r>
      <rPr>
        <sz val="14"/>
        <rFont val="宋体"/>
        <charset val="134"/>
      </rPr>
      <t>户</t>
    </r>
    <r>
      <rPr>
        <sz val="14"/>
        <rFont val="Times New Roman"/>
        <charset val="134"/>
      </rPr>
      <t>6</t>
    </r>
    <r>
      <rPr>
        <sz val="14"/>
        <rFont val="宋体"/>
        <charset val="134"/>
      </rPr>
      <t>亩。</t>
    </r>
  </si>
  <si>
    <r>
      <rPr>
        <sz val="14"/>
        <rFont val="宋体"/>
        <charset val="134"/>
      </rPr>
      <t>预计扶持</t>
    </r>
    <r>
      <rPr>
        <sz val="14"/>
        <rFont val="Times New Roman"/>
        <charset val="134"/>
      </rPr>
      <t>4</t>
    </r>
    <r>
      <rPr>
        <sz val="14"/>
        <rFont val="宋体"/>
        <charset val="134"/>
      </rPr>
      <t>村</t>
    </r>
    <r>
      <rPr>
        <sz val="14"/>
        <rFont val="Times New Roman"/>
        <charset val="134"/>
      </rPr>
      <t>6</t>
    </r>
    <r>
      <rPr>
        <sz val="14"/>
        <rFont val="宋体"/>
        <charset val="134"/>
      </rPr>
      <t>户脱贫不稳定户增加收入，项目实施后，预计年亩均增收</t>
    </r>
    <r>
      <rPr>
        <sz val="14"/>
        <rFont val="Times New Roman"/>
        <charset val="134"/>
      </rPr>
      <t>600</t>
    </r>
    <r>
      <rPr>
        <sz val="14"/>
        <rFont val="宋体"/>
        <charset val="134"/>
      </rPr>
      <t>元以上。</t>
    </r>
  </si>
  <si>
    <r>
      <rPr>
        <sz val="14"/>
        <rFont val="宋体"/>
        <charset val="134"/>
      </rPr>
      <t>连五乡</t>
    </r>
    <r>
      <rPr>
        <sz val="14"/>
        <rFont val="Times New Roman"/>
        <charset val="134"/>
      </rPr>
      <t>9</t>
    </r>
    <r>
      <rPr>
        <sz val="14"/>
        <rFont val="宋体"/>
        <charset val="134"/>
      </rPr>
      <t>村脱贫不稳定户实施马铃薯种植到户补助项目</t>
    </r>
    <r>
      <rPr>
        <sz val="14"/>
        <rFont val="Times New Roman"/>
        <charset val="134"/>
      </rPr>
      <t>32</t>
    </r>
    <r>
      <rPr>
        <sz val="14"/>
        <rFont val="宋体"/>
        <charset val="134"/>
      </rPr>
      <t>亩。其中：四合</t>
    </r>
    <r>
      <rPr>
        <sz val="14"/>
        <rFont val="Times New Roman"/>
        <charset val="134"/>
      </rPr>
      <t>5</t>
    </r>
    <r>
      <rPr>
        <sz val="14"/>
        <rFont val="宋体"/>
        <charset val="134"/>
      </rPr>
      <t>亩、中渠</t>
    </r>
    <r>
      <rPr>
        <sz val="14"/>
        <rFont val="Times New Roman"/>
        <charset val="134"/>
      </rPr>
      <t>5</t>
    </r>
    <r>
      <rPr>
        <sz val="14"/>
        <rFont val="宋体"/>
        <charset val="134"/>
      </rPr>
      <t>亩、三合</t>
    </r>
    <r>
      <rPr>
        <sz val="14"/>
        <rFont val="Times New Roman"/>
        <charset val="134"/>
      </rPr>
      <t>3</t>
    </r>
    <r>
      <rPr>
        <sz val="14"/>
        <rFont val="宋体"/>
        <charset val="134"/>
      </rPr>
      <t>亩、李家</t>
    </r>
    <r>
      <rPr>
        <sz val="14"/>
        <rFont val="Times New Roman"/>
        <charset val="134"/>
      </rPr>
      <t>1</t>
    </r>
    <r>
      <rPr>
        <sz val="14"/>
        <rFont val="宋体"/>
        <charset val="134"/>
      </rPr>
      <t>亩、张家</t>
    </r>
    <r>
      <rPr>
        <sz val="14"/>
        <rFont val="Times New Roman"/>
        <charset val="134"/>
      </rPr>
      <t>6</t>
    </r>
    <r>
      <rPr>
        <sz val="14"/>
        <rFont val="宋体"/>
        <charset val="134"/>
      </rPr>
      <t>亩、连五</t>
    </r>
    <r>
      <rPr>
        <sz val="14"/>
        <rFont val="Times New Roman"/>
        <charset val="134"/>
      </rPr>
      <t>2</t>
    </r>
    <r>
      <rPr>
        <sz val="14"/>
        <rFont val="宋体"/>
        <charset val="134"/>
      </rPr>
      <t>亩、中心</t>
    </r>
    <r>
      <rPr>
        <sz val="14"/>
        <rFont val="Times New Roman"/>
        <charset val="134"/>
      </rPr>
      <t>1</t>
    </r>
    <r>
      <rPr>
        <sz val="14"/>
        <rFont val="宋体"/>
        <charset val="134"/>
      </rPr>
      <t>亩、马咀</t>
    </r>
    <r>
      <rPr>
        <sz val="14"/>
        <rFont val="Times New Roman"/>
        <charset val="134"/>
      </rPr>
      <t>1</t>
    </r>
    <r>
      <rPr>
        <sz val="14"/>
        <rFont val="宋体"/>
        <charset val="134"/>
      </rPr>
      <t>亩、贠家</t>
    </r>
    <r>
      <rPr>
        <sz val="14"/>
        <rFont val="Times New Roman"/>
        <charset val="134"/>
      </rPr>
      <t>2</t>
    </r>
    <r>
      <rPr>
        <sz val="14"/>
        <rFont val="宋体"/>
        <charset val="134"/>
      </rPr>
      <t>亩、陈家</t>
    </r>
    <r>
      <rPr>
        <sz val="14"/>
        <rFont val="Times New Roman"/>
        <charset val="134"/>
      </rPr>
      <t>2</t>
    </r>
    <r>
      <rPr>
        <sz val="14"/>
        <rFont val="宋体"/>
        <charset val="134"/>
      </rPr>
      <t>亩、腰庄村</t>
    </r>
    <r>
      <rPr>
        <sz val="14"/>
        <rFont val="Times New Roman"/>
        <charset val="134"/>
      </rPr>
      <t>4</t>
    </r>
    <r>
      <rPr>
        <sz val="14"/>
        <rFont val="宋体"/>
        <charset val="134"/>
      </rPr>
      <t>亩。</t>
    </r>
  </si>
  <si>
    <r>
      <rPr>
        <sz val="14"/>
        <rFont val="宋体"/>
        <charset val="134"/>
      </rPr>
      <t>连五乡</t>
    </r>
    <r>
      <rPr>
        <sz val="14"/>
        <rFont val="Times New Roman"/>
        <charset val="134"/>
      </rPr>
      <t>9</t>
    </r>
    <r>
      <rPr>
        <sz val="14"/>
        <rFont val="宋体"/>
        <charset val="134"/>
      </rPr>
      <t>村脱贫不稳定户实施马铃薯种植到户补助项目</t>
    </r>
    <r>
      <rPr>
        <sz val="14"/>
        <rFont val="Times New Roman"/>
        <charset val="134"/>
      </rPr>
      <t>36</t>
    </r>
    <r>
      <rPr>
        <sz val="14"/>
        <rFont val="宋体"/>
        <charset val="134"/>
      </rPr>
      <t>亩，增加收入</t>
    </r>
    <r>
      <rPr>
        <sz val="14"/>
        <rFont val="Times New Roman"/>
        <charset val="134"/>
      </rPr>
      <t>.</t>
    </r>
  </si>
  <si>
    <r>
      <rPr>
        <b/>
        <sz val="14"/>
        <rFont val="宋体"/>
        <charset val="134"/>
      </rPr>
      <t>安排</t>
    </r>
    <r>
      <rPr>
        <b/>
        <sz val="14"/>
        <rFont val="Times New Roman"/>
        <charset val="134"/>
      </rPr>
      <t>0.3900</t>
    </r>
    <r>
      <rPr>
        <b/>
        <sz val="14"/>
        <rFont val="宋体"/>
        <charset val="134"/>
      </rPr>
      <t>万元在全县范围内实施脱贫不稳定户饲草种植到户补助项目，每亩补助</t>
    </r>
    <r>
      <rPr>
        <b/>
        <sz val="14"/>
        <rFont val="Times New Roman"/>
        <charset val="134"/>
      </rPr>
      <t>300</t>
    </r>
    <r>
      <rPr>
        <b/>
        <sz val="14"/>
        <rFont val="宋体"/>
        <charset val="134"/>
      </rPr>
      <t>元，共补助</t>
    </r>
    <r>
      <rPr>
        <b/>
        <sz val="14"/>
        <rFont val="Times New Roman"/>
        <charset val="134"/>
      </rPr>
      <t>13</t>
    </r>
    <r>
      <rPr>
        <b/>
        <sz val="14"/>
        <rFont val="宋体"/>
        <charset val="134"/>
      </rPr>
      <t>亩。</t>
    </r>
  </si>
  <si>
    <r>
      <rPr>
        <sz val="14"/>
        <rFont val="宋体"/>
        <charset val="134"/>
      </rPr>
      <t>共</t>
    </r>
    <r>
      <rPr>
        <sz val="14"/>
        <rFont val="Times New Roman"/>
        <charset val="134"/>
      </rPr>
      <t>2</t>
    </r>
    <r>
      <rPr>
        <sz val="14"/>
        <rFont val="宋体"/>
        <charset val="134"/>
      </rPr>
      <t>亩；袁河村</t>
    </r>
    <r>
      <rPr>
        <sz val="14"/>
        <rFont val="Times New Roman"/>
        <charset val="134"/>
      </rPr>
      <t>1</t>
    </r>
    <r>
      <rPr>
        <sz val="14"/>
        <rFont val="宋体"/>
        <charset val="134"/>
      </rPr>
      <t>户</t>
    </r>
    <r>
      <rPr>
        <sz val="14"/>
        <rFont val="Times New Roman"/>
        <charset val="134"/>
      </rPr>
      <t>2</t>
    </r>
    <r>
      <rPr>
        <sz val="14"/>
        <rFont val="宋体"/>
        <charset val="134"/>
      </rPr>
      <t>亩、</t>
    </r>
  </si>
  <si>
    <r>
      <rPr>
        <sz val="14"/>
        <rFont val="宋体"/>
        <charset val="134"/>
      </rPr>
      <t>在胡川镇饲草种植</t>
    </r>
    <r>
      <rPr>
        <sz val="14"/>
        <rFont val="Times New Roman"/>
        <charset val="134"/>
      </rPr>
      <t>5</t>
    </r>
    <r>
      <rPr>
        <sz val="14"/>
        <rFont val="宋体"/>
        <charset val="134"/>
      </rPr>
      <t>亩，每亩</t>
    </r>
    <r>
      <rPr>
        <sz val="14"/>
        <rFont val="Times New Roman"/>
        <charset val="134"/>
      </rPr>
      <t>300</t>
    </r>
    <r>
      <rPr>
        <sz val="14"/>
        <rFont val="宋体"/>
        <charset val="134"/>
      </rPr>
      <t>元，共计</t>
    </r>
    <r>
      <rPr>
        <sz val="14"/>
        <rFont val="Times New Roman"/>
        <charset val="134"/>
      </rPr>
      <t>0.15</t>
    </r>
    <r>
      <rPr>
        <sz val="14"/>
        <rFont val="宋体"/>
        <charset val="134"/>
      </rPr>
      <t>万元其中窑上村饲草种植</t>
    </r>
    <r>
      <rPr>
        <sz val="14"/>
        <rFont val="Times New Roman"/>
        <charset val="134"/>
      </rPr>
      <t>5</t>
    </r>
    <r>
      <rPr>
        <sz val="14"/>
        <rFont val="宋体"/>
        <charset val="134"/>
      </rPr>
      <t>亩。</t>
    </r>
  </si>
  <si>
    <t>通过种植业补助扶持，增加收入，巩固拓展脱贫攻坚成果</t>
  </si>
  <si>
    <r>
      <rPr>
        <sz val="14"/>
        <rFont val="宋体"/>
        <charset val="134"/>
      </rPr>
      <t>在平安乡马原村实施脱贫不稳定户饲草种植到户补助项目</t>
    </r>
    <r>
      <rPr>
        <sz val="14"/>
        <rFont val="Times New Roman"/>
        <charset val="134"/>
      </rPr>
      <t>6</t>
    </r>
    <r>
      <rPr>
        <sz val="14"/>
        <rFont val="宋体"/>
        <charset val="134"/>
      </rPr>
      <t>亩，每亩补助</t>
    </r>
    <r>
      <rPr>
        <sz val="14"/>
        <rFont val="Times New Roman"/>
        <charset val="134"/>
      </rPr>
      <t>300</t>
    </r>
    <r>
      <rPr>
        <sz val="14"/>
        <rFont val="宋体"/>
        <charset val="134"/>
      </rPr>
      <t>元，共补助</t>
    </r>
    <r>
      <rPr>
        <sz val="14"/>
        <rFont val="Times New Roman"/>
        <charset val="134"/>
      </rPr>
      <t>0.18</t>
    </r>
    <r>
      <rPr>
        <sz val="14"/>
        <rFont val="宋体"/>
        <charset val="134"/>
      </rPr>
      <t>万元。</t>
    </r>
  </si>
  <si>
    <r>
      <rPr>
        <sz val="14"/>
        <rFont val="宋体"/>
        <charset val="134"/>
      </rPr>
      <t>预计扶持</t>
    </r>
    <r>
      <rPr>
        <sz val="14"/>
        <rFont val="Times New Roman"/>
        <charset val="134"/>
      </rPr>
      <t>2</t>
    </r>
    <r>
      <rPr>
        <sz val="14"/>
        <rFont val="宋体"/>
        <charset val="134"/>
      </rPr>
      <t>户脱贫不稳定户增加收入，项目实施后，预计年亩均增收</t>
    </r>
    <r>
      <rPr>
        <sz val="14"/>
        <rFont val="Times New Roman"/>
        <charset val="134"/>
      </rPr>
      <t>400</t>
    </r>
    <r>
      <rPr>
        <sz val="14"/>
        <rFont val="宋体"/>
        <charset val="134"/>
      </rPr>
      <t>元以上。</t>
    </r>
  </si>
  <si>
    <r>
      <rPr>
        <b/>
        <sz val="14"/>
        <rFont val="宋体"/>
        <charset val="134"/>
      </rPr>
      <t>安排</t>
    </r>
    <r>
      <rPr>
        <b/>
        <sz val="14"/>
        <rFont val="Times New Roman"/>
        <charset val="134"/>
      </rPr>
      <t>8.62</t>
    </r>
    <r>
      <rPr>
        <b/>
        <sz val="14"/>
        <rFont val="宋体"/>
        <charset val="134"/>
      </rPr>
      <t>万元在全县范围内实施脱贫不稳定户饲料玉米种植到户补助项目，每亩补助</t>
    </r>
    <r>
      <rPr>
        <b/>
        <sz val="14"/>
        <rFont val="Times New Roman"/>
        <charset val="134"/>
      </rPr>
      <t>200</t>
    </r>
    <r>
      <rPr>
        <b/>
        <sz val="14"/>
        <rFont val="宋体"/>
        <charset val="134"/>
      </rPr>
      <t>元，共补助</t>
    </r>
    <r>
      <rPr>
        <b/>
        <sz val="14"/>
        <rFont val="Times New Roman"/>
        <charset val="134"/>
      </rPr>
      <t>408</t>
    </r>
    <r>
      <rPr>
        <b/>
        <sz val="14"/>
        <rFont val="宋体"/>
        <charset val="134"/>
      </rPr>
      <t>亩。</t>
    </r>
  </si>
  <si>
    <r>
      <rPr>
        <sz val="14"/>
        <rFont val="宋体"/>
        <charset val="134"/>
      </rPr>
      <t>共</t>
    </r>
    <r>
      <rPr>
        <sz val="14"/>
        <rFont val="Times New Roman"/>
        <charset val="134"/>
      </rPr>
      <t>2</t>
    </r>
    <r>
      <rPr>
        <sz val="14"/>
        <rFont val="宋体"/>
        <charset val="134"/>
      </rPr>
      <t>村</t>
    </r>
    <r>
      <rPr>
        <sz val="14"/>
        <rFont val="Times New Roman"/>
        <charset val="134"/>
      </rPr>
      <t>5</t>
    </r>
    <r>
      <rPr>
        <sz val="14"/>
        <rFont val="宋体"/>
        <charset val="134"/>
      </rPr>
      <t>户</t>
    </r>
    <r>
      <rPr>
        <sz val="14"/>
        <rFont val="Times New Roman"/>
        <charset val="134"/>
      </rPr>
      <t>7</t>
    </r>
    <r>
      <rPr>
        <sz val="14"/>
        <rFont val="宋体"/>
        <charset val="134"/>
      </rPr>
      <t>亩。上磨村</t>
    </r>
    <r>
      <rPr>
        <sz val="14"/>
        <rFont val="Times New Roman"/>
        <charset val="134"/>
      </rPr>
      <t>4</t>
    </r>
    <r>
      <rPr>
        <sz val="14"/>
        <rFont val="宋体"/>
        <charset val="134"/>
      </rPr>
      <t>户</t>
    </r>
    <r>
      <rPr>
        <sz val="14"/>
        <rFont val="Times New Roman"/>
        <charset val="134"/>
      </rPr>
      <t>4</t>
    </r>
    <r>
      <rPr>
        <sz val="14"/>
        <rFont val="宋体"/>
        <charset val="134"/>
      </rPr>
      <t>亩、杨店村</t>
    </r>
    <r>
      <rPr>
        <sz val="14"/>
        <rFont val="Times New Roman"/>
        <charset val="134"/>
      </rPr>
      <t>1</t>
    </r>
    <r>
      <rPr>
        <sz val="14"/>
        <rFont val="宋体"/>
        <charset val="134"/>
      </rPr>
      <t>户</t>
    </r>
    <r>
      <rPr>
        <sz val="14"/>
        <rFont val="Times New Roman"/>
        <charset val="134"/>
      </rPr>
      <t>3</t>
    </r>
    <r>
      <rPr>
        <sz val="14"/>
        <rFont val="宋体"/>
        <charset val="134"/>
      </rPr>
      <t>亩。每亩</t>
    </r>
    <r>
      <rPr>
        <sz val="14"/>
        <rFont val="Times New Roman"/>
        <charset val="134"/>
      </rPr>
      <t>200</t>
    </r>
    <r>
      <rPr>
        <sz val="14"/>
        <rFont val="宋体"/>
        <charset val="134"/>
      </rPr>
      <t>元。</t>
    </r>
  </si>
  <si>
    <r>
      <rPr>
        <sz val="14"/>
        <rFont val="宋体"/>
        <charset val="134"/>
      </rPr>
      <t>为刘堡镇脱贫不稳定户落实饲料玉米种植到户补助项目</t>
    </r>
    <r>
      <rPr>
        <sz val="14"/>
        <rFont val="Times New Roman"/>
        <charset val="134"/>
      </rPr>
      <t>18</t>
    </r>
    <r>
      <rPr>
        <sz val="14"/>
        <rFont val="宋体"/>
        <charset val="134"/>
      </rPr>
      <t>亩，亩均补助</t>
    </r>
    <r>
      <rPr>
        <sz val="14"/>
        <rFont val="Times New Roman"/>
        <charset val="134"/>
      </rPr>
      <t>200</t>
    </r>
    <r>
      <rPr>
        <sz val="14"/>
        <rFont val="宋体"/>
        <charset val="134"/>
      </rPr>
      <t>元，其中：梨园村</t>
    </r>
    <r>
      <rPr>
        <sz val="14"/>
        <rFont val="Times New Roman"/>
        <charset val="134"/>
      </rPr>
      <t>3</t>
    </r>
    <r>
      <rPr>
        <sz val="14"/>
        <rFont val="宋体"/>
        <charset val="134"/>
      </rPr>
      <t>亩、李山村</t>
    </r>
    <r>
      <rPr>
        <sz val="14"/>
        <rFont val="Times New Roman"/>
        <charset val="134"/>
      </rPr>
      <t>4</t>
    </r>
    <r>
      <rPr>
        <sz val="14"/>
        <rFont val="宋体"/>
        <charset val="134"/>
      </rPr>
      <t>亩、小湾村</t>
    </r>
    <r>
      <rPr>
        <sz val="14"/>
        <rFont val="Times New Roman"/>
        <charset val="134"/>
      </rPr>
      <t>1</t>
    </r>
    <r>
      <rPr>
        <sz val="14"/>
        <rFont val="宋体"/>
        <charset val="134"/>
      </rPr>
      <t>亩、董家村</t>
    </r>
    <r>
      <rPr>
        <sz val="14"/>
        <rFont val="Times New Roman"/>
        <charset val="134"/>
      </rPr>
      <t>10</t>
    </r>
    <r>
      <rPr>
        <sz val="14"/>
        <rFont val="宋体"/>
        <charset val="134"/>
      </rPr>
      <t>亩，安排共计</t>
    </r>
    <r>
      <rPr>
        <sz val="14"/>
        <rFont val="Times New Roman"/>
        <charset val="134"/>
      </rPr>
      <t>0.36</t>
    </r>
    <r>
      <rPr>
        <sz val="14"/>
        <rFont val="宋体"/>
        <charset val="134"/>
      </rPr>
      <t>万元</t>
    </r>
  </si>
  <si>
    <r>
      <rPr>
        <sz val="14"/>
        <rFont val="宋体"/>
        <charset val="134"/>
      </rPr>
      <t>在胡川镇种植饲料玉米</t>
    </r>
    <r>
      <rPr>
        <sz val="14"/>
        <rFont val="Times New Roman"/>
        <charset val="134"/>
      </rPr>
      <t>67</t>
    </r>
    <r>
      <rPr>
        <sz val="14"/>
        <rFont val="宋体"/>
        <charset val="134"/>
      </rPr>
      <t>亩，每亩补助</t>
    </r>
    <r>
      <rPr>
        <sz val="14"/>
        <rFont val="Times New Roman"/>
        <charset val="134"/>
      </rPr>
      <t>200</t>
    </r>
    <r>
      <rPr>
        <sz val="14"/>
        <rFont val="宋体"/>
        <charset val="134"/>
      </rPr>
      <t>元，共计</t>
    </r>
    <r>
      <rPr>
        <sz val="14"/>
        <rFont val="Times New Roman"/>
        <charset val="134"/>
      </rPr>
      <t>1.34</t>
    </r>
    <r>
      <rPr>
        <sz val="14"/>
        <rFont val="宋体"/>
        <charset val="134"/>
      </rPr>
      <t>万元。其中胡川村</t>
    </r>
    <r>
      <rPr>
        <sz val="14"/>
        <rFont val="Times New Roman"/>
        <charset val="134"/>
      </rPr>
      <t>5</t>
    </r>
    <r>
      <rPr>
        <sz val="14"/>
        <rFont val="宋体"/>
        <charset val="134"/>
      </rPr>
      <t>亩；柳湾村</t>
    </r>
    <r>
      <rPr>
        <sz val="14"/>
        <rFont val="Times New Roman"/>
        <charset val="134"/>
      </rPr>
      <t>5</t>
    </r>
    <r>
      <rPr>
        <sz val="14"/>
        <rFont val="宋体"/>
        <charset val="134"/>
      </rPr>
      <t>亩，宁马村</t>
    </r>
    <r>
      <rPr>
        <sz val="14"/>
        <rFont val="Times New Roman"/>
        <charset val="134"/>
      </rPr>
      <t>8</t>
    </r>
    <r>
      <rPr>
        <sz val="14"/>
        <rFont val="宋体"/>
        <charset val="134"/>
      </rPr>
      <t>亩，潘峪村</t>
    </r>
    <r>
      <rPr>
        <sz val="14"/>
        <rFont val="Times New Roman"/>
        <charset val="134"/>
      </rPr>
      <t>4</t>
    </r>
    <r>
      <rPr>
        <sz val="14"/>
        <rFont val="宋体"/>
        <charset val="134"/>
      </rPr>
      <t>亩；蒲家村</t>
    </r>
    <r>
      <rPr>
        <sz val="14"/>
        <rFont val="Times New Roman"/>
        <charset val="134"/>
      </rPr>
      <t>4</t>
    </r>
    <r>
      <rPr>
        <sz val="14"/>
        <rFont val="宋体"/>
        <charset val="134"/>
      </rPr>
      <t>亩；祁沟村</t>
    </r>
    <r>
      <rPr>
        <sz val="14"/>
        <rFont val="Times New Roman"/>
        <charset val="134"/>
      </rPr>
      <t>5</t>
    </r>
    <r>
      <rPr>
        <sz val="14"/>
        <rFont val="宋体"/>
        <charset val="134"/>
      </rPr>
      <t>亩；深坷村</t>
    </r>
    <r>
      <rPr>
        <sz val="14"/>
        <rFont val="Times New Roman"/>
        <charset val="134"/>
      </rPr>
      <t>2</t>
    </r>
    <r>
      <rPr>
        <sz val="14"/>
        <rFont val="宋体"/>
        <charset val="134"/>
      </rPr>
      <t>亩；王安村</t>
    </r>
    <r>
      <rPr>
        <sz val="14"/>
        <rFont val="Times New Roman"/>
        <charset val="134"/>
      </rPr>
      <t>2</t>
    </r>
    <r>
      <rPr>
        <sz val="14"/>
        <rFont val="宋体"/>
        <charset val="134"/>
      </rPr>
      <t>亩；前梁村</t>
    </r>
    <r>
      <rPr>
        <sz val="14"/>
        <rFont val="Times New Roman"/>
        <charset val="134"/>
      </rPr>
      <t>6</t>
    </r>
    <r>
      <rPr>
        <sz val="14"/>
        <rFont val="宋体"/>
        <charset val="134"/>
      </rPr>
      <t>亩；夏堡村</t>
    </r>
    <r>
      <rPr>
        <sz val="14"/>
        <rFont val="Times New Roman"/>
        <charset val="134"/>
      </rPr>
      <t>13</t>
    </r>
    <r>
      <rPr>
        <sz val="14"/>
        <rFont val="宋体"/>
        <charset val="134"/>
      </rPr>
      <t>亩；阳山村</t>
    </r>
    <r>
      <rPr>
        <sz val="14"/>
        <rFont val="Times New Roman"/>
        <charset val="134"/>
      </rPr>
      <t>3</t>
    </r>
    <r>
      <rPr>
        <sz val="14"/>
        <rFont val="宋体"/>
        <charset val="134"/>
      </rPr>
      <t>亩；窑上村</t>
    </r>
    <r>
      <rPr>
        <sz val="14"/>
        <rFont val="Times New Roman"/>
        <charset val="134"/>
      </rPr>
      <t>3</t>
    </r>
    <r>
      <rPr>
        <sz val="14"/>
        <rFont val="宋体"/>
        <charset val="134"/>
      </rPr>
      <t>亩；张堡村</t>
    </r>
    <r>
      <rPr>
        <sz val="14"/>
        <rFont val="Times New Roman"/>
        <charset val="134"/>
      </rPr>
      <t>7</t>
    </r>
    <r>
      <rPr>
        <sz val="14"/>
        <rFont val="宋体"/>
        <charset val="134"/>
      </rPr>
      <t>亩。</t>
    </r>
  </si>
  <si>
    <r>
      <rPr>
        <sz val="14"/>
        <rFont val="宋体"/>
        <charset val="134"/>
      </rPr>
      <t>种植饲料玉米</t>
    </r>
    <r>
      <rPr>
        <sz val="14"/>
        <rFont val="Times New Roman"/>
        <charset val="134"/>
      </rPr>
      <t>10</t>
    </r>
    <r>
      <rPr>
        <sz val="14"/>
        <rFont val="宋体"/>
        <charset val="134"/>
      </rPr>
      <t>亩，其中松树湾</t>
    </r>
    <r>
      <rPr>
        <sz val="14"/>
        <rFont val="Times New Roman"/>
        <charset val="134"/>
      </rPr>
      <t>3</t>
    </r>
    <r>
      <rPr>
        <sz val="14"/>
        <rFont val="宋体"/>
        <charset val="134"/>
      </rPr>
      <t>亩，冯家</t>
    </r>
    <r>
      <rPr>
        <sz val="14"/>
        <rFont val="Times New Roman"/>
        <charset val="134"/>
      </rPr>
      <t>7</t>
    </r>
    <r>
      <rPr>
        <sz val="14"/>
        <rFont val="宋体"/>
        <charset val="134"/>
      </rPr>
      <t>亩</t>
    </r>
  </si>
  <si>
    <r>
      <rPr>
        <sz val="14"/>
        <rFont val="宋体"/>
        <charset val="134"/>
      </rPr>
      <t>种植饲料玉米</t>
    </r>
    <r>
      <rPr>
        <sz val="14"/>
        <rFont val="Times New Roman"/>
        <charset val="134"/>
      </rPr>
      <t>93</t>
    </r>
    <r>
      <rPr>
        <sz val="14"/>
        <rFont val="宋体"/>
        <charset val="134"/>
      </rPr>
      <t>亩（其中上河村</t>
    </r>
    <r>
      <rPr>
        <sz val="14"/>
        <rFont val="Times New Roman"/>
        <charset val="134"/>
      </rPr>
      <t>80</t>
    </r>
    <r>
      <rPr>
        <sz val="14"/>
        <rFont val="宋体"/>
        <charset val="134"/>
      </rPr>
      <t>亩</t>
    </r>
    <r>
      <rPr>
        <sz val="14"/>
        <rFont val="Times New Roman"/>
        <charset val="134"/>
      </rPr>
      <t>,</t>
    </r>
    <r>
      <rPr>
        <sz val="14"/>
        <rFont val="宋体"/>
        <charset val="134"/>
      </rPr>
      <t>马堡村</t>
    </r>
    <r>
      <rPr>
        <sz val="14"/>
        <rFont val="Times New Roman"/>
        <charset val="134"/>
      </rPr>
      <t>2</t>
    </r>
    <r>
      <rPr>
        <sz val="14"/>
        <rFont val="宋体"/>
        <charset val="134"/>
      </rPr>
      <t>亩，上豆村</t>
    </r>
    <r>
      <rPr>
        <sz val="14"/>
        <rFont val="Times New Roman"/>
        <charset val="134"/>
      </rPr>
      <t>11</t>
    </r>
    <r>
      <rPr>
        <sz val="14"/>
        <rFont val="宋体"/>
        <charset val="134"/>
      </rPr>
      <t>亩</t>
    </r>
    <r>
      <rPr>
        <sz val="14"/>
        <rFont val="Times New Roman"/>
        <charset val="134"/>
      </rPr>
      <t>)</t>
    </r>
  </si>
  <si>
    <r>
      <rPr>
        <sz val="14"/>
        <rFont val="宋体"/>
        <charset val="134"/>
      </rPr>
      <t>安排</t>
    </r>
    <r>
      <rPr>
        <sz val="14"/>
        <rFont val="Times New Roman"/>
        <charset val="134"/>
      </rPr>
      <t>1.1</t>
    </r>
    <r>
      <rPr>
        <sz val="14"/>
        <rFont val="宋体"/>
        <charset val="134"/>
      </rPr>
      <t>万元，在马鹿镇</t>
    </r>
    <r>
      <rPr>
        <sz val="14"/>
        <rFont val="Times New Roman"/>
        <charset val="134"/>
      </rPr>
      <t>9</t>
    </r>
    <r>
      <rPr>
        <sz val="14"/>
        <rFont val="宋体"/>
        <charset val="134"/>
      </rPr>
      <t>村实施饲料玉米种植</t>
    </r>
    <r>
      <rPr>
        <sz val="14"/>
        <rFont val="Times New Roman"/>
        <charset val="134"/>
      </rPr>
      <t>55</t>
    </r>
    <r>
      <rPr>
        <sz val="14"/>
        <rFont val="宋体"/>
        <charset val="134"/>
      </rPr>
      <t>亩，亩均补</t>
    </r>
    <r>
      <rPr>
        <sz val="14"/>
        <rFont val="Times New Roman"/>
        <charset val="134"/>
      </rPr>
      <t>200</t>
    </r>
    <r>
      <rPr>
        <sz val="14"/>
        <rFont val="宋体"/>
        <charset val="134"/>
      </rPr>
      <t>元。其中：韩河村</t>
    </r>
    <r>
      <rPr>
        <sz val="14"/>
        <rFont val="Times New Roman"/>
        <charset val="134"/>
      </rPr>
      <t>1</t>
    </r>
    <r>
      <rPr>
        <sz val="14"/>
        <rFont val="宋体"/>
        <charset val="134"/>
      </rPr>
      <t>亩，陡崖村</t>
    </r>
    <r>
      <rPr>
        <sz val="14"/>
        <rFont val="Times New Roman"/>
        <charset val="134"/>
      </rPr>
      <t>6</t>
    </r>
    <r>
      <rPr>
        <sz val="14"/>
        <rFont val="宋体"/>
        <charset val="134"/>
      </rPr>
      <t>亩，草川村</t>
    </r>
    <r>
      <rPr>
        <sz val="14"/>
        <rFont val="Times New Roman"/>
        <charset val="134"/>
      </rPr>
      <t>3</t>
    </r>
    <r>
      <rPr>
        <sz val="14"/>
        <rFont val="宋体"/>
        <charset val="134"/>
      </rPr>
      <t>亩，康王村</t>
    </r>
    <r>
      <rPr>
        <sz val="14"/>
        <rFont val="Times New Roman"/>
        <charset val="134"/>
      </rPr>
      <t>7</t>
    </r>
    <r>
      <rPr>
        <sz val="14"/>
        <rFont val="宋体"/>
        <charset val="134"/>
      </rPr>
      <t>亩，白杨村</t>
    </r>
    <r>
      <rPr>
        <sz val="14"/>
        <rFont val="Times New Roman"/>
        <charset val="134"/>
      </rPr>
      <t>3</t>
    </r>
    <r>
      <rPr>
        <sz val="14"/>
        <rFont val="宋体"/>
        <charset val="134"/>
      </rPr>
      <t>亩，石庄科村</t>
    </r>
    <r>
      <rPr>
        <sz val="14"/>
        <rFont val="Times New Roman"/>
        <charset val="134"/>
      </rPr>
      <t>20</t>
    </r>
    <r>
      <rPr>
        <sz val="14"/>
        <rFont val="宋体"/>
        <charset val="134"/>
      </rPr>
      <t>亩，龙口村</t>
    </r>
    <r>
      <rPr>
        <sz val="14"/>
        <rFont val="Times New Roman"/>
        <charset val="134"/>
      </rPr>
      <t>7</t>
    </r>
    <r>
      <rPr>
        <sz val="14"/>
        <rFont val="宋体"/>
        <charset val="134"/>
      </rPr>
      <t>亩，宝坪村</t>
    </r>
    <r>
      <rPr>
        <sz val="14"/>
        <rFont val="Times New Roman"/>
        <charset val="134"/>
      </rPr>
      <t>4</t>
    </r>
    <r>
      <rPr>
        <sz val="14"/>
        <rFont val="宋体"/>
        <charset val="134"/>
      </rPr>
      <t>亩，花园村</t>
    </r>
    <r>
      <rPr>
        <sz val="14"/>
        <rFont val="Times New Roman"/>
        <charset val="134"/>
      </rPr>
      <t>4</t>
    </r>
    <r>
      <rPr>
        <sz val="14"/>
        <rFont val="宋体"/>
        <charset val="134"/>
      </rPr>
      <t>亩。</t>
    </r>
  </si>
  <si>
    <r>
      <rPr>
        <sz val="14"/>
        <rFont val="宋体"/>
        <charset val="134"/>
      </rPr>
      <t>预计扶持</t>
    </r>
    <r>
      <rPr>
        <sz val="14"/>
        <rFont val="Times New Roman"/>
        <charset val="134"/>
      </rPr>
      <t>9</t>
    </r>
    <r>
      <rPr>
        <sz val="14"/>
        <rFont val="宋体"/>
        <charset val="134"/>
      </rPr>
      <t>村脱贫不稳定户实施饲料玉米种植项目以增加收入，项目实施后，预计年亩均增收</t>
    </r>
    <r>
      <rPr>
        <sz val="14"/>
        <rFont val="Times New Roman"/>
        <charset val="134"/>
      </rPr>
      <t>1500</t>
    </r>
    <r>
      <rPr>
        <sz val="14"/>
        <rFont val="宋体"/>
        <charset val="134"/>
      </rPr>
      <t>元以上。</t>
    </r>
  </si>
  <si>
    <r>
      <rPr>
        <sz val="14"/>
        <rFont val="宋体"/>
        <charset val="134"/>
      </rPr>
      <t>庄河村种植饲料玉米庄河</t>
    </r>
    <r>
      <rPr>
        <sz val="14"/>
        <rFont val="Times New Roman"/>
        <charset val="134"/>
      </rPr>
      <t>13</t>
    </r>
    <r>
      <rPr>
        <sz val="14"/>
        <rFont val="宋体"/>
        <charset val="134"/>
      </rPr>
      <t>亩</t>
    </r>
    <r>
      <rPr>
        <sz val="14"/>
        <rFont val="Times New Roman"/>
        <charset val="134"/>
      </rPr>
      <t>.</t>
    </r>
  </si>
  <si>
    <r>
      <rPr>
        <sz val="14"/>
        <rFont val="宋体"/>
        <charset val="134"/>
      </rPr>
      <t>闫家乡种植饲料玉米</t>
    </r>
    <r>
      <rPr>
        <sz val="14"/>
        <rFont val="Times New Roman"/>
        <charset val="134"/>
      </rPr>
      <t>23</t>
    </r>
    <r>
      <rPr>
        <sz val="14"/>
        <rFont val="宋体"/>
        <charset val="134"/>
      </rPr>
      <t>亩，需资金</t>
    </r>
    <r>
      <rPr>
        <sz val="14"/>
        <rFont val="Times New Roman"/>
        <charset val="134"/>
      </rPr>
      <t>0.46</t>
    </r>
    <r>
      <rPr>
        <sz val="14"/>
        <rFont val="宋体"/>
        <charset val="134"/>
      </rPr>
      <t>万元，分别是付堡村种植饲料玉米种植</t>
    </r>
    <r>
      <rPr>
        <sz val="14"/>
        <rFont val="Times New Roman"/>
        <charset val="134"/>
      </rPr>
      <t>8</t>
    </r>
    <r>
      <rPr>
        <sz val="14"/>
        <rFont val="宋体"/>
        <charset val="134"/>
      </rPr>
      <t>亩，大场村种植饲料玉米</t>
    </r>
    <r>
      <rPr>
        <sz val="14"/>
        <rFont val="Times New Roman"/>
        <charset val="134"/>
      </rPr>
      <t>9</t>
    </r>
    <r>
      <rPr>
        <sz val="14"/>
        <rFont val="宋体"/>
        <charset val="134"/>
      </rPr>
      <t>亩，操场村饲料玉米</t>
    </r>
    <r>
      <rPr>
        <sz val="14"/>
        <rFont val="Times New Roman"/>
        <charset val="134"/>
      </rPr>
      <t>3</t>
    </r>
    <r>
      <rPr>
        <sz val="14"/>
        <rFont val="宋体"/>
        <charset val="134"/>
      </rPr>
      <t>亩，闫家村实施</t>
    </r>
    <r>
      <rPr>
        <sz val="14"/>
        <rFont val="Times New Roman"/>
        <charset val="134"/>
      </rPr>
      <t>3</t>
    </r>
    <r>
      <rPr>
        <sz val="14"/>
        <rFont val="宋体"/>
        <charset val="134"/>
      </rPr>
      <t>亩。</t>
    </r>
  </si>
  <si>
    <r>
      <rPr>
        <sz val="14"/>
        <rFont val="宋体"/>
        <charset val="134"/>
      </rPr>
      <t>全乡实施脱贫不稳定户饲料玉米种植到户补助项目</t>
    </r>
    <r>
      <rPr>
        <sz val="14"/>
        <rFont val="Times New Roman"/>
        <charset val="134"/>
      </rPr>
      <t>56</t>
    </r>
    <r>
      <rPr>
        <sz val="14"/>
        <rFont val="宋体"/>
        <charset val="134"/>
      </rPr>
      <t>亩，每亩补助</t>
    </r>
    <r>
      <rPr>
        <sz val="14"/>
        <rFont val="Times New Roman"/>
        <charset val="134"/>
      </rPr>
      <t>200</t>
    </r>
    <r>
      <rPr>
        <sz val="14"/>
        <rFont val="宋体"/>
        <charset val="134"/>
      </rPr>
      <t>元，共补助</t>
    </r>
    <r>
      <rPr>
        <sz val="14"/>
        <rFont val="Times New Roman"/>
        <charset val="134"/>
      </rPr>
      <t>1.12</t>
    </r>
    <r>
      <rPr>
        <sz val="14"/>
        <rFont val="宋体"/>
        <charset val="134"/>
      </rPr>
      <t>万元。其中磨马村</t>
    </r>
    <r>
      <rPr>
        <sz val="14"/>
        <rFont val="Times New Roman"/>
        <charset val="134"/>
      </rPr>
      <t>1</t>
    </r>
    <r>
      <rPr>
        <sz val="14"/>
        <rFont val="宋体"/>
        <charset val="134"/>
      </rPr>
      <t>户</t>
    </r>
    <r>
      <rPr>
        <sz val="14"/>
        <rFont val="Times New Roman"/>
        <charset val="134"/>
      </rPr>
      <t>5</t>
    </r>
    <r>
      <rPr>
        <sz val="14"/>
        <rFont val="宋体"/>
        <charset val="134"/>
      </rPr>
      <t>亩、新庄村</t>
    </r>
    <r>
      <rPr>
        <sz val="14"/>
        <rFont val="Times New Roman"/>
        <charset val="134"/>
      </rPr>
      <t>4</t>
    </r>
    <r>
      <rPr>
        <sz val="14"/>
        <rFont val="宋体"/>
        <charset val="134"/>
      </rPr>
      <t>户</t>
    </r>
    <r>
      <rPr>
        <sz val="14"/>
        <rFont val="Times New Roman"/>
        <charset val="134"/>
      </rPr>
      <t>20</t>
    </r>
    <r>
      <rPr>
        <sz val="14"/>
        <rFont val="宋体"/>
        <charset val="134"/>
      </rPr>
      <t>亩、大湾村</t>
    </r>
    <r>
      <rPr>
        <sz val="14"/>
        <rFont val="Times New Roman"/>
        <charset val="134"/>
      </rPr>
      <t>2</t>
    </r>
    <r>
      <rPr>
        <sz val="14"/>
        <rFont val="宋体"/>
        <charset val="134"/>
      </rPr>
      <t>户</t>
    </r>
    <r>
      <rPr>
        <sz val="14"/>
        <rFont val="Times New Roman"/>
        <charset val="134"/>
      </rPr>
      <t>15</t>
    </r>
    <r>
      <rPr>
        <sz val="14"/>
        <rFont val="宋体"/>
        <charset val="134"/>
      </rPr>
      <t>亩、梨树村</t>
    </r>
    <r>
      <rPr>
        <sz val="14"/>
        <rFont val="Times New Roman"/>
        <charset val="134"/>
      </rPr>
      <t>1</t>
    </r>
    <r>
      <rPr>
        <sz val="14"/>
        <rFont val="宋体"/>
        <charset val="134"/>
      </rPr>
      <t>户</t>
    </r>
    <r>
      <rPr>
        <sz val="14"/>
        <rFont val="Times New Roman"/>
        <charset val="134"/>
      </rPr>
      <t>10</t>
    </r>
    <r>
      <rPr>
        <sz val="14"/>
        <rFont val="宋体"/>
        <charset val="134"/>
      </rPr>
      <t>亩、马原村</t>
    </r>
    <r>
      <rPr>
        <sz val="14"/>
        <rFont val="Times New Roman"/>
        <charset val="134"/>
      </rPr>
      <t>2</t>
    </r>
    <r>
      <rPr>
        <sz val="14"/>
        <rFont val="宋体"/>
        <charset val="134"/>
      </rPr>
      <t>户</t>
    </r>
    <r>
      <rPr>
        <sz val="14"/>
        <rFont val="Times New Roman"/>
        <charset val="134"/>
      </rPr>
      <t>6</t>
    </r>
    <r>
      <rPr>
        <sz val="14"/>
        <rFont val="宋体"/>
        <charset val="134"/>
      </rPr>
      <t>亩。</t>
    </r>
  </si>
  <si>
    <r>
      <rPr>
        <sz val="14"/>
        <rFont val="宋体"/>
        <charset val="134"/>
      </rPr>
      <t>预计扶持</t>
    </r>
    <r>
      <rPr>
        <sz val="14"/>
        <rFont val="Times New Roman"/>
        <charset val="134"/>
      </rPr>
      <t>5</t>
    </r>
    <r>
      <rPr>
        <sz val="14"/>
        <rFont val="宋体"/>
        <charset val="134"/>
      </rPr>
      <t>村</t>
    </r>
    <r>
      <rPr>
        <sz val="14"/>
        <rFont val="Times New Roman"/>
        <charset val="134"/>
      </rPr>
      <t>10</t>
    </r>
    <r>
      <rPr>
        <sz val="14"/>
        <rFont val="宋体"/>
        <charset val="134"/>
      </rPr>
      <t>户脱贫不稳定户增加收入，项目实施后，预计年亩均增收</t>
    </r>
    <r>
      <rPr>
        <sz val="14"/>
        <rFont val="Times New Roman"/>
        <charset val="134"/>
      </rPr>
      <t>400</t>
    </r>
    <r>
      <rPr>
        <sz val="14"/>
        <rFont val="宋体"/>
        <charset val="134"/>
      </rPr>
      <t>元以上。</t>
    </r>
  </si>
  <si>
    <r>
      <rPr>
        <sz val="14"/>
        <rFont val="宋体"/>
        <charset val="134"/>
      </rPr>
      <t>连五乡</t>
    </r>
    <r>
      <rPr>
        <sz val="14"/>
        <rFont val="Times New Roman"/>
        <charset val="134"/>
      </rPr>
      <t>10</t>
    </r>
    <r>
      <rPr>
        <sz val="14"/>
        <rFont val="宋体"/>
        <charset val="134"/>
      </rPr>
      <t>村脱贫不稳定户实施饲料玉米种植到户补助项目</t>
    </r>
    <r>
      <rPr>
        <sz val="14"/>
        <rFont val="Times New Roman"/>
        <charset val="134"/>
      </rPr>
      <t>89</t>
    </r>
    <r>
      <rPr>
        <sz val="14"/>
        <rFont val="宋体"/>
        <charset val="134"/>
      </rPr>
      <t>亩。其中：四合</t>
    </r>
    <r>
      <rPr>
        <sz val="14"/>
        <rFont val="Times New Roman"/>
        <charset val="134"/>
      </rPr>
      <t>20</t>
    </r>
    <r>
      <rPr>
        <sz val="14"/>
        <rFont val="宋体"/>
        <charset val="134"/>
      </rPr>
      <t>亩、中渠</t>
    </r>
    <r>
      <rPr>
        <sz val="14"/>
        <rFont val="Times New Roman"/>
        <charset val="134"/>
      </rPr>
      <t>8</t>
    </r>
    <r>
      <rPr>
        <sz val="14"/>
        <rFont val="宋体"/>
        <charset val="134"/>
      </rPr>
      <t>亩、三合</t>
    </r>
    <r>
      <rPr>
        <sz val="14"/>
        <rFont val="Times New Roman"/>
        <charset val="134"/>
      </rPr>
      <t>21</t>
    </r>
    <r>
      <rPr>
        <sz val="14"/>
        <rFont val="宋体"/>
        <charset val="134"/>
      </rPr>
      <t>亩、张家</t>
    </r>
    <r>
      <rPr>
        <sz val="14"/>
        <rFont val="Times New Roman"/>
        <charset val="134"/>
      </rPr>
      <t>6</t>
    </r>
    <r>
      <rPr>
        <sz val="14"/>
        <rFont val="宋体"/>
        <charset val="134"/>
      </rPr>
      <t>亩、连五</t>
    </r>
    <r>
      <rPr>
        <sz val="14"/>
        <rFont val="Times New Roman"/>
        <charset val="134"/>
      </rPr>
      <t>5</t>
    </r>
    <r>
      <rPr>
        <sz val="14"/>
        <rFont val="宋体"/>
        <charset val="134"/>
      </rPr>
      <t>亩、中心</t>
    </r>
    <r>
      <rPr>
        <sz val="14"/>
        <rFont val="Times New Roman"/>
        <charset val="134"/>
      </rPr>
      <t>1</t>
    </r>
    <r>
      <rPr>
        <sz val="14"/>
        <rFont val="宋体"/>
        <charset val="134"/>
      </rPr>
      <t>亩、贠家</t>
    </r>
    <r>
      <rPr>
        <sz val="14"/>
        <rFont val="Times New Roman"/>
        <charset val="134"/>
      </rPr>
      <t>3</t>
    </r>
    <r>
      <rPr>
        <sz val="14"/>
        <rFont val="宋体"/>
        <charset val="134"/>
      </rPr>
      <t>亩、陈家</t>
    </r>
    <r>
      <rPr>
        <sz val="14"/>
        <rFont val="Times New Roman"/>
        <charset val="134"/>
      </rPr>
      <t>1</t>
    </r>
    <r>
      <rPr>
        <sz val="14"/>
        <rFont val="宋体"/>
        <charset val="134"/>
      </rPr>
      <t>亩、李家</t>
    </r>
    <r>
      <rPr>
        <sz val="14"/>
        <rFont val="Times New Roman"/>
        <charset val="134"/>
      </rPr>
      <t>4</t>
    </r>
    <r>
      <rPr>
        <sz val="14"/>
        <rFont val="宋体"/>
        <charset val="134"/>
      </rPr>
      <t>亩、腰庄</t>
    </r>
    <r>
      <rPr>
        <sz val="14"/>
        <rFont val="Times New Roman"/>
        <charset val="134"/>
      </rPr>
      <t>20</t>
    </r>
    <r>
      <rPr>
        <sz val="14"/>
        <rFont val="宋体"/>
        <charset val="134"/>
      </rPr>
      <t>亩。</t>
    </r>
  </si>
  <si>
    <r>
      <rPr>
        <sz val="14"/>
        <rFont val="宋体"/>
        <charset val="134"/>
      </rPr>
      <t>连五乡</t>
    </r>
    <r>
      <rPr>
        <sz val="14"/>
        <rFont val="Times New Roman"/>
        <charset val="134"/>
      </rPr>
      <t>9</t>
    </r>
    <r>
      <rPr>
        <sz val="14"/>
        <rFont val="宋体"/>
        <charset val="134"/>
      </rPr>
      <t>村脱贫不稳定户实施饲料玉米种植到户补助项目</t>
    </r>
    <r>
      <rPr>
        <sz val="14"/>
        <rFont val="Times New Roman"/>
        <charset val="134"/>
      </rPr>
      <t>115</t>
    </r>
    <r>
      <rPr>
        <sz val="14"/>
        <rFont val="宋体"/>
        <charset val="134"/>
      </rPr>
      <t>亩，增加收入</t>
    </r>
    <r>
      <rPr>
        <sz val="14"/>
        <rFont val="Times New Roman"/>
        <charset val="134"/>
      </rPr>
      <t>.</t>
    </r>
  </si>
  <si>
    <r>
      <rPr>
        <b/>
        <sz val="14"/>
        <rFont val="宋体"/>
        <charset val="134"/>
      </rPr>
      <t>安排</t>
    </r>
    <r>
      <rPr>
        <b/>
        <sz val="14"/>
        <rFont val="Times New Roman"/>
        <charset val="134"/>
      </rPr>
      <t>2.4</t>
    </r>
    <r>
      <rPr>
        <b/>
        <sz val="14"/>
        <rFont val="宋体"/>
        <charset val="134"/>
      </rPr>
      <t>万元在全县范围内实施脱贫不稳定户新建蔬菜大棚到户补助项目，每座补助</t>
    </r>
    <r>
      <rPr>
        <b/>
        <sz val="14"/>
        <rFont val="Times New Roman"/>
        <charset val="134"/>
      </rPr>
      <t>8000</t>
    </r>
    <r>
      <rPr>
        <b/>
        <sz val="14"/>
        <rFont val="宋体"/>
        <charset val="134"/>
      </rPr>
      <t>元，共补助</t>
    </r>
    <r>
      <rPr>
        <b/>
        <sz val="14"/>
        <rFont val="Times New Roman"/>
        <charset val="134"/>
      </rPr>
      <t>3</t>
    </r>
    <r>
      <rPr>
        <b/>
        <sz val="14"/>
        <rFont val="宋体"/>
        <charset val="134"/>
      </rPr>
      <t>座。</t>
    </r>
  </si>
  <si>
    <r>
      <rPr>
        <sz val="14"/>
        <rFont val="宋体"/>
        <charset val="134"/>
      </rPr>
      <t>在上蒋村新建蔬菜大棚到户补助项目</t>
    </r>
    <r>
      <rPr>
        <sz val="14"/>
        <rFont val="Times New Roman"/>
        <charset val="134"/>
      </rPr>
      <t>1</t>
    </r>
    <r>
      <rPr>
        <sz val="14"/>
        <rFont val="宋体"/>
        <charset val="134"/>
      </rPr>
      <t>户</t>
    </r>
    <r>
      <rPr>
        <sz val="14"/>
        <rFont val="Times New Roman"/>
        <charset val="134"/>
      </rPr>
      <t>1</t>
    </r>
    <r>
      <rPr>
        <sz val="14"/>
        <rFont val="宋体"/>
        <charset val="134"/>
      </rPr>
      <t>座，每座补助</t>
    </r>
    <r>
      <rPr>
        <sz val="14"/>
        <rFont val="Times New Roman"/>
        <charset val="134"/>
      </rPr>
      <t>8000.</t>
    </r>
  </si>
  <si>
    <r>
      <rPr>
        <b/>
        <sz val="14"/>
        <rFont val="宋体"/>
        <charset val="134"/>
      </rPr>
      <t>安排</t>
    </r>
    <r>
      <rPr>
        <b/>
        <sz val="14"/>
        <rFont val="Times New Roman"/>
        <charset val="134"/>
      </rPr>
      <t>0.04</t>
    </r>
    <r>
      <rPr>
        <b/>
        <sz val="14"/>
        <rFont val="宋体"/>
        <charset val="134"/>
      </rPr>
      <t>万元在马关镇实施脱贫不稳定户大蒜种植到户补助项目，每亩补助</t>
    </r>
    <r>
      <rPr>
        <b/>
        <sz val="14"/>
        <rFont val="Times New Roman"/>
        <charset val="134"/>
      </rPr>
      <t>400</t>
    </r>
    <r>
      <rPr>
        <b/>
        <sz val="14"/>
        <rFont val="宋体"/>
        <charset val="134"/>
      </rPr>
      <t>元，共补助</t>
    </r>
    <r>
      <rPr>
        <b/>
        <sz val="14"/>
        <rFont val="Times New Roman"/>
        <charset val="134"/>
      </rPr>
      <t>1</t>
    </r>
    <r>
      <rPr>
        <b/>
        <sz val="14"/>
        <rFont val="宋体"/>
        <charset val="134"/>
      </rPr>
      <t>亩。</t>
    </r>
  </si>
  <si>
    <r>
      <rPr>
        <sz val="14"/>
        <rFont val="宋体"/>
        <charset val="134"/>
      </rPr>
      <t>种植大蒜</t>
    </r>
    <r>
      <rPr>
        <sz val="14"/>
        <rFont val="Times New Roman"/>
        <charset val="134"/>
      </rPr>
      <t>1</t>
    </r>
    <r>
      <rPr>
        <sz val="14"/>
        <rFont val="宋体"/>
        <charset val="134"/>
      </rPr>
      <t>亩（东庄村</t>
    </r>
    <r>
      <rPr>
        <sz val="14"/>
        <rFont val="Times New Roman"/>
        <charset val="134"/>
      </rPr>
      <t>1</t>
    </r>
    <r>
      <rPr>
        <sz val="14"/>
        <rFont val="宋体"/>
        <charset val="134"/>
      </rPr>
      <t>亩</t>
    </r>
    <r>
      <rPr>
        <sz val="14"/>
        <rFont val="Times New Roman"/>
        <charset val="134"/>
      </rPr>
      <t>)</t>
    </r>
  </si>
  <si>
    <r>
      <rPr>
        <b/>
        <sz val="14"/>
        <rFont val="宋体"/>
        <charset val="134"/>
      </rPr>
      <t>安排</t>
    </r>
    <r>
      <rPr>
        <b/>
        <sz val="14"/>
        <rFont val="Times New Roman"/>
        <charset val="134"/>
      </rPr>
      <t>4.59</t>
    </r>
    <r>
      <rPr>
        <b/>
        <sz val="14"/>
        <rFont val="宋体"/>
        <charset val="134"/>
      </rPr>
      <t>万元在相关乡镇实施脱贫不稳定户大蒜种植到户补助项目，每亩补助</t>
    </r>
    <r>
      <rPr>
        <b/>
        <sz val="14"/>
        <rFont val="Times New Roman"/>
        <charset val="134"/>
      </rPr>
      <t>1700</t>
    </r>
    <r>
      <rPr>
        <b/>
        <sz val="14"/>
        <rFont val="宋体"/>
        <charset val="134"/>
      </rPr>
      <t>元，共补助</t>
    </r>
    <r>
      <rPr>
        <b/>
        <sz val="14"/>
        <rFont val="Times New Roman"/>
        <charset val="134"/>
      </rPr>
      <t>27</t>
    </r>
    <r>
      <rPr>
        <b/>
        <sz val="14"/>
        <rFont val="宋体"/>
        <charset val="134"/>
      </rPr>
      <t>亩。</t>
    </r>
  </si>
  <si>
    <r>
      <rPr>
        <sz val="14"/>
        <rFont val="宋体"/>
        <charset val="134"/>
      </rPr>
      <t>共</t>
    </r>
    <r>
      <rPr>
        <sz val="14"/>
        <rFont val="Times New Roman"/>
        <charset val="134"/>
      </rPr>
      <t>1</t>
    </r>
    <r>
      <rPr>
        <sz val="14"/>
        <rFont val="宋体"/>
        <charset val="134"/>
      </rPr>
      <t>村</t>
    </r>
    <r>
      <rPr>
        <sz val="14"/>
        <rFont val="Times New Roman"/>
        <charset val="134"/>
      </rPr>
      <t>4</t>
    </r>
    <r>
      <rPr>
        <sz val="14"/>
        <rFont val="宋体"/>
        <charset val="134"/>
      </rPr>
      <t>户</t>
    </r>
    <r>
      <rPr>
        <sz val="14"/>
        <rFont val="Times New Roman"/>
        <charset val="134"/>
      </rPr>
      <t>12</t>
    </r>
    <r>
      <rPr>
        <sz val="14"/>
        <rFont val="宋体"/>
        <charset val="134"/>
      </rPr>
      <t>亩。赵阳村</t>
    </r>
    <r>
      <rPr>
        <sz val="14"/>
        <rFont val="Times New Roman"/>
        <charset val="134"/>
      </rPr>
      <t>4</t>
    </r>
    <r>
      <rPr>
        <sz val="14"/>
        <rFont val="宋体"/>
        <charset val="134"/>
      </rPr>
      <t>户</t>
    </r>
    <r>
      <rPr>
        <sz val="14"/>
        <rFont val="Times New Roman"/>
        <charset val="134"/>
      </rPr>
      <t>12</t>
    </r>
    <r>
      <rPr>
        <sz val="14"/>
        <rFont val="宋体"/>
        <charset val="134"/>
      </rPr>
      <t>亩。每亩</t>
    </r>
    <r>
      <rPr>
        <sz val="14"/>
        <rFont val="Times New Roman"/>
        <charset val="134"/>
      </rPr>
      <t>1700</t>
    </r>
    <r>
      <rPr>
        <sz val="14"/>
        <rFont val="宋体"/>
        <charset val="134"/>
      </rPr>
      <t>元。</t>
    </r>
  </si>
  <si>
    <t>改善种植结构，增加农户收入</t>
  </si>
  <si>
    <t>马关镇中药材种植到户补助项目</t>
  </si>
  <si>
    <r>
      <rPr>
        <sz val="14"/>
        <rFont val="宋体"/>
        <charset val="134"/>
      </rPr>
      <t>种植中药材</t>
    </r>
    <r>
      <rPr>
        <sz val="14"/>
        <rFont val="Times New Roman"/>
        <charset val="134"/>
      </rPr>
      <t>12</t>
    </r>
    <r>
      <rPr>
        <sz val="14"/>
        <rFont val="宋体"/>
        <charset val="134"/>
      </rPr>
      <t>亩（上河村</t>
    </r>
    <r>
      <rPr>
        <sz val="14"/>
        <rFont val="Times New Roman"/>
        <charset val="134"/>
      </rPr>
      <t>12</t>
    </r>
    <r>
      <rPr>
        <sz val="14"/>
        <rFont val="宋体"/>
        <charset val="134"/>
      </rPr>
      <t>亩</t>
    </r>
    <r>
      <rPr>
        <sz val="14"/>
        <rFont val="Times New Roman"/>
        <charset val="134"/>
      </rPr>
      <t>)</t>
    </r>
  </si>
  <si>
    <t>平安乡中药材种植到户补助项目</t>
  </si>
  <si>
    <r>
      <rPr>
        <sz val="14"/>
        <rFont val="宋体"/>
        <charset val="134"/>
      </rPr>
      <t>在平安乡包梁村实施中药材种植到户补助项目</t>
    </r>
    <r>
      <rPr>
        <sz val="14"/>
        <rFont val="Times New Roman"/>
        <charset val="134"/>
      </rPr>
      <t>3</t>
    </r>
    <r>
      <rPr>
        <sz val="14"/>
        <rFont val="宋体"/>
        <charset val="134"/>
      </rPr>
      <t>亩，每亩补助</t>
    </r>
    <r>
      <rPr>
        <sz val="14"/>
        <rFont val="Times New Roman"/>
        <charset val="134"/>
      </rPr>
      <t>1700</t>
    </r>
    <r>
      <rPr>
        <sz val="14"/>
        <rFont val="宋体"/>
        <charset val="134"/>
      </rPr>
      <t>元，共补助</t>
    </r>
    <r>
      <rPr>
        <sz val="14"/>
        <rFont val="Times New Roman"/>
        <charset val="134"/>
      </rPr>
      <t>0.51</t>
    </r>
    <r>
      <rPr>
        <sz val="14"/>
        <rFont val="宋体"/>
        <charset val="134"/>
      </rPr>
      <t>万元。</t>
    </r>
  </si>
  <si>
    <r>
      <rPr>
        <sz val="14"/>
        <rFont val="宋体"/>
        <charset val="134"/>
      </rPr>
      <t>预计扶持包梁村</t>
    </r>
    <r>
      <rPr>
        <sz val="14"/>
        <rFont val="Times New Roman"/>
        <charset val="134"/>
      </rPr>
      <t>1</t>
    </r>
    <r>
      <rPr>
        <sz val="14"/>
        <rFont val="宋体"/>
        <charset val="134"/>
      </rPr>
      <t>户脱贫不稳定户增加收入，项目实施后，预计年亩均增收</t>
    </r>
    <r>
      <rPr>
        <sz val="14"/>
        <rFont val="Times New Roman"/>
        <charset val="134"/>
      </rPr>
      <t>2000</t>
    </r>
    <r>
      <rPr>
        <sz val="14"/>
        <rFont val="宋体"/>
        <charset val="134"/>
      </rPr>
      <t>元以上。</t>
    </r>
  </si>
  <si>
    <r>
      <rPr>
        <b/>
        <sz val="14"/>
        <rFont val="宋体"/>
        <charset val="134"/>
      </rPr>
      <t>安排</t>
    </r>
    <r>
      <rPr>
        <b/>
        <sz val="14"/>
        <rFont val="Times New Roman"/>
        <charset val="134"/>
      </rPr>
      <t>0.072</t>
    </r>
    <r>
      <rPr>
        <b/>
        <sz val="14"/>
        <rFont val="宋体"/>
        <charset val="134"/>
      </rPr>
      <t>万元在相关乡镇实施脱贫不稳定户一般经济作物到户补助项目，每亩补助</t>
    </r>
    <r>
      <rPr>
        <b/>
        <sz val="14"/>
        <rFont val="Times New Roman"/>
        <charset val="134"/>
      </rPr>
      <t>400</t>
    </r>
    <r>
      <rPr>
        <b/>
        <sz val="14"/>
        <rFont val="宋体"/>
        <charset val="134"/>
      </rPr>
      <t>元，共补助</t>
    </r>
    <r>
      <rPr>
        <b/>
        <sz val="14"/>
        <rFont val="Times New Roman"/>
        <charset val="134"/>
      </rPr>
      <t>18</t>
    </r>
    <r>
      <rPr>
        <b/>
        <sz val="14"/>
        <rFont val="宋体"/>
        <charset val="134"/>
      </rPr>
      <t>亩。</t>
    </r>
  </si>
  <si>
    <r>
      <rPr>
        <sz val="14"/>
        <rFont val="宋体"/>
        <charset val="134"/>
      </rPr>
      <t>安排</t>
    </r>
    <r>
      <rPr>
        <sz val="14"/>
        <rFont val="Times New Roman"/>
        <charset val="134"/>
      </rPr>
      <t>0.56</t>
    </r>
    <r>
      <rPr>
        <sz val="14"/>
        <rFont val="宋体"/>
        <charset val="134"/>
      </rPr>
      <t>万元，在马鹿镇</t>
    </r>
    <r>
      <rPr>
        <sz val="14"/>
        <rFont val="Times New Roman"/>
        <charset val="134"/>
      </rPr>
      <t>5</t>
    </r>
    <r>
      <rPr>
        <sz val="14"/>
        <rFont val="宋体"/>
        <charset val="134"/>
      </rPr>
      <t>村实施火麻种植</t>
    </r>
    <r>
      <rPr>
        <sz val="14"/>
        <rFont val="Times New Roman"/>
        <charset val="134"/>
      </rPr>
      <t>14</t>
    </r>
    <r>
      <rPr>
        <sz val="14"/>
        <rFont val="宋体"/>
        <charset val="134"/>
      </rPr>
      <t>亩，亩均补</t>
    </r>
    <r>
      <rPr>
        <sz val="14"/>
        <rFont val="Times New Roman"/>
        <charset val="134"/>
      </rPr>
      <t>400</t>
    </r>
    <r>
      <rPr>
        <sz val="14"/>
        <rFont val="宋体"/>
        <charset val="134"/>
      </rPr>
      <t>元。其中：韩河村</t>
    </r>
    <r>
      <rPr>
        <sz val="14"/>
        <rFont val="Times New Roman"/>
        <charset val="134"/>
      </rPr>
      <t>3</t>
    </r>
    <r>
      <rPr>
        <sz val="14"/>
        <rFont val="宋体"/>
        <charset val="134"/>
      </rPr>
      <t>亩，陡崖村</t>
    </r>
    <r>
      <rPr>
        <sz val="14"/>
        <rFont val="Times New Roman"/>
        <charset val="134"/>
      </rPr>
      <t>1</t>
    </r>
    <r>
      <rPr>
        <sz val="14"/>
        <rFont val="宋体"/>
        <charset val="134"/>
      </rPr>
      <t>亩，草川村</t>
    </r>
    <r>
      <rPr>
        <sz val="14"/>
        <rFont val="Times New Roman"/>
        <charset val="134"/>
      </rPr>
      <t>4</t>
    </r>
    <r>
      <rPr>
        <sz val="14"/>
        <rFont val="宋体"/>
        <charset val="134"/>
      </rPr>
      <t>亩，白杨村</t>
    </r>
    <r>
      <rPr>
        <sz val="14"/>
        <rFont val="Times New Roman"/>
        <charset val="134"/>
      </rPr>
      <t>3</t>
    </r>
    <r>
      <rPr>
        <sz val="14"/>
        <rFont val="宋体"/>
        <charset val="134"/>
      </rPr>
      <t>亩，宝坪村</t>
    </r>
    <r>
      <rPr>
        <sz val="14"/>
        <rFont val="Times New Roman"/>
        <charset val="134"/>
      </rPr>
      <t>3</t>
    </r>
    <r>
      <rPr>
        <sz val="14"/>
        <rFont val="宋体"/>
        <charset val="134"/>
      </rPr>
      <t>亩。</t>
    </r>
  </si>
  <si>
    <r>
      <rPr>
        <sz val="14"/>
        <rFont val="宋体"/>
        <charset val="134"/>
      </rPr>
      <t>预计扶持</t>
    </r>
    <r>
      <rPr>
        <sz val="14"/>
        <rFont val="Times New Roman"/>
        <charset val="134"/>
      </rPr>
      <t>5</t>
    </r>
    <r>
      <rPr>
        <sz val="14"/>
        <rFont val="宋体"/>
        <charset val="134"/>
      </rPr>
      <t>村脱贫不稳定户种植马铃薯以增加收入，项目实施后，预计年亩均增收</t>
    </r>
    <r>
      <rPr>
        <sz val="14"/>
        <rFont val="Times New Roman"/>
        <charset val="134"/>
      </rPr>
      <t>2200</t>
    </r>
    <r>
      <rPr>
        <sz val="14"/>
        <rFont val="宋体"/>
        <charset val="134"/>
      </rPr>
      <t>元以上。</t>
    </r>
  </si>
  <si>
    <t>闫家乡一般经济作物到户补助项目</t>
  </si>
  <si>
    <r>
      <rPr>
        <sz val="14"/>
        <rFont val="宋体"/>
        <charset val="134"/>
      </rPr>
      <t>大场村种植火麻</t>
    </r>
    <r>
      <rPr>
        <sz val="14"/>
        <rFont val="Times New Roman"/>
        <charset val="134"/>
      </rPr>
      <t>4</t>
    </r>
    <r>
      <rPr>
        <sz val="14"/>
        <rFont val="宋体"/>
        <charset val="134"/>
      </rPr>
      <t>亩，需资金</t>
    </r>
    <r>
      <rPr>
        <sz val="14"/>
        <rFont val="Times New Roman"/>
        <charset val="134"/>
      </rPr>
      <t>0.16</t>
    </r>
    <r>
      <rPr>
        <sz val="14"/>
        <rFont val="宋体"/>
        <charset val="134"/>
      </rPr>
      <t>万元。</t>
    </r>
  </si>
  <si>
    <r>
      <rPr>
        <b/>
        <sz val="14"/>
        <rFont val="宋体"/>
        <charset val="134"/>
      </rPr>
      <t>安排</t>
    </r>
    <r>
      <rPr>
        <b/>
        <sz val="14"/>
        <rFont val="Times New Roman"/>
        <charset val="134"/>
      </rPr>
      <t>4.59</t>
    </r>
    <r>
      <rPr>
        <b/>
        <sz val="14"/>
        <rFont val="宋体"/>
        <charset val="134"/>
      </rPr>
      <t>万元在相关乡镇实施脱贫不稳定户油料作物到户补助项目，每亩补助</t>
    </r>
    <r>
      <rPr>
        <b/>
        <sz val="14"/>
        <rFont val="Times New Roman"/>
        <charset val="134"/>
      </rPr>
      <t>200</t>
    </r>
    <r>
      <rPr>
        <b/>
        <sz val="14"/>
        <rFont val="宋体"/>
        <charset val="134"/>
      </rPr>
      <t>元，共补助</t>
    </r>
    <r>
      <rPr>
        <b/>
        <sz val="14"/>
        <rFont val="Times New Roman"/>
        <charset val="134"/>
      </rPr>
      <t>229.5</t>
    </r>
    <r>
      <rPr>
        <b/>
        <sz val="14"/>
        <rFont val="宋体"/>
        <charset val="134"/>
      </rPr>
      <t>亩。</t>
    </r>
  </si>
  <si>
    <r>
      <rPr>
        <sz val="14"/>
        <rFont val="宋体"/>
        <charset val="134"/>
      </rPr>
      <t>共</t>
    </r>
    <r>
      <rPr>
        <sz val="14"/>
        <rFont val="Times New Roman"/>
        <charset val="134"/>
      </rPr>
      <t>5</t>
    </r>
    <r>
      <rPr>
        <sz val="14"/>
        <rFont val="宋体"/>
        <charset val="134"/>
      </rPr>
      <t>亩；许湾村</t>
    </r>
    <r>
      <rPr>
        <sz val="14"/>
        <rFont val="Times New Roman"/>
        <charset val="134"/>
      </rPr>
      <t>1</t>
    </r>
    <r>
      <rPr>
        <sz val="14"/>
        <rFont val="宋体"/>
        <charset val="134"/>
      </rPr>
      <t>户</t>
    </r>
    <r>
      <rPr>
        <sz val="14"/>
        <rFont val="Times New Roman"/>
        <charset val="134"/>
      </rPr>
      <t>2</t>
    </r>
    <r>
      <rPr>
        <sz val="14"/>
        <rFont val="宋体"/>
        <charset val="134"/>
      </rPr>
      <t>亩、袁河村</t>
    </r>
    <r>
      <rPr>
        <sz val="14"/>
        <rFont val="Times New Roman"/>
        <charset val="134"/>
      </rPr>
      <t>1</t>
    </r>
    <r>
      <rPr>
        <sz val="14"/>
        <rFont val="宋体"/>
        <charset val="134"/>
      </rPr>
      <t>户</t>
    </r>
    <r>
      <rPr>
        <sz val="14"/>
        <rFont val="Times New Roman"/>
        <charset val="134"/>
      </rPr>
      <t>3</t>
    </r>
    <r>
      <rPr>
        <sz val="14"/>
        <rFont val="宋体"/>
        <charset val="134"/>
      </rPr>
      <t>亩、</t>
    </r>
  </si>
  <si>
    <t>五星村</t>
  </si>
  <si>
    <r>
      <rPr>
        <sz val="14"/>
        <rFont val="宋体"/>
        <charset val="134"/>
      </rPr>
      <t>为刘堡镇脱贫不稳定户落实油料作物到户补助项目</t>
    </r>
    <r>
      <rPr>
        <sz val="14"/>
        <rFont val="Times New Roman"/>
        <charset val="134"/>
      </rPr>
      <t>7</t>
    </r>
    <r>
      <rPr>
        <sz val="14"/>
        <rFont val="宋体"/>
        <charset val="134"/>
      </rPr>
      <t>亩，亩均补助</t>
    </r>
    <r>
      <rPr>
        <sz val="14"/>
        <rFont val="Times New Roman"/>
        <charset val="134"/>
      </rPr>
      <t>200</t>
    </r>
    <r>
      <rPr>
        <sz val="14"/>
        <rFont val="宋体"/>
        <charset val="134"/>
      </rPr>
      <t>元，其中五星村</t>
    </r>
    <r>
      <rPr>
        <sz val="14"/>
        <rFont val="Times New Roman"/>
        <charset val="134"/>
      </rPr>
      <t>7</t>
    </r>
    <r>
      <rPr>
        <sz val="14"/>
        <rFont val="宋体"/>
        <charset val="134"/>
      </rPr>
      <t>亩（油菜</t>
    </r>
    <r>
      <rPr>
        <sz val="14"/>
        <rFont val="Times New Roman"/>
        <charset val="134"/>
      </rPr>
      <t>5</t>
    </r>
    <r>
      <rPr>
        <sz val="14"/>
        <rFont val="宋体"/>
        <charset val="134"/>
      </rPr>
      <t>亩，胡麻</t>
    </r>
    <r>
      <rPr>
        <sz val="14"/>
        <rFont val="Times New Roman"/>
        <charset val="134"/>
      </rPr>
      <t>2</t>
    </r>
    <r>
      <rPr>
        <sz val="14"/>
        <rFont val="宋体"/>
        <charset val="134"/>
      </rPr>
      <t>亩）</t>
    </r>
  </si>
  <si>
    <r>
      <rPr>
        <sz val="14"/>
        <rFont val="宋体"/>
        <charset val="134"/>
      </rPr>
      <t>在胡川镇种植油菜</t>
    </r>
    <r>
      <rPr>
        <sz val="14"/>
        <rFont val="Times New Roman"/>
        <charset val="134"/>
      </rPr>
      <t>26</t>
    </r>
    <r>
      <rPr>
        <sz val="14"/>
        <rFont val="宋体"/>
        <charset val="134"/>
      </rPr>
      <t>亩，每亩补助</t>
    </r>
    <r>
      <rPr>
        <sz val="14"/>
        <rFont val="Times New Roman"/>
        <charset val="134"/>
      </rPr>
      <t>200</t>
    </r>
    <r>
      <rPr>
        <sz val="14"/>
        <rFont val="宋体"/>
        <charset val="134"/>
      </rPr>
      <t>元，共计</t>
    </r>
    <r>
      <rPr>
        <sz val="14"/>
        <rFont val="Times New Roman"/>
        <charset val="134"/>
      </rPr>
      <t>0.52</t>
    </r>
    <r>
      <rPr>
        <sz val="14"/>
        <rFont val="宋体"/>
        <charset val="134"/>
      </rPr>
      <t>万元；其中柳湾村</t>
    </r>
    <r>
      <rPr>
        <sz val="14"/>
        <rFont val="Times New Roman"/>
        <charset val="134"/>
      </rPr>
      <t>4</t>
    </r>
    <r>
      <rPr>
        <sz val="14"/>
        <rFont val="宋体"/>
        <charset val="134"/>
      </rPr>
      <t>亩，潘峪村</t>
    </r>
    <r>
      <rPr>
        <sz val="14"/>
        <rFont val="Times New Roman"/>
        <charset val="134"/>
      </rPr>
      <t>4</t>
    </r>
    <r>
      <rPr>
        <sz val="14"/>
        <rFont val="宋体"/>
        <charset val="134"/>
      </rPr>
      <t>亩，蒲家村</t>
    </r>
    <r>
      <rPr>
        <sz val="14"/>
        <rFont val="Times New Roman"/>
        <charset val="134"/>
      </rPr>
      <t>10</t>
    </r>
    <r>
      <rPr>
        <sz val="14"/>
        <rFont val="宋体"/>
        <charset val="134"/>
      </rPr>
      <t>亩；阳山村</t>
    </r>
    <r>
      <rPr>
        <sz val="14"/>
        <rFont val="Times New Roman"/>
        <charset val="134"/>
      </rPr>
      <t>3</t>
    </r>
    <r>
      <rPr>
        <sz val="14"/>
        <rFont val="宋体"/>
        <charset val="134"/>
      </rPr>
      <t>亩；窑上村</t>
    </r>
    <r>
      <rPr>
        <sz val="14"/>
        <rFont val="Times New Roman"/>
        <charset val="134"/>
      </rPr>
      <t>5</t>
    </r>
    <r>
      <rPr>
        <sz val="14"/>
        <rFont val="宋体"/>
        <charset val="134"/>
      </rPr>
      <t>亩。</t>
    </r>
  </si>
  <si>
    <r>
      <rPr>
        <sz val="14"/>
        <rFont val="宋体"/>
        <charset val="134"/>
      </rPr>
      <t>在大阳镇脱贫不稳定户种植油料作物</t>
    </r>
    <r>
      <rPr>
        <sz val="14"/>
        <rFont val="Times New Roman"/>
        <charset val="134"/>
      </rPr>
      <t>36.5</t>
    </r>
    <r>
      <rPr>
        <sz val="14"/>
        <rFont val="宋体"/>
        <charset val="134"/>
      </rPr>
      <t>亩，每亩补助</t>
    </r>
    <r>
      <rPr>
        <sz val="14"/>
        <rFont val="Times New Roman"/>
        <charset val="134"/>
      </rPr>
      <t>200</t>
    </r>
    <r>
      <rPr>
        <sz val="14"/>
        <rFont val="宋体"/>
        <charset val="134"/>
      </rPr>
      <t>元，共补助</t>
    </r>
    <r>
      <rPr>
        <sz val="14"/>
        <rFont val="Times New Roman"/>
        <charset val="134"/>
      </rPr>
      <t>0.73</t>
    </r>
    <r>
      <rPr>
        <sz val="14"/>
        <rFont val="宋体"/>
        <charset val="134"/>
      </rPr>
      <t>万元。汪洋村</t>
    </r>
    <r>
      <rPr>
        <sz val="14"/>
        <rFont val="Times New Roman"/>
        <charset val="134"/>
      </rPr>
      <t>2</t>
    </r>
    <r>
      <rPr>
        <sz val="14"/>
        <rFont val="宋体"/>
        <charset val="134"/>
      </rPr>
      <t>亩，陈阳村</t>
    </r>
    <r>
      <rPr>
        <sz val="14"/>
        <rFont val="Times New Roman"/>
        <charset val="134"/>
      </rPr>
      <t>3</t>
    </r>
    <r>
      <rPr>
        <sz val="14"/>
        <rFont val="宋体"/>
        <charset val="134"/>
      </rPr>
      <t>亩，河李村</t>
    </r>
    <r>
      <rPr>
        <sz val="14"/>
        <rFont val="Times New Roman"/>
        <charset val="134"/>
      </rPr>
      <t>5</t>
    </r>
    <r>
      <rPr>
        <sz val="14"/>
        <rFont val="宋体"/>
        <charset val="134"/>
      </rPr>
      <t>亩，闫庄村</t>
    </r>
    <r>
      <rPr>
        <sz val="14"/>
        <rFont val="Times New Roman"/>
        <charset val="134"/>
      </rPr>
      <t>1</t>
    </r>
    <r>
      <rPr>
        <sz val="14"/>
        <rFont val="宋体"/>
        <charset val="134"/>
      </rPr>
      <t>亩，太原村</t>
    </r>
    <r>
      <rPr>
        <sz val="14"/>
        <rFont val="Times New Roman"/>
        <charset val="134"/>
      </rPr>
      <t>2</t>
    </r>
    <r>
      <rPr>
        <sz val="14"/>
        <rFont val="宋体"/>
        <charset val="134"/>
      </rPr>
      <t>亩，刘山村</t>
    </r>
    <r>
      <rPr>
        <sz val="14"/>
        <rFont val="Times New Roman"/>
        <charset val="134"/>
      </rPr>
      <t>2</t>
    </r>
    <r>
      <rPr>
        <sz val="14"/>
        <rFont val="宋体"/>
        <charset val="134"/>
      </rPr>
      <t>亩，高沟村</t>
    </r>
    <r>
      <rPr>
        <sz val="14"/>
        <rFont val="Times New Roman"/>
        <charset val="134"/>
      </rPr>
      <t>4</t>
    </r>
    <r>
      <rPr>
        <sz val="14"/>
        <rFont val="宋体"/>
        <charset val="134"/>
      </rPr>
      <t>亩，梁堡村</t>
    </r>
    <r>
      <rPr>
        <sz val="14"/>
        <rFont val="Times New Roman"/>
        <charset val="134"/>
      </rPr>
      <t>2</t>
    </r>
    <r>
      <rPr>
        <sz val="14"/>
        <rFont val="宋体"/>
        <charset val="134"/>
      </rPr>
      <t>亩，水滩村</t>
    </r>
    <r>
      <rPr>
        <sz val="14"/>
        <rFont val="Times New Roman"/>
        <charset val="134"/>
      </rPr>
      <t>3</t>
    </r>
    <r>
      <rPr>
        <sz val="14"/>
        <rFont val="宋体"/>
        <charset val="134"/>
      </rPr>
      <t>亩，东沟村</t>
    </r>
    <r>
      <rPr>
        <sz val="14"/>
        <rFont val="Times New Roman"/>
        <charset val="134"/>
      </rPr>
      <t>1</t>
    </r>
    <r>
      <rPr>
        <sz val="14"/>
        <rFont val="宋体"/>
        <charset val="134"/>
      </rPr>
      <t>亩，小杨村</t>
    </r>
    <r>
      <rPr>
        <sz val="14"/>
        <rFont val="Times New Roman"/>
        <charset val="134"/>
      </rPr>
      <t>1.5</t>
    </r>
    <r>
      <rPr>
        <sz val="14"/>
        <rFont val="宋体"/>
        <charset val="134"/>
      </rPr>
      <t>亩，下渠村</t>
    </r>
    <r>
      <rPr>
        <sz val="14"/>
        <rFont val="Times New Roman"/>
        <charset val="134"/>
      </rPr>
      <t>9</t>
    </r>
    <r>
      <rPr>
        <sz val="14"/>
        <rFont val="宋体"/>
        <charset val="134"/>
      </rPr>
      <t>亩，下李村</t>
    </r>
    <r>
      <rPr>
        <sz val="14"/>
        <rFont val="Times New Roman"/>
        <charset val="134"/>
      </rPr>
      <t>1</t>
    </r>
    <r>
      <rPr>
        <sz val="14"/>
        <rFont val="宋体"/>
        <charset val="134"/>
      </rPr>
      <t>亩</t>
    </r>
  </si>
  <si>
    <t>西崖村</t>
  </si>
  <si>
    <r>
      <rPr>
        <sz val="14"/>
        <rFont val="宋体"/>
        <charset val="134"/>
      </rPr>
      <t>种植油菜</t>
    </r>
    <r>
      <rPr>
        <sz val="14"/>
        <rFont val="Times New Roman"/>
        <charset val="134"/>
      </rPr>
      <t>6</t>
    </r>
    <r>
      <rPr>
        <sz val="14"/>
        <rFont val="宋体"/>
        <charset val="134"/>
      </rPr>
      <t>亩，补助</t>
    </r>
    <r>
      <rPr>
        <sz val="14"/>
        <rFont val="Times New Roman"/>
        <charset val="134"/>
      </rPr>
      <t>1200</t>
    </r>
    <r>
      <rPr>
        <sz val="14"/>
        <rFont val="宋体"/>
        <charset val="134"/>
      </rPr>
      <t>元</t>
    </r>
  </si>
  <si>
    <r>
      <rPr>
        <sz val="14"/>
        <rFont val="宋体"/>
        <charset val="134"/>
      </rPr>
      <t>种植油料</t>
    </r>
    <r>
      <rPr>
        <sz val="14"/>
        <rFont val="Times New Roman"/>
        <charset val="134"/>
      </rPr>
      <t>97</t>
    </r>
    <r>
      <rPr>
        <sz val="14"/>
        <rFont val="宋体"/>
        <charset val="134"/>
      </rPr>
      <t>亩（东庄村</t>
    </r>
    <r>
      <rPr>
        <sz val="14"/>
        <rFont val="Times New Roman"/>
        <charset val="134"/>
      </rPr>
      <t>2</t>
    </r>
    <r>
      <rPr>
        <sz val="14"/>
        <rFont val="宋体"/>
        <charset val="134"/>
      </rPr>
      <t>亩，黄花村</t>
    </r>
    <r>
      <rPr>
        <sz val="14"/>
        <rFont val="Times New Roman"/>
        <charset val="134"/>
      </rPr>
      <t>6</t>
    </r>
    <r>
      <rPr>
        <sz val="14"/>
        <rFont val="宋体"/>
        <charset val="134"/>
      </rPr>
      <t>亩，上豆村</t>
    </r>
    <r>
      <rPr>
        <sz val="14"/>
        <rFont val="Times New Roman"/>
        <charset val="134"/>
      </rPr>
      <t>15</t>
    </r>
    <r>
      <rPr>
        <sz val="14"/>
        <rFont val="宋体"/>
        <charset val="134"/>
      </rPr>
      <t>亩，上河村</t>
    </r>
    <r>
      <rPr>
        <sz val="14"/>
        <rFont val="Times New Roman"/>
        <charset val="134"/>
      </rPr>
      <t>40</t>
    </r>
    <r>
      <rPr>
        <sz val="14"/>
        <rFont val="宋体"/>
        <charset val="134"/>
      </rPr>
      <t>亩，韦沟村</t>
    </r>
    <r>
      <rPr>
        <sz val="14"/>
        <rFont val="Times New Roman"/>
        <charset val="134"/>
      </rPr>
      <t>6</t>
    </r>
    <r>
      <rPr>
        <sz val="14"/>
        <rFont val="宋体"/>
        <charset val="134"/>
      </rPr>
      <t>亩，西台村</t>
    </r>
    <r>
      <rPr>
        <sz val="14"/>
        <rFont val="Times New Roman"/>
        <charset val="134"/>
      </rPr>
      <t>8</t>
    </r>
    <r>
      <rPr>
        <sz val="14"/>
        <rFont val="宋体"/>
        <charset val="134"/>
      </rPr>
      <t>亩，西庄村</t>
    </r>
    <r>
      <rPr>
        <sz val="14"/>
        <rFont val="Times New Roman"/>
        <charset val="134"/>
      </rPr>
      <t>10</t>
    </r>
    <r>
      <rPr>
        <sz val="14"/>
        <rFont val="宋体"/>
        <charset val="134"/>
      </rPr>
      <t>亩，新义村</t>
    </r>
    <r>
      <rPr>
        <sz val="14"/>
        <rFont val="Times New Roman"/>
        <charset val="134"/>
      </rPr>
      <t>1</t>
    </r>
    <r>
      <rPr>
        <sz val="14"/>
        <rFont val="宋体"/>
        <charset val="134"/>
      </rPr>
      <t>亩，庙湾村</t>
    </r>
    <r>
      <rPr>
        <sz val="14"/>
        <rFont val="Times New Roman"/>
        <charset val="134"/>
      </rPr>
      <t>5</t>
    </r>
    <r>
      <rPr>
        <sz val="14"/>
        <rFont val="宋体"/>
        <charset val="134"/>
      </rPr>
      <t>亩，赵沟村</t>
    </r>
    <r>
      <rPr>
        <sz val="14"/>
        <rFont val="Times New Roman"/>
        <charset val="134"/>
      </rPr>
      <t>4</t>
    </r>
    <r>
      <rPr>
        <sz val="14"/>
        <rFont val="宋体"/>
        <charset val="134"/>
      </rPr>
      <t>亩）</t>
    </r>
  </si>
  <si>
    <r>
      <rPr>
        <sz val="14"/>
        <rFont val="宋体"/>
        <charset val="134"/>
      </rPr>
      <t>为梁山镇脱贫不稳定户油料作物到户补助项目涉及</t>
    </r>
    <r>
      <rPr>
        <sz val="14"/>
        <rFont val="Times New Roman"/>
        <charset val="134"/>
      </rPr>
      <t>2</t>
    </r>
    <r>
      <rPr>
        <sz val="14"/>
        <rFont val="宋体"/>
        <charset val="134"/>
      </rPr>
      <t>个村</t>
    </r>
    <r>
      <rPr>
        <sz val="14"/>
        <rFont val="Times New Roman"/>
        <charset val="134"/>
      </rPr>
      <t>2</t>
    </r>
    <r>
      <rPr>
        <sz val="14"/>
        <rFont val="宋体"/>
        <charset val="134"/>
      </rPr>
      <t>户</t>
    </r>
    <r>
      <rPr>
        <sz val="14"/>
        <rFont val="Times New Roman"/>
        <charset val="134"/>
      </rPr>
      <t>4</t>
    </r>
    <r>
      <rPr>
        <sz val="14"/>
        <rFont val="宋体"/>
        <charset val="134"/>
      </rPr>
      <t>亩，每亩</t>
    </r>
    <r>
      <rPr>
        <sz val="14"/>
        <rFont val="Times New Roman"/>
        <charset val="134"/>
      </rPr>
      <t>200</t>
    </r>
    <r>
      <rPr>
        <sz val="14"/>
        <rFont val="宋体"/>
        <charset val="134"/>
      </rPr>
      <t>元，需资金</t>
    </r>
    <r>
      <rPr>
        <sz val="14"/>
        <rFont val="Times New Roman"/>
        <charset val="134"/>
      </rPr>
      <t>0.04</t>
    </r>
    <r>
      <rPr>
        <sz val="14"/>
        <rFont val="宋体"/>
        <charset val="134"/>
      </rPr>
      <t>万，其中：斜头村</t>
    </r>
    <r>
      <rPr>
        <sz val="14"/>
        <rFont val="Times New Roman"/>
        <charset val="134"/>
      </rPr>
      <t>1</t>
    </r>
    <r>
      <rPr>
        <sz val="14"/>
        <rFont val="宋体"/>
        <charset val="134"/>
      </rPr>
      <t>户</t>
    </r>
    <r>
      <rPr>
        <sz val="14"/>
        <rFont val="Times New Roman"/>
        <charset val="134"/>
      </rPr>
      <t>2</t>
    </r>
    <r>
      <rPr>
        <sz val="14"/>
        <rFont val="宋体"/>
        <charset val="134"/>
      </rPr>
      <t>亩；、阳屲村</t>
    </r>
    <r>
      <rPr>
        <sz val="14"/>
        <rFont val="Times New Roman"/>
        <charset val="134"/>
      </rPr>
      <t>1</t>
    </r>
    <r>
      <rPr>
        <sz val="14"/>
        <rFont val="宋体"/>
        <charset val="134"/>
      </rPr>
      <t>户</t>
    </r>
    <r>
      <rPr>
        <sz val="14"/>
        <rFont val="Times New Roman"/>
        <charset val="134"/>
      </rPr>
      <t>2</t>
    </r>
    <r>
      <rPr>
        <sz val="14"/>
        <rFont val="宋体"/>
        <charset val="134"/>
      </rPr>
      <t>亩</t>
    </r>
    <r>
      <rPr>
        <sz val="14"/>
        <rFont val="Times New Roman"/>
        <charset val="134"/>
      </rPr>
      <t>.</t>
    </r>
  </si>
  <si>
    <t>增加农户收入</t>
  </si>
  <si>
    <r>
      <rPr>
        <sz val="14"/>
        <rFont val="宋体"/>
        <charset val="134"/>
      </rPr>
      <t>涉及</t>
    </r>
    <r>
      <rPr>
        <sz val="14"/>
        <rFont val="Times New Roman"/>
        <charset val="134"/>
      </rPr>
      <t>4</t>
    </r>
    <r>
      <rPr>
        <sz val="14"/>
        <rFont val="宋体"/>
        <charset val="134"/>
      </rPr>
      <t>村</t>
    </r>
    <r>
      <rPr>
        <sz val="14"/>
        <rFont val="Times New Roman"/>
        <charset val="134"/>
      </rPr>
      <t>15</t>
    </r>
    <r>
      <rPr>
        <sz val="14"/>
        <rFont val="宋体"/>
        <charset val="134"/>
      </rPr>
      <t>亩；其中油菜种植毛家</t>
    </r>
    <r>
      <rPr>
        <sz val="14"/>
        <rFont val="Times New Roman"/>
        <charset val="134"/>
      </rPr>
      <t>2</t>
    </r>
    <r>
      <rPr>
        <sz val="14"/>
        <rFont val="宋体"/>
        <charset val="134"/>
      </rPr>
      <t>户</t>
    </r>
    <r>
      <rPr>
        <sz val="14"/>
        <rFont val="Times New Roman"/>
        <charset val="134"/>
      </rPr>
      <t>4</t>
    </r>
    <r>
      <rPr>
        <sz val="14"/>
        <rFont val="宋体"/>
        <charset val="134"/>
      </rPr>
      <t>亩，杜渠</t>
    </r>
    <r>
      <rPr>
        <sz val="14"/>
        <rFont val="Times New Roman"/>
        <charset val="134"/>
      </rPr>
      <t>3</t>
    </r>
    <r>
      <rPr>
        <sz val="14"/>
        <rFont val="宋体"/>
        <charset val="134"/>
      </rPr>
      <t>户</t>
    </r>
    <r>
      <rPr>
        <sz val="14"/>
        <rFont val="Times New Roman"/>
        <charset val="134"/>
      </rPr>
      <t>6</t>
    </r>
    <r>
      <rPr>
        <sz val="14"/>
        <rFont val="宋体"/>
        <charset val="134"/>
      </rPr>
      <t>亩，桃园</t>
    </r>
    <r>
      <rPr>
        <sz val="14"/>
        <rFont val="Times New Roman"/>
        <charset val="134"/>
      </rPr>
      <t>4</t>
    </r>
    <r>
      <rPr>
        <sz val="14"/>
        <rFont val="宋体"/>
        <charset val="134"/>
      </rPr>
      <t>户</t>
    </r>
    <r>
      <rPr>
        <sz val="14"/>
        <rFont val="Times New Roman"/>
        <charset val="134"/>
      </rPr>
      <t>4</t>
    </r>
    <r>
      <rPr>
        <sz val="14"/>
        <rFont val="宋体"/>
        <charset val="134"/>
      </rPr>
      <t>亩</t>
    </r>
    <r>
      <rPr>
        <sz val="14"/>
        <rFont val="Times New Roman"/>
        <charset val="134"/>
      </rPr>
      <t>.</t>
    </r>
    <r>
      <rPr>
        <sz val="14"/>
        <rFont val="宋体"/>
        <charset val="134"/>
      </rPr>
      <t>李沟</t>
    </r>
    <r>
      <rPr>
        <sz val="14"/>
        <rFont val="Times New Roman"/>
        <charset val="134"/>
      </rPr>
      <t>1</t>
    </r>
    <r>
      <rPr>
        <sz val="14"/>
        <rFont val="宋体"/>
        <charset val="134"/>
      </rPr>
      <t>户</t>
    </r>
    <r>
      <rPr>
        <sz val="14"/>
        <rFont val="Times New Roman"/>
        <charset val="134"/>
      </rPr>
      <t>1</t>
    </r>
    <r>
      <rPr>
        <sz val="14"/>
        <rFont val="宋体"/>
        <charset val="134"/>
      </rPr>
      <t>亩</t>
    </r>
  </si>
  <si>
    <r>
      <rPr>
        <sz val="14"/>
        <rFont val="宋体"/>
        <charset val="134"/>
      </rPr>
      <t>闫家乡种植油料</t>
    </r>
    <r>
      <rPr>
        <sz val="14"/>
        <rFont val="Times New Roman"/>
        <charset val="134"/>
      </rPr>
      <t>10</t>
    </r>
    <r>
      <rPr>
        <sz val="14"/>
        <rFont val="宋体"/>
        <charset val="134"/>
      </rPr>
      <t>亩，需资金</t>
    </r>
    <r>
      <rPr>
        <sz val="14"/>
        <rFont val="Times New Roman"/>
        <charset val="134"/>
      </rPr>
      <t>0.2</t>
    </r>
    <r>
      <rPr>
        <sz val="14"/>
        <rFont val="宋体"/>
        <charset val="134"/>
      </rPr>
      <t>万元。分别是付堡村油料种植</t>
    </r>
    <r>
      <rPr>
        <sz val="14"/>
        <rFont val="Times New Roman"/>
        <charset val="134"/>
      </rPr>
      <t>2</t>
    </r>
    <r>
      <rPr>
        <sz val="14"/>
        <rFont val="宋体"/>
        <charset val="134"/>
      </rPr>
      <t>亩，闫家村</t>
    </r>
    <r>
      <rPr>
        <sz val="14"/>
        <rFont val="Times New Roman"/>
        <charset val="134"/>
      </rPr>
      <t>8</t>
    </r>
    <r>
      <rPr>
        <sz val="14"/>
        <rFont val="宋体"/>
        <charset val="134"/>
      </rPr>
      <t>亩</t>
    </r>
  </si>
  <si>
    <r>
      <rPr>
        <sz val="14"/>
        <rFont val="宋体"/>
        <charset val="134"/>
      </rPr>
      <t>连五乡</t>
    </r>
    <r>
      <rPr>
        <sz val="14"/>
        <rFont val="Times New Roman"/>
        <charset val="134"/>
      </rPr>
      <t>5</t>
    </r>
    <r>
      <rPr>
        <sz val="14"/>
        <rFont val="宋体"/>
        <charset val="134"/>
      </rPr>
      <t>村脱贫不稳定户实施油料作物到户补助项目</t>
    </r>
    <r>
      <rPr>
        <sz val="14"/>
        <rFont val="Times New Roman"/>
        <charset val="134"/>
      </rPr>
      <t>23</t>
    </r>
    <r>
      <rPr>
        <sz val="14"/>
        <rFont val="宋体"/>
        <charset val="134"/>
      </rPr>
      <t>亩。其中：中渠</t>
    </r>
    <r>
      <rPr>
        <sz val="14"/>
        <rFont val="Times New Roman"/>
        <charset val="134"/>
      </rPr>
      <t>9</t>
    </r>
    <r>
      <rPr>
        <sz val="14"/>
        <rFont val="宋体"/>
        <charset val="134"/>
      </rPr>
      <t>亩、三合</t>
    </r>
    <r>
      <rPr>
        <sz val="14"/>
        <rFont val="Times New Roman"/>
        <charset val="134"/>
      </rPr>
      <t>3</t>
    </r>
    <r>
      <rPr>
        <sz val="14"/>
        <rFont val="宋体"/>
        <charset val="134"/>
      </rPr>
      <t>亩、陈家</t>
    </r>
    <r>
      <rPr>
        <sz val="14"/>
        <rFont val="Times New Roman"/>
        <charset val="134"/>
      </rPr>
      <t>1</t>
    </r>
    <r>
      <rPr>
        <sz val="14"/>
        <rFont val="宋体"/>
        <charset val="134"/>
      </rPr>
      <t>亩、李家</t>
    </r>
    <r>
      <rPr>
        <sz val="14"/>
        <rFont val="Times New Roman"/>
        <charset val="134"/>
      </rPr>
      <t>3</t>
    </r>
    <r>
      <rPr>
        <sz val="14"/>
        <rFont val="宋体"/>
        <charset val="134"/>
      </rPr>
      <t>亩、腰庄</t>
    </r>
    <r>
      <rPr>
        <sz val="14"/>
        <rFont val="Times New Roman"/>
        <charset val="134"/>
      </rPr>
      <t>7</t>
    </r>
    <r>
      <rPr>
        <sz val="14"/>
        <rFont val="宋体"/>
        <charset val="134"/>
      </rPr>
      <t>亩。</t>
    </r>
  </si>
  <si>
    <r>
      <rPr>
        <sz val="14"/>
        <rFont val="宋体"/>
        <charset val="134"/>
      </rPr>
      <t>连五乡</t>
    </r>
    <r>
      <rPr>
        <sz val="14"/>
        <rFont val="Times New Roman"/>
        <charset val="134"/>
      </rPr>
      <t>9</t>
    </r>
    <r>
      <rPr>
        <sz val="14"/>
        <rFont val="宋体"/>
        <charset val="134"/>
      </rPr>
      <t>村脱贫不稳定户实施油料作物到户补助项目</t>
    </r>
    <r>
      <rPr>
        <sz val="14"/>
        <rFont val="Times New Roman"/>
        <charset val="134"/>
      </rPr>
      <t>29</t>
    </r>
    <r>
      <rPr>
        <sz val="14"/>
        <rFont val="宋体"/>
        <charset val="134"/>
      </rPr>
      <t>亩，增加收入</t>
    </r>
    <r>
      <rPr>
        <sz val="14"/>
        <rFont val="Times New Roman"/>
        <charset val="134"/>
      </rPr>
      <t>.</t>
    </r>
  </si>
  <si>
    <r>
      <rPr>
        <b/>
        <sz val="14"/>
        <rFont val="Times New Roman"/>
        <charset val="134"/>
      </rPr>
      <t>2.</t>
    </r>
    <r>
      <rPr>
        <b/>
        <sz val="14"/>
        <rFont val="宋体"/>
        <charset val="134"/>
      </rPr>
      <t>养殖业：</t>
    </r>
    <r>
      <rPr>
        <b/>
        <sz val="14"/>
        <rFont val="Times New Roman"/>
        <charset val="134"/>
      </rPr>
      <t>10</t>
    </r>
    <r>
      <rPr>
        <b/>
        <sz val="14"/>
        <rFont val="宋体"/>
        <charset val="134"/>
      </rPr>
      <t>项</t>
    </r>
  </si>
  <si>
    <r>
      <rPr>
        <b/>
        <sz val="14"/>
        <rFont val="宋体"/>
        <charset val="134"/>
      </rPr>
      <t>安排</t>
    </r>
    <r>
      <rPr>
        <b/>
        <sz val="14"/>
        <rFont val="Times New Roman"/>
        <charset val="134"/>
      </rPr>
      <t>64.79</t>
    </r>
    <r>
      <rPr>
        <b/>
        <sz val="14"/>
        <rFont val="宋体"/>
        <charset val="134"/>
      </rPr>
      <t>万元，在全县范围开展脱贫不稳定户养殖业补助项目。</t>
    </r>
  </si>
  <si>
    <r>
      <rPr>
        <b/>
        <sz val="14"/>
        <rFont val="宋体"/>
        <charset val="134"/>
      </rPr>
      <t>安排</t>
    </r>
    <r>
      <rPr>
        <b/>
        <sz val="14"/>
        <rFont val="Times New Roman"/>
        <charset val="134"/>
      </rPr>
      <t>19.5</t>
    </r>
    <r>
      <rPr>
        <b/>
        <sz val="14"/>
        <rFont val="宋体"/>
        <charset val="134"/>
      </rPr>
      <t>万元在相关乡镇实施脱贫不稳定户基础母牛购进到户补助项目，每头补助</t>
    </r>
    <r>
      <rPr>
        <b/>
        <sz val="14"/>
        <rFont val="Times New Roman"/>
        <charset val="134"/>
      </rPr>
      <t>5000</t>
    </r>
    <r>
      <rPr>
        <b/>
        <sz val="14"/>
        <rFont val="宋体"/>
        <charset val="134"/>
      </rPr>
      <t>元，共补助</t>
    </r>
    <r>
      <rPr>
        <b/>
        <sz val="14"/>
        <rFont val="Times New Roman"/>
        <charset val="134"/>
      </rPr>
      <t>39</t>
    </r>
    <r>
      <rPr>
        <b/>
        <sz val="14"/>
        <rFont val="宋体"/>
        <charset val="134"/>
      </rPr>
      <t>头。</t>
    </r>
  </si>
  <si>
    <r>
      <rPr>
        <sz val="14"/>
        <rFont val="宋体"/>
        <charset val="134"/>
      </rPr>
      <t>共</t>
    </r>
    <r>
      <rPr>
        <sz val="14"/>
        <rFont val="Times New Roman"/>
        <charset val="134"/>
      </rPr>
      <t>2</t>
    </r>
    <r>
      <rPr>
        <sz val="14"/>
        <rFont val="宋体"/>
        <charset val="134"/>
      </rPr>
      <t>村</t>
    </r>
    <r>
      <rPr>
        <sz val="14"/>
        <rFont val="Times New Roman"/>
        <charset val="134"/>
      </rPr>
      <t>2</t>
    </r>
    <r>
      <rPr>
        <sz val="14"/>
        <rFont val="宋体"/>
        <charset val="134"/>
      </rPr>
      <t>户</t>
    </r>
    <r>
      <rPr>
        <sz val="14"/>
        <rFont val="Times New Roman"/>
        <charset val="134"/>
      </rPr>
      <t>2</t>
    </r>
    <r>
      <rPr>
        <sz val="14"/>
        <rFont val="宋体"/>
        <charset val="134"/>
      </rPr>
      <t>头。瓦泉村</t>
    </r>
    <r>
      <rPr>
        <sz val="14"/>
        <rFont val="Times New Roman"/>
        <charset val="134"/>
      </rPr>
      <t>1</t>
    </r>
    <r>
      <rPr>
        <sz val="14"/>
        <rFont val="宋体"/>
        <charset val="134"/>
      </rPr>
      <t>户</t>
    </r>
    <r>
      <rPr>
        <sz val="14"/>
        <rFont val="Times New Roman"/>
        <charset val="134"/>
      </rPr>
      <t>1</t>
    </r>
    <r>
      <rPr>
        <sz val="14"/>
        <rFont val="宋体"/>
        <charset val="134"/>
      </rPr>
      <t>头、大堡村</t>
    </r>
    <r>
      <rPr>
        <sz val="14"/>
        <rFont val="Times New Roman"/>
        <charset val="134"/>
      </rPr>
      <t>1</t>
    </r>
    <r>
      <rPr>
        <sz val="14"/>
        <rFont val="宋体"/>
        <charset val="134"/>
      </rPr>
      <t>户</t>
    </r>
    <r>
      <rPr>
        <sz val="14"/>
        <rFont val="Times New Roman"/>
        <charset val="134"/>
      </rPr>
      <t>1</t>
    </r>
    <r>
      <rPr>
        <sz val="14"/>
        <rFont val="宋体"/>
        <charset val="134"/>
      </rPr>
      <t>头。每头</t>
    </r>
    <r>
      <rPr>
        <sz val="14"/>
        <rFont val="Times New Roman"/>
        <charset val="134"/>
      </rPr>
      <t>5000</t>
    </r>
    <r>
      <rPr>
        <sz val="14"/>
        <rFont val="宋体"/>
        <charset val="134"/>
      </rPr>
      <t>元。</t>
    </r>
  </si>
  <si>
    <t>扶持脱贫不稳定户养殖基础母牛，巩固拓展脱贫攻坚成果</t>
  </si>
  <si>
    <r>
      <rPr>
        <sz val="14"/>
        <rFont val="宋体"/>
        <charset val="134"/>
      </rPr>
      <t>在胡川镇基础母牛购进</t>
    </r>
    <r>
      <rPr>
        <sz val="14"/>
        <rFont val="Times New Roman"/>
        <charset val="134"/>
      </rPr>
      <t>3</t>
    </r>
    <r>
      <rPr>
        <sz val="14"/>
        <rFont val="宋体"/>
        <charset val="134"/>
      </rPr>
      <t>头，每头</t>
    </r>
    <r>
      <rPr>
        <sz val="14"/>
        <rFont val="Times New Roman"/>
        <charset val="134"/>
      </rPr>
      <t>5000</t>
    </r>
    <r>
      <rPr>
        <sz val="14"/>
        <rFont val="宋体"/>
        <charset val="134"/>
      </rPr>
      <t>元，共计</t>
    </r>
    <r>
      <rPr>
        <sz val="14"/>
        <rFont val="Times New Roman"/>
        <charset val="134"/>
      </rPr>
      <t>1.5</t>
    </r>
    <r>
      <rPr>
        <sz val="14"/>
        <rFont val="宋体"/>
        <charset val="134"/>
      </rPr>
      <t>万元。其中蒲家村购进基础母牛</t>
    </r>
    <r>
      <rPr>
        <sz val="14"/>
        <rFont val="Times New Roman"/>
        <charset val="134"/>
      </rPr>
      <t>3</t>
    </r>
    <r>
      <rPr>
        <sz val="14"/>
        <rFont val="宋体"/>
        <charset val="134"/>
      </rPr>
      <t>头。</t>
    </r>
  </si>
  <si>
    <r>
      <rPr>
        <sz val="14"/>
        <rFont val="宋体"/>
        <charset val="134"/>
      </rPr>
      <t>在大阳镇河李村脱贫不稳定户养殖基础母牛</t>
    </r>
    <r>
      <rPr>
        <sz val="14"/>
        <rFont val="Times New Roman"/>
        <charset val="134"/>
      </rPr>
      <t>6</t>
    </r>
    <r>
      <rPr>
        <sz val="14"/>
        <rFont val="宋体"/>
        <charset val="134"/>
      </rPr>
      <t>头，每头补助</t>
    </r>
    <r>
      <rPr>
        <sz val="14"/>
        <rFont val="Times New Roman"/>
        <charset val="134"/>
      </rPr>
      <t>5000</t>
    </r>
    <r>
      <rPr>
        <sz val="14"/>
        <rFont val="宋体"/>
        <charset val="134"/>
      </rPr>
      <t>元，共补助资金</t>
    </r>
    <r>
      <rPr>
        <sz val="14"/>
        <rFont val="Times New Roman"/>
        <charset val="134"/>
      </rPr>
      <t>3</t>
    </r>
    <r>
      <rPr>
        <sz val="14"/>
        <rFont val="宋体"/>
        <charset val="134"/>
      </rPr>
      <t>万元。河李村</t>
    </r>
    <r>
      <rPr>
        <sz val="14"/>
        <rFont val="Times New Roman"/>
        <charset val="134"/>
      </rPr>
      <t>6</t>
    </r>
    <r>
      <rPr>
        <sz val="14"/>
        <rFont val="宋体"/>
        <charset val="134"/>
      </rPr>
      <t>头</t>
    </r>
  </si>
  <si>
    <r>
      <rPr>
        <sz val="14"/>
        <rFont val="宋体"/>
        <charset val="134"/>
      </rPr>
      <t>购进基础母牛</t>
    </r>
    <r>
      <rPr>
        <sz val="14"/>
        <rFont val="Times New Roman"/>
        <charset val="134"/>
      </rPr>
      <t>23</t>
    </r>
    <r>
      <rPr>
        <sz val="14"/>
        <rFont val="宋体"/>
        <charset val="134"/>
      </rPr>
      <t>头（其中马堡村</t>
    </r>
    <r>
      <rPr>
        <sz val="14"/>
        <rFont val="Times New Roman"/>
        <charset val="134"/>
      </rPr>
      <t>1</t>
    </r>
    <r>
      <rPr>
        <sz val="14"/>
        <rFont val="宋体"/>
        <charset val="134"/>
      </rPr>
      <t>头，上河村</t>
    </r>
    <r>
      <rPr>
        <sz val="14"/>
        <rFont val="Times New Roman"/>
        <charset val="134"/>
      </rPr>
      <t>18</t>
    </r>
    <r>
      <rPr>
        <sz val="14"/>
        <rFont val="宋体"/>
        <charset val="134"/>
      </rPr>
      <t>头，石川村</t>
    </r>
    <r>
      <rPr>
        <sz val="14"/>
        <rFont val="Times New Roman"/>
        <charset val="134"/>
      </rPr>
      <t>2</t>
    </r>
    <r>
      <rPr>
        <sz val="14"/>
        <rFont val="宋体"/>
        <charset val="134"/>
      </rPr>
      <t>头，韦沟村</t>
    </r>
    <r>
      <rPr>
        <sz val="14"/>
        <rFont val="Times New Roman"/>
        <charset val="134"/>
      </rPr>
      <t>2</t>
    </r>
    <r>
      <rPr>
        <sz val="14"/>
        <rFont val="宋体"/>
        <charset val="134"/>
      </rPr>
      <t>头</t>
    </r>
    <r>
      <rPr>
        <sz val="14"/>
        <rFont val="Times New Roman"/>
        <charset val="134"/>
      </rPr>
      <t>)</t>
    </r>
  </si>
  <si>
    <r>
      <rPr>
        <sz val="14"/>
        <rFont val="宋体"/>
        <charset val="134"/>
      </rPr>
      <t>为梁山镇脱贫不稳定户基础母牛购进到户补助项目涉及</t>
    </r>
    <r>
      <rPr>
        <sz val="14"/>
        <rFont val="Times New Roman"/>
        <charset val="134"/>
      </rPr>
      <t>1</t>
    </r>
    <r>
      <rPr>
        <sz val="14"/>
        <rFont val="宋体"/>
        <charset val="134"/>
      </rPr>
      <t>个村</t>
    </r>
    <r>
      <rPr>
        <sz val="14"/>
        <rFont val="Times New Roman"/>
        <charset val="134"/>
      </rPr>
      <t>1</t>
    </r>
    <r>
      <rPr>
        <sz val="14"/>
        <rFont val="宋体"/>
        <charset val="134"/>
      </rPr>
      <t>户</t>
    </r>
    <r>
      <rPr>
        <sz val="14"/>
        <rFont val="Times New Roman"/>
        <charset val="134"/>
      </rPr>
      <t>2</t>
    </r>
    <r>
      <rPr>
        <sz val="14"/>
        <rFont val="宋体"/>
        <charset val="134"/>
      </rPr>
      <t>头，每头</t>
    </r>
    <r>
      <rPr>
        <sz val="14"/>
        <rFont val="Times New Roman"/>
        <charset val="134"/>
      </rPr>
      <t>5000</t>
    </r>
    <r>
      <rPr>
        <sz val="14"/>
        <rFont val="宋体"/>
        <charset val="134"/>
      </rPr>
      <t>元，需资金</t>
    </r>
    <r>
      <rPr>
        <sz val="14"/>
        <rFont val="Times New Roman"/>
        <charset val="134"/>
      </rPr>
      <t>1</t>
    </r>
    <r>
      <rPr>
        <sz val="14"/>
        <rFont val="宋体"/>
        <charset val="134"/>
      </rPr>
      <t>万，其中：杨渠村</t>
    </r>
    <r>
      <rPr>
        <sz val="14"/>
        <rFont val="Times New Roman"/>
        <charset val="134"/>
      </rPr>
      <t>1</t>
    </r>
    <r>
      <rPr>
        <sz val="14"/>
        <rFont val="宋体"/>
        <charset val="134"/>
      </rPr>
      <t>户</t>
    </r>
    <r>
      <rPr>
        <sz val="14"/>
        <rFont val="Times New Roman"/>
        <charset val="134"/>
      </rPr>
      <t>2</t>
    </r>
    <r>
      <rPr>
        <sz val="14"/>
        <rFont val="宋体"/>
        <charset val="134"/>
      </rPr>
      <t>头</t>
    </r>
    <r>
      <rPr>
        <sz val="14"/>
        <rFont val="Times New Roman"/>
        <charset val="134"/>
      </rPr>
      <t>.</t>
    </r>
  </si>
  <si>
    <r>
      <rPr>
        <sz val="14"/>
        <rFont val="宋体"/>
        <charset val="134"/>
      </rPr>
      <t>大场村引进基础母牛</t>
    </r>
    <r>
      <rPr>
        <sz val="14"/>
        <rFont val="Times New Roman"/>
        <charset val="134"/>
      </rPr>
      <t>2</t>
    </r>
    <r>
      <rPr>
        <sz val="14"/>
        <rFont val="宋体"/>
        <charset val="134"/>
      </rPr>
      <t>头，需资金</t>
    </r>
    <r>
      <rPr>
        <sz val="14"/>
        <rFont val="Times New Roman"/>
        <charset val="134"/>
      </rPr>
      <t>1</t>
    </r>
    <r>
      <rPr>
        <sz val="14"/>
        <rFont val="宋体"/>
        <charset val="134"/>
      </rPr>
      <t>万元</t>
    </r>
  </si>
  <si>
    <r>
      <rPr>
        <sz val="14"/>
        <rFont val="宋体"/>
        <charset val="134"/>
      </rPr>
      <t>在张棉驿乡周家村实施基础母牛购进到户补助项目</t>
    </r>
    <r>
      <rPr>
        <sz val="14"/>
        <rFont val="Times New Roman"/>
        <charset val="134"/>
      </rPr>
      <t>1</t>
    </r>
    <r>
      <rPr>
        <sz val="14"/>
        <rFont val="宋体"/>
        <charset val="134"/>
      </rPr>
      <t>头</t>
    </r>
  </si>
  <si>
    <t>扶持脱贫不稳定户产业发展，拓展增收渠道，提高农户收入</t>
  </si>
  <si>
    <r>
      <rPr>
        <b/>
        <sz val="14"/>
        <rFont val="宋体"/>
        <charset val="134"/>
      </rPr>
      <t>安排</t>
    </r>
    <r>
      <rPr>
        <b/>
        <sz val="14"/>
        <rFont val="Times New Roman"/>
        <charset val="134"/>
      </rPr>
      <t>25.2</t>
    </r>
    <r>
      <rPr>
        <b/>
        <sz val="14"/>
        <rFont val="宋体"/>
        <charset val="134"/>
      </rPr>
      <t>万元在相关乡镇实施脱贫不稳定户牛犊到户补助项目，每头补助</t>
    </r>
    <r>
      <rPr>
        <b/>
        <sz val="14"/>
        <rFont val="Times New Roman"/>
        <charset val="134"/>
      </rPr>
      <t>2000</t>
    </r>
    <r>
      <rPr>
        <b/>
        <sz val="14"/>
        <rFont val="宋体"/>
        <charset val="134"/>
      </rPr>
      <t>元，共补助</t>
    </r>
    <r>
      <rPr>
        <b/>
        <sz val="14"/>
        <rFont val="Times New Roman"/>
        <charset val="134"/>
      </rPr>
      <t>126</t>
    </r>
    <r>
      <rPr>
        <b/>
        <sz val="14"/>
        <rFont val="宋体"/>
        <charset val="134"/>
      </rPr>
      <t>头。</t>
    </r>
  </si>
  <si>
    <r>
      <rPr>
        <sz val="14"/>
        <rFont val="宋体"/>
        <charset val="134"/>
      </rPr>
      <t>共</t>
    </r>
    <r>
      <rPr>
        <sz val="14"/>
        <rFont val="Times New Roman"/>
        <charset val="134"/>
      </rPr>
      <t>4</t>
    </r>
    <r>
      <rPr>
        <sz val="14"/>
        <rFont val="宋体"/>
        <charset val="134"/>
      </rPr>
      <t>村</t>
    </r>
    <r>
      <rPr>
        <sz val="14"/>
        <rFont val="Times New Roman"/>
        <charset val="134"/>
      </rPr>
      <t>4</t>
    </r>
    <r>
      <rPr>
        <sz val="14"/>
        <rFont val="宋体"/>
        <charset val="134"/>
      </rPr>
      <t>户</t>
    </r>
    <r>
      <rPr>
        <sz val="14"/>
        <rFont val="Times New Roman"/>
        <charset val="134"/>
      </rPr>
      <t>4</t>
    </r>
    <r>
      <rPr>
        <sz val="14"/>
        <rFont val="宋体"/>
        <charset val="134"/>
      </rPr>
      <t>头。崔家村</t>
    </r>
    <r>
      <rPr>
        <sz val="14"/>
        <rFont val="Times New Roman"/>
        <charset val="134"/>
      </rPr>
      <t>1</t>
    </r>
    <r>
      <rPr>
        <sz val="14"/>
        <rFont val="宋体"/>
        <charset val="134"/>
      </rPr>
      <t>户</t>
    </r>
    <r>
      <rPr>
        <sz val="14"/>
        <rFont val="Times New Roman"/>
        <charset val="134"/>
      </rPr>
      <t>1</t>
    </r>
    <r>
      <rPr>
        <sz val="14"/>
        <rFont val="宋体"/>
        <charset val="134"/>
      </rPr>
      <t>头、园树村</t>
    </r>
    <r>
      <rPr>
        <sz val="14"/>
        <rFont val="Times New Roman"/>
        <charset val="134"/>
      </rPr>
      <t>1</t>
    </r>
    <r>
      <rPr>
        <sz val="14"/>
        <rFont val="宋体"/>
        <charset val="134"/>
      </rPr>
      <t>户</t>
    </r>
    <r>
      <rPr>
        <sz val="14"/>
        <rFont val="Times New Roman"/>
        <charset val="134"/>
      </rPr>
      <t>1</t>
    </r>
    <r>
      <rPr>
        <sz val="14"/>
        <rFont val="宋体"/>
        <charset val="134"/>
      </rPr>
      <t>头、瓦泉村</t>
    </r>
    <r>
      <rPr>
        <sz val="14"/>
        <rFont val="Times New Roman"/>
        <charset val="134"/>
      </rPr>
      <t>1</t>
    </r>
    <r>
      <rPr>
        <sz val="14"/>
        <rFont val="宋体"/>
        <charset val="134"/>
      </rPr>
      <t>户</t>
    </r>
    <r>
      <rPr>
        <sz val="14"/>
        <rFont val="Times New Roman"/>
        <charset val="134"/>
      </rPr>
      <t>1</t>
    </r>
    <r>
      <rPr>
        <sz val="14"/>
        <rFont val="宋体"/>
        <charset val="134"/>
      </rPr>
      <t>头、大堡村</t>
    </r>
    <r>
      <rPr>
        <sz val="14"/>
        <rFont val="Times New Roman"/>
        <charset val="134"/>
      </rPr>
      <t>1</t>
    </r>
    <r>
      <rPr>
        <sz val="14"/>
        <rFont val="宋体"/>
        <charset val="134"/>
      </rPr>
      <t>户</t>
    </r>
    <r>
      <rPr>
        <sz val="14"/>
        <rFont val="Times New Roman"/>
        <charset val="134"/>
      </rPr>
      <t>1</t>
    </r>
    <r>
      <rPr>
        <sz val="14"/>
        <rFont val="宋体"/>
        <charset val="134"/>
      </rPr>
      <t>头。每头</t>
    </r>
    <r>
      <rPr>
        <sz val="14"/>
        <rFont val="Times New Roman"/>
        <charset val="134"/>
      </rPr>
      <t>2000</t>
    </r>
    <r>
      <rPr>
        <sz val="14"/>
        <rFont val="宋体"/>
        <charset val="134"/>
      </rPr>
      <t>元。</t>
    </r>
  </si>
  <si>
    <t>扶持脱贫不稳定户发展养殖业，巩固拓展脱贫攻坚成果</t>
  </si>
  <si>
    <r>
      <rPr>
        <sz val="14"/>
        <rFont val="宋体"/>
        <charset val="134"/>
      </rPr>
      <t>全镇共</t>
    </r>
    <r>
      <rPr>
        <sz val="14"/>
        <rFont val="Times New Roman"/>
        <charset val="134"/>
      </rPr>
      <t>7</t>
    </r>
    <r>
      <rPr>
        <sz val="14"/>
        <rFont val="宋体"/>
        <charset val="134"/>
      </rPr>
      <t>头，每头补助</t>
    </r>
    <r>
      <rPr>
        <sz val="14"/>
        <rFont val="Times New Roman"/>
        <charset val="134"/>
      </rPr>
      <t>2000</t>
    </r>
    <r>
      <rPr>
        <sz val="14"/>
        <rFont val="宋体"/>
        <charset val="134"/>
      </rPr>
      <t>元，共补助</t>
    </r>
    <r>
      <rPr>
        <sz val="14"/>
        <rFont val="Times New Roman"/>
        <charset val="134"/>
      </rPr>
      <t xml:space="preserve">  1.4</t>
    </r>
    <r>
      <rPr>
        <sz val="14"/>
        <rFont val="宋体"/>
        <charset val="134"/>
      </rPr>
      <t>万元，其中，南街村牛犊奖补</t>
    </r>
    <r>
      <rPr>
        <sz val="14"/>
        <rFont val="Times New Roman"/>
        <charset val="134"/>
      </rPr>
      <t>3</t>
    </r>
    <r>
      <rPr>
        <sz val="14"/>
        <rFont val="宋体"/>
        <charset val="134"/>
      </rPr>
      <t>头</t>
    </r>
    <r>
      <rPr>
        <sz val="14"/>
        <rFont val="Times New Roman"/>
        <charset val="134"/>
      </rPr>
      <t>0.6</t>
    </r>
    <r>
      <rPr>
        <sz val="14"/>
        <rFont val="宋体"/>
        <charset val="134"/>
      </rPr>
      <t>万元；北河村牛犊到户补助项目</t>
    </r>
    <r>
      <rPr>
        <sz val="14"/>
        <rFont val="Times New Roman"/>
        <charset val="134"/>
      </rPr>
      <t>2</t>
    </r>
    <r>
      <rPr>
        <sz val="14"/>
        <rFont val="宋体"/>
        <charset val="134"/>
      </rPr>
      <t>户</t>
    </r>
    <r>
      <rPr>
        <sz val="14"/>
        <rFont val="Times New Roman"/>
        <charset val="134"/>
      </rPr>
      <t>2</t>
    </r>
    <r>
      <rPr>
        <sz val="14"/>
        <rFont val="宋体"/>
        <charset val="134"/>
      </rPr>
      <t>头补助</t>
    </r>
    <r>
      <rPr>
        <sz val="14"/>
        <rFont val="Times New Roman"/>
        <charset val="134"/>
      </rPr>
      <t>0.4</t>
    </r>
    <r>
      <rPr>
        <sz val="14"/>
        <rFont val="宋体"/>
        <charset val="134"/>
      </rPr>
      <t>万元；汪堡村牛犊到户</t>
    </r>
    <r>
      <rPr>
        <sz val="14"/>
        <rFont val="Times New Roman"/>
        <charset val="134"/>
      </rPr>
      <t>2</t>
    </r>
    <r>
      <rPr>
        <sz val="14"/>
        <rFont val="宋体"/>
        <charset val="134"/>
      </rPr>
      <t>头</t>
    </r>
    <r>
      <rPr>
        <sz val="14"/>
        <rFont val="Times New Roman"/>
        <charset val="134"/>
      </rPr>
      <t>0.4</t>
    </r>
    <r>
      <rPr>
        <sz val="14"/>
        <rFont val="宋体"/>
        <charset val="134"/>
      </rPr>
      <t>万元</t>
    </r>
  </si>
  <si>
    <r>
      <rPr>
        <sz val="14"/>
        <rFont val="宋体"/>
        <charset val="134"/>
      </rPr>
      <t>共</t>
    </r>
    <r>
      <rPr>
        <sz val="14"/>
        <rFont val="Times New Roman"/>
        <charset val="134"/>
      </rPr>
      <t>5</t>
    </r>
    <r>
      <rPr>
        <sz val="14"/>
        <rFont val="宋体"/>
        <charset val="134"/>
      </rPr>
      <t>头；仁湾村</t>
    </r>
    <r>
      <rPr>
        <sz val="14"/>
        <rFont val="Times New Roman"/>
        <charset val="134"/>
      </rPr>
      <t>4</t>
    </r>
    <r>
      <rPr>
        <sz val="14"/>
        <rFont val="宋体"/>
        <charset val="134"/>
      </rPr>
      <t>头、团结村</t>
    </r>
    <r>
      <rPr>
        <sz val="14"/>
        <rFont val="Times New Roman"/>
        <charset val="134"/>
      </rPr>
      <t>1</t>
    </r>
    <r>
      <rPr>
        <sz val="14"/>
        <rFont val="宋体"/>
        <charset val="134"/>
      </rPr>
      <t>头</t>
    </r>
  </si>
  <si>
    <r>
      <rPr>
        <sz val="14"/>
        <rFont val="宋体"/>
        <charset val="134"/>
      </rPr>
      <t>在胡川镇牛犊补助</t>
    </r>
    <r>
      <rPr>
        <sz val="14"/>
        <rFont val="Times New Roman"/>
        <charset val="134"/>
      </rPr>
      <t>22</t>
    </r>
    <r>
      <rPr>
        <sz val="14"/>
        <rFont val="宋体"/>
        <charset val="134"/>
      </rPr>
      <t>头，每头</t>
    </r>
    <r>
      <rPr>
        <sz val="14"/>
        <rFont val="Times New Roman"/>
        <charset val="134"/>
      </rPr>
      <t>2000</t>
    </r>
    <r>
      <rPr>
        <sz val="14"/>
        <rFont val="宋体"/>
        <charset val="134"/>
      </rPr>
      <t>元，共计</t>
    </r>
    <r>
      <rPr>
        <sz val="14"/>
        <rFont val="Times New Roman"/>
        <charset val="134"/>
      </rPr>
      <t>4.4</t>
    </r>
    <r>
      <rPr>
        <sz val="14"/>
        <rFont val="宋体"/>
        <charset val="134"/>
      </rPr>
      <t>万元。其中胡川村牛犊补助</t>
    </r>
    <r>
      <rPr>
        <sz val="14"/>
        <rFont val="Times New Roman"/>
        <charset val="134"/>
      </rPr>
      <t>2</t>
    </r>
    <r>
      <rPr>
        <sz val="14"/>
        <rFont val="宋体"/>
        <charset val="134"/>
      </rPr>
      <t>头，宁马村牛犊补助</t>
    </r>
    <r>
      <rPr>
        <sz val="14"/>
        <rFont val="Times New Roman"/>
        <charset val="134"/>
      </rPr>
      <t>1</t>
    </r>
    <r>
      <rPr>
        <sz val="14"/>
        <rFont val="宋体"/>
        <charset val="134"/>
      </rPr>
      <t>头，潘峪村牛犊补助</t>
    </r>
    <r>
      <rPr>
        <sz val="14"/>
        <rFont val="Times New Roman"/>
        <charset val="134"/>
      </rPr>
      <t>3</t>
    </r>
    <r>
      <rPr>
        <sz val="14"/>
        <rFont val="宋体"/>
        <charset val="134"/>
      </rPr>
      <t>头，蒲家村牛犊补助</t>
    </r>
    <r>
      <rPr>
        <sz val="14"/>
        <rFont val="Times New Roman"/>
        <charset val="134"/>
      </rPr>
      <t>3</t>
    </r>
    <r>
      <rPr>
        <sz val="14"/>
        <rFont val="宋体"/>
        <charset val="134"/>
      </rPr>
      <t>头，深坷村牛犊补助</t>
    </r>
    <r>
      <rPr>
        <sz val="14"/>
        <rFont val="Times New Roman"/>
        <charset val="134"/>
      </rPr>
      <t>3</t>
    </r>
    <r>
      <rPr>
        <sz val="14"/>
        <rFont val="宋体"/>
        <charset val="134"/>
      </rPr>
      <t>头，前梁村牛犊补助</t>
    </r>
    <r>
      <rPr>
        <sz val="14"/>
        <rFont val="Times New Roman"/>
        <charset val="134"/>
      </rPr>
      <t>3</t>
    </r>
    <r>
      <rPr>
        <sz val="14"/>
        <rFont val="宋体"/>
        <charset val="134"/>
      </rPr>
      <t>头，夏堡村牛犊补助</t>
    </r>
    <r>
      <rPr>
        <sz val="14"/>
        <rFont val="Times New Roman"/>
        <charset val="134"/>
      </rPr>
      <t>4</t>
    </r>
    <r>
      <rPr>
        <sz val="14"/>
        <rFont val="宋体"/>
        <charset val="134"/>
      </rPr>
      <t>头；窑上村牛犊补助</t>
    </r>
    <r>
      <rPr>
        <sz val="14"/>
        <rFont val="Times New Roman"/>
        <charset val="134"/>
      </rPr>
      <t>3</t>
    </r>
    <r>
      <rPr>
        <sz val="14"/>
        <rFont val="宋体"/>
        <charset val="134"/>
      </rPr>
      <t>头。</t>
    </r>
  </si>
  <si>
    <r>
      <rPr>
        <sz val="14"/>
        <rFont val="宋体"/>
        <charset val="134"/>
      </rPr>
      <t>在大阳镇脱贫不稳定户养殖基础牛犊</t>
    </r>
    <r>
      <rPr>
        <sz val="14"/>
        <rFont val="Times New Roman"/>
        <charset val="134"/>
      </rPr>
      <t>7</t>
    </r>
    <r>
      <rPr>
        <sz val="14"/>
        <rFont val="宋体"/>
        <charset val="134"/>
      </rPr>
      <t>头，每头补助</t>
    </r>
    <r>
      <rPr>
        <sz val="14"/>
        <rFont val="Times New Roman"/>
        <charset val="134"/>
      </rPr>
      <t>2000</t>
    </r>
    <r>
      <rPr>
        <sz val="14"/>
        <rFont val="宋体"/>
        <charset val="134"/>
      </rPr>
      <t>元，共补助资金</t>
    </r>
    <r>
      <rPr>
        <sz val="14"/>
        <rFont val="Times New Roman"/>
        <charset val="134"/>
      </rPr>
      <t>1.4</t>
    </r>
    <r>
      <rPr>
        <sz val="14"/>
        <rFont val="宋体"/>
        <charset val="134"/>
      </rPr>
      <t>万元。寨子</t>
    </r>
    <r>
      <rPr>
        <sz val="14"/>
        <rFont val="Times New Roman"/>
        <charset val="134"/>
      </rPr>
      <t>2</t>
    </r>
    <r>
      <rPr>
        <sz val="14"/>
        <rFont val="宋体"/>
        <charset val="134"/>
      </rPr>
      <t>头，双庙</t>
    </r>
    <r>
      <rPr>
        <sz val="14"/>
        <rFont val="Times New Roman"/>
        <charset val="134"/>
      </rPr>
      <t>2</t>
    </r>
    <r>
      <rPr>
        <sz val="14"/>
        <rFont val="宋体"/>
        <charset val="134"/>
      </rPr>
      <t>头，河李</t>
    </r>
    <r>
      <rPr>
        <sz val="14"/>
        <rFont val="Times New Roman"/>
        <charset val="134"/>
      </rPr>
      <t>2</t>
    </r>
    <r>
      <rPr>
        <sz val="14"/>
        <rFont val="宋体"/>
        <charset val="134"/>
      </rPr>
      <t>头，水滩</t>
    </r>
    <r>
      <rPr>
        <sz val="14"/>
        <rFont val="Times New Roman"/>
        <charset val="134"/>
      </rPr>
      <t>1</t>
    </r>
    <r>
      <rPr>
        <sz val="14"/>
        <rFont val="宋体"/>
        <charset val="134"/>
      </rPr>
      <t>头，</t>
    </r>
  </si>
  <si>
    <r>
      <rPr>
        <sz val="14"/>
        <rFont val="宋体"/>
        <charset val="134"/>
      </rPr>
      <t>牛犊奖补</t>
    </r>
    <r>
      <rPr>
        <sz val="14"/>
        <rFont val="Times New Roman"/>
        <charset val="134"/>
      </rPr>
      <t>15</t>
    </r>
    <r>
      <rPr>
        <sz val="14"/>
        <rFont val="宋体"/>
        <charset val="134"/>
      </rPr>
      <t>头，其中，范湾</t>
    </r>
    <r>
      <rPr>
        <sz val="14"/>
        <rFont val="Times New Roman"/>
        <charset val="134"/>
      </rPr>
      <t>2</t>
    </r>
    <r>
      <rPr>
        <sz val="14"/>
        <rFont val="宋体"/>
        <charset val="134"/>
      </rPr>
      <t>头，大庄</t>
    </r>
    <r>
      <rPr>
        <sz val="14"/>
        <rFont val="Times New Roman"/>
        <charset val="134"/>
      </rPr>
      <t>6</t>
    </r>
    <r>
      <rPr>
        <sz val="14"/>
        <rFont val="宋体"/>
        <charset val="134"/>
      </rPr>
      <t>头，松树湾</t>
    </r>
    <r>
      <rPr>
        <sz val="14"/>
        <rFont val="Times New Roman"/>
        <charset val="134"/>
      </rPr>
      <t>1</t>
    </r>
    <r>
      <rPr>
        <sz val="14"/>
        <rFont val="宋体"/>
        <charset val="134"/>
      </rPr>
      <t>头，西崖</t>
    </r>
    <r>
      <rPr>
        <sz val="14"/>
        <rFont val="Times New Roman"/>
        <charset val="134"/>
      </rPr>
      <t>2</t>
    </r>
    <r>
      <rPr>
        <sz val="14"/>
        <rFont val="宋体"/>
        <charset val="134"/>
      </rPr>
      <t>头，王沟</t>
    </r>
    <r>
      <rPr>
        <sz val="14"/>
        <rFont val="Times New Roman"/>
        <charset val="134"/>
      </rPr>
      <t>2</t>
    </r>
    <r>
      <rPr>
        <sz val="14"/>
        <rFont val="宋体"/>
        <charset val="134"/>
      </rPr>
      <t>头，关河</t>
    </r>
    <r>
      <rPr>
        <sz val="14"/>
        <rFont val="Times New Roman"/>
        <charset val="134"/>
      </rPr>
      <t>2</t>
    </r>
    <r>
      <rPr>
        <sz val="14"/>
        <rFont val="宋体"/>
        <charset val="134"/>
      </rPr>
      <t>头，每头补助</t>
    </r>
    <r>
      <rPr>
        <sz val="14"/>
        <rFont val="Times New Roman"/>
        <charset val="134"/>
      </rPr>
      <t>2000</t>
    </r>
    <r>
      <rPr>
        <sz val="14"/>
        <rFont val="宋体"/>
        <charset val="134"/>
      </rPr>
      <t>元。</t>
    </r>
  </si>
  <si>
    <r>
      <rPr>
        <sz val="14"/>
        <rFont val="宋体"/>
        <charset val="134"/>
      </rPr>
      <t>奖补牛犊</t>
    </r>
    <r>
      <rPr>
        <sz val="14"/>
        <rFont val="Times New Roman"/>
        <charset val="134"/>
      </rPr>
      <t>36</t>
    </r>
    <r>
      <rPr>
        <sz val="14"/>
        <rFont val="宋体"/>
        <charset val="134"/>
      </rPr>
      <t>头（其中马堡村</t>
    </r>
    <r>
      <rPr>
        <sz val="14"/>
        <rFont val="Times New Roman"/>
        <charset val="134"/>
      </rPr>
      <t>2</t>
    </r>
    <r>
      <rPr>
        <sz val="14"/>
        <rFont val="宋体"/>
        <charset val="134"/>
      </rPr>
      <t>头，上河村</t>
    </r>
    <r>
      <rPr>
        <sz val="14"/>
        <rFont val="Times New Roman"/>
        <charset val="134"/>
      </rPr>
      <t>21</t>
    </r>
    <r>
      <rPr>
        <sz val="14"/>
        <rFont val="宋体"/>
        <charset val="134"/>
      </rPr>
      <t>头，石川村</t>
    </r>
    <r>
      <rPr>
        <sz val="14"/>
        <rFont val="Times New Roman"/>
        <charset val="134"/>
      </rPr>
      <t>3</t>
    </r>
    <r>
      <rPr>
        <sz val="14"/>
        <rFont val="宋体"/>
        <charset val="134"/>
      </rPr>
      <t>头，韦沟村</t>
    </r>
    <r>
      <rPr>
        <sz val="14"/>
        <rFont val="Times New Roman"/>
        <charset val="134"/>
      </rPr>
      <t>6</t>
    </r>
    <r>
      <rPr>
        <sz val="14"/>
        <rFont val="宋体"/>
        <charset val="134"/>
      </rPr>
      <t>头，草湾村</t>
    </r>
    <r>
      <rPr>
        <sz val="14"/>
        <rFont val="Times New Roman"/>
        <charset val="134"/>
      </rPr>
      <t>3</t>
    </r>
    <r>
      <rPr>
        <sz val="14"/>
        <rFont val="宋体"/>
        <charset val="134"/>
      </rPr>
      <t>头，赵沟村</t>
    </r>
    <r>
      <rPr>
        <sz val="14"/>
        <rFont val="Times New Roman"/>
        <charset val="134"/>
      </rPr>
      <t>1</t>
    </r>
    <r>
      <rPr>
        <sz val="14"/>
        <rFont val="宋体"/>
        <charset val="134"/>
      </rPr>
      <t>头）</t>
    </r>
  </si>
  <si>
    <r>
      <rPr>
        <sz val="14"/>
        <rFont val="宋体"/>
        <charset val="134"/>
      </rPr>
      <t>为梁山镇脱贫不稳定户牛犊到户补助项目涉及</t>
    </r>
    <r>
      <rPr>
        <sz val="14"/>
        <rFont val="Times New Roman"/>
        <charset val="134"/>
      </rPr>
      <t>2</t>
    </r>
    <r>
      <rPr>
        <sz val="14"/>
        <rFont val="宋体"/>
        <charset val="134"/>
      </rPr>
      <t>个村</t>
    </r>
    <r>
      <rPr>
        <sz val="14"/>
        <rFont val="Times New Roman"/>
        <charset val="134"/>
      </rPr>
      <t>2</t>
    </r>
    <r>
      <rPr>
        <sz val="14"/>
        <rFont val="宋体"/>
        <charset val="134"/>
      </rPr>
      <t>户</t>
    </r>
    <r>
      <rPr>
        <sz val="14"/>
        <rFont val="Times New Roman"/>
        <charset val="134"/>
      </rPr>
      <t>2</t>
    </r>
    <r>
      <rPr>
        <sz val="14"/>
        <rFont val="宋体"/>
        <charset val="134"/>
      </rPr>
      <t>头，每头</t>
    </r>
    <r>
      <rPr>
        <sz val="14"/>
        <rFont val="Times New Roman"/>
        <charset val="134"/>
      </rPr>
      <t>2000</t>
    </r>
    <r>
      <rPr>
        <sz val="14"/>
        <rFont val="宋体"/>
        <charset val="134"/>
      </rPr>
      <t>元，需资金</t>
    </r>
    <r>
      <rPr>
        <sz val="14"/>
        <rFont val="Times New Roman"/>
        <charset val="134"/>
      </rPr>
      <t>0.4</t>
    </r>
    <r>
      <rPr>
        <sz val="14"/>
        <rFont val="宋体"/>
        <charset val="134"/>
      </rPr>
      <t>万元，其中：高营村</t>
    </r>
    <r>
      <rPr>
        <sz val="14"/>
        <rFont val="Times New Roman"/>
        <charset val="134"/>
      </rPr>
      <t>1</t>
    </r>
    <r>
      <rPr>
        <sz val="14"/>
        <rFont val="宋体"/>
        <charset val="134"/>
      </rPr>
      <t>户</t>
    </r>
    <r>
      <rPr>
        <sz val="14"/>
        <rFont val="Times New Roman"/>
        <charset val="134"/>
      </rPr>
      <t>1</t>
    </r>
    <r>
      <rPr>
        <sz val="14"/>
        <rFont val="宋体"/>
        <charset val="134"/>
      </rPr>
      <t>头、岳山村</t>
    </r>
    <r>
      <rPr>
        <sz val="14"/>
        <rFont val="Times New Roman"/>
        <charset val="134"/>
      </rPr>
      <t>1</t>
    </r>
    <r>
      <rPr>
        <sz val="14"/>
        <rFont val="宋体"/>
        <charset val="134"/>
      </rPr>
      <t>户</t>
    </r>
    <r>
      <rPr>
        <sz val="14"/>
        <rFont val="Times New Roman"/>
        <charset val="134"/>
      </rPr>
      <t>1</t>
    </r>
    <r>
      <rPr>
        <sz val="14"/>
        <rFont val="宋体"/>
        <charset val="134"/>
      </rPr>
      <t>头</t>
    </r>
    <r>
      <rPr>
        <sz val="14"/>
        <rFont val="Times New Roman"/>
        <charset val="134"/>
      </rPr>
      <t>.</t>
    </r>
  </si>
  <si>
    <r>
      <rPr>
        <sz val="14"/>
        <rFont val="宋体"/>
        <charset val="134"/>
      </rPr>
      <t>安排</t>
    </r>
    <r>
      <rPr>
        <sz val="14"/>
        <rFont val="Times New Roman"/>
        <charset val="134"/>
      </rPr>
      <t>2.4</t>
    </r>
    <r>
      <rPr>
        <sz val="14"/>
        <rFont val="宋体"/>
        <charset val="134"/>
      </rPr>
      <t>万元实施畜牧产业奖补项目，奖补牛犊</t>
    </r>
    <r>
      <rPr>
        <sz val="14"/>
        <rFont val="Times New Roman"/>
        <charset val="134"/>
      </rPr>
      <t>12</t>
    </r>
    <r>
      <rPr>
        <sz val="14"/>
        <rFont val="宋体"/>
        <charset val="134"/>
      </rPr>
      <t>头，每头补助</t>
    </r>
    <r>
      <rPr>
        <sz val="14"/>
        <rFont val="Times New Roman"/>
        <charset val="134"/>
      </rPr>
      <t>2000</t>
    </r>
    <r>
      <rPr>
        <sz val="14"/>
        <rFont val="宋体"/>
        <charset val="134"/>
      </rPr>
      <t>元，其中陡崖村</t>
    </r>
    <r>
      <rPr>
        <sz val="14"/>
        <rFont val="Times New Roman"/>
        <charset val="134"/>
      </rPr>
      <t>2</t>
    </r>
    <r>
      <rPr>
        <sz val="14"/>
        <rFont val="宋体"/>
        <charset val="134"/>
      </rPr>
      <t>头，草川村</t>
    </r>
    <r>
      <rPr>
        <sz val="14"/>
        <rFont val="Times New Roman"/>
        <charset val="134"/>
      </rPr>
      <t>2</t>
    </r>
    <r>
      <rPr>
        <sz val="14"/>
        <rFont val="宋体"/>
        <charset val="134"/>
      </rPr>
      <t>头，寺湾村</t>
    </r>
    <r>
      <rPr>
        <sz val="14"/>
        <rFont val="Times New Roman"/>
        <charset val="134"/>
      </rPr>
      <t>1</t>
    </r>
    <r>
      <rPr>
        <sz val="14"/>
        <rFont val="宋体"/>
        <charset val="134"/>
      </rPr>
      <t>头，龙口村</t>
    </r>
    <r>
      <rPr>
        <sz val="14"/>
        <rFont val="Times New Roman"/>
        <charset val="134"/>
      </rPr>
      <t>4</t>
    </r>
    <r>
      <rPr>
        <sz val="14"/>
        <rFont val="宋体"/>
        <charset val="134"/>
      </rPr>
      <t>头，花园村</t>
    </r>
    <r>
      <rPr>
        <sz val="14"/>
        <rFont val="Times New Roman"/>
        <charset val="134"/>
      </rPr>
      <t>3</t>
    </r>
    <r>
      <rPr>
        <sz val="14"/>
        <rFont val="宋体"/>
        <charset val="134"/>
      </rPr>
      <t>头。</t>
    </r>
  </si>
  <si>
    <r>
      <rPr>
        <sz val="14"/>
        <rFont val="宋体"/>
        <charset val="134"/>
      </rPr>
      <t>预计扶持</t>
    </r>
    <r>
      <rPr>
        <sz val="14"/>
        <rFont val="Times New Roman"/>
        <charset val="134"/>
      </rPr>
      <t>5</t>
    </r>
    <r>
      <rPr>
        <sz val="14"/>
        <rFont val="宋体"/>
        <charset val="134"/>
      </rPr>
      <t>村脱贫不稳定户实施牛犊奖补项目以激励贫困农户扩大养殖规模增加收入，项目实施后，预计每头增收</t>
    </r>
    <r>
      <rPr>
        <sz val="14"/>
        <rFont val="Times New Roman"/>
        <charset val="134"/>
      </rPr>
      <t>2000</t>
    </r>
    <r>
      <rPr>
        <sz val="14"/>
        <rFont val="宋体"/>
        <charset val="134"/>
      </rPr>
      <t>元以上。</t>
    </r>
  </si>
  <si>
    <r>
      <rPr>
        <sz val="14"/>
        <rFont val="宋体"/>
        <charset val="134"/>
      </rPr>
      <t>连五乡</t>
    </r>
    <r>
      <rPr>
        <sz val="14"/>
        <rFont val="Times New Roman"/>
        <charset val="134"/>
      </rPr>
      <t>6</t>
    </r>
    <r>
      <rPr>
        <sz val="14"/>
        <rFont val="宋体"/>
        <charset val="134"/>
      </rPr>
      <t>村脱贫不稳定户实施牛犊到户补助项目</t>
    </r>
    <r>
      <rPr>
        <sz val="14"/>
        <rFont val="Times New Roman"/>
        <charset val="134"/>
      </rPr>
      <t>16</t>
    </r>
    <r>
      <rPr>
        <sz val="14"/>
        <rFont val="宋体"/>
        <charset val="134"/>
      </rPr>
      <t>头。其中：四合</t>
    </r>
    <r>
      <rPr>
        <sz val="14"/>
        <rFont val="Times New Roman"/>
        <charset val="134"/>
      </rPr>
      <t>2</t>
    </r>
    <r>
      <rPr>
        <sz val="14"/>
        <rFont val="宋体"/>
        <charset val="134"/>
      </rPr>
      <t>头、三合</t>
    </r>
    <r>
      <rPr>
        <sz val="14"/>
        <rFont val="Times New Roman"/>
        <charset val="134"/>
      </rPr>
      <t>8</t>
    </r>
    <r>
      <rPr>
        <sz val="14"/>
        <rFont val="宋体"/>
        <charset val="134"/>
      </rPr>
      <t>头、腰庄</t>
    </r>
    <r>
      <rPr>
        <sz val="14"/>
        <rFont val="Times New Roman"/>
        <charset val="134"/>
      </rPr>
      <t>2</t>
    </r>
    <r>
      <rPr>
        <sz val="14"/>
        <rFont val="宋体"/>
        <charset val="134"/>
      </rPr>
      <t>头、连五</t>
    </r>
    <r>
      <rPr>
        <sz val="14"/>
        <rFont val="Times New Roman"/>
        <charset val="134"/>
      </rPr>
      <t>1</t>
    </r>
    <r>
      <rPr>
        <sz val="14"/>
        <rFont val="宋体"/>
        <charset val="134"/>
      </rPr>
      <t>头、贠家</t>
    </r>
    <r>
      <rPr>
        <sz val="14"/>
        <rFont val="Times New Roman"/>
        <charset val="134"/>
      </rPr>
      <t>1</t>
    </r>
    <r>
      <rPr>
        <sz val="14"/>
        <rFont val="宋体"/>
        <charset val="134"/>
      </rPr>
      <t>头、中心</t>
    </r>
    <r>
      <rPr>
        <sz val="14"/>
        <rFont val="Times New Roman"/>
        <charset val="134"/>
      </rPr>
      <t>2</t>
    </r>
    <r>
      <rPr>
        <sz val="14"/>
        <rFont val="宋体"/>
        <charset val="134"/>
      </rPr>
      <t>头</t>
    </r>
  </si>
  <si>
    <r>
      <rPr>
        <sz val="14"/>
        <rFont val="宋体"/>
        <charset val="134"/>
      </rPr>
      <t>连五乡</t>
    </r>
    <r>
      <rPr>
        <sz val="14"/>
        <rFont val="Times New Roman"/>
        <charset val="134"/>
      </rPr>
      <t>4</t>
    </r>
    <r>
      <rPr>
        <sz val="14"/>
        <rFont val="宋体"/>
        <charset val="134"/>
      </rPr>
      <t>村脱贫不稳定户实施牛犊到户补助项目</t>
    </r>
    <r>
      <rPr>
        <sz val="14"/>
        <rFont val="Times New Roman"/>
        <charset val="134"/>
      </rPr>
      <t>14</t>
    </r>
    <r>
      <rPr>
        <sz val="14"/>
        <rFont val="宋体"/>
        <charset val="134"/>
      </rPr>
      <t>头。增加养殖积极性。</t>
    </r>
  </si>
  <si>
    <r>
      <rPr>
        <b/>
        <sz val="14"/>
        <rFont val="宋体"/>
        <charset val="134"/>
      </rPr>
      <t>安排</t>
    </r>
    <r>
      <rPr>
        <b/>
        <sz val="14"/>
        <rFont val="Times New Roman"/>
        <charset val="134"/>
      </rPr>
      <t>2.6</t>
    </r>
    <r>
      <rPr>
        <b/>
        <sz val="14"/>
        <rFont val="宋体"/>
        <charset val="134"/>
      </rPr>
      <t>万元在相关乡镇实施脱贫不稳定户基础母羊购进到户补助项目，每只补助</t>
    </r>
    <r>
      <rPr>
        <b/>
        <sz val="14"/>
        <rFont val="Times New Roman"/>
        <charset val="134"/>
      </rPr>
      <t>500</t>
    </r>
    <r>
      <rPr>
        <b/>
        <sz val="14"/>
        <rFont val="宋体"/>
        <charset val="134"/>
      </rPr>
      <t>元，共补助</t>
    </r>
    <r>
      <rPr>
        <b/>
        <sz val="14"/>
        <rFont val="Times New Roman"/>
        <charset val="134"/>
      </rPr>
      <t>52</t>
    </r>
    <r>
      <rPr>
        <b/>
        <sz val="14"/>
        <rFont val="宋体"/>
        <charset val="134"/>
      </rPr>
      <t>只。</t>
    </r>
  </si>
  <si>
    <r>
      <rPr>
        <sz val="14"/>
        <rFont val="宋体"/>
        <charset val="134"/>
      </rPr>
      <t>在大阳镇脱贫不稳定户养殖基础母羊</t>
    </r>
    <r>
      <rPr>
        <sz val="14"/>
        <rFont val="Times New Roman"/>
        <charset val="134"/>
      </rPr>
      <t>22</t>
    </r>
    <r>
      <rPr>
        <sz val="14"/>
        <rFont val="宋体"/>
        <charset val="134"/>
      </rPr>
      <t>头，每头补助</t>
    </r>
    <r>
      <rPr>
        <sz val="14"/>
        <rFont val="Times New Roman"/>
        <charset val="134"/>
      </rPr>
      <t>500</t>
    </r>
    <r>
      <rPr>
        <sz val="14"/>
        <rFont val="宋体"/>
        <charset val="134"/>
      </rPr>
      <t>元，共补助资金</t>
    </r>
    <r>
      <rPr>
        <sz val="14"/>
        <rFont val="Times New Roman"/>
        <charset val="134"/>
      </rPr>
      <t>1.1</t>
    </r>
    <r>
      <rPr>
        <sz val="14"/>
        <rFont val="宋体"/>
        <charset val="134"/>
      </rPr>
      <t>万元。河李村</t>
    </r>
    <r>
      <rPr>
        <sz val="14"/>
        <rFont val="Times New Roman"/>
        <charset val="134"/>
      </rPr>
      <t>20</t>
    </r>
    <r>
      <rPr>
        <sz val="14"/>
        <rFont val="宋体"/>
        <charset val="134"/>
      </rPr>
      <t>只，下渠村</t>
    </r>
    <r>
      <rPr>
        <sz val="14"/>
        <rFont val="Times New Roman"/>
        <charset val="134"/>
      </rPr>
      <t>2</t>
    </r>
    <r>
      <rPr>
        <sz val="14"/>
        <rFont val="宋体"/>
        <charset val="134"/>
      </rPr>
      <t>只</t>
    </r>
  </si>
  <si>
    <r>
      <rPr>
        <sz val="14"/>
        <rFont val="宋体"/>
        <charset val="134"/>
      </rPr>
      <t>基础母羊</t>
    </r>
    <r>
      <rPr>
        <sz val="14"/>
        <rFont val="Times New Roman"/>
        <charset val="134"/>
      </rPr>
      <t>30</t>
    </r>
    <r>
      <rPr>
        <sz val="14"/>
        <rFont val="宋体"/>
        <charset val="134"/>
      </rPr>
      <t>只（其中上河村</t>
    </r>
    <r>
      <rPr>
        <sz val="14"/>
        <rFont val="Times New Roman"/>
        <charset val="134"/>
      </rPr>
      <t>30</t>
    </r>
    <r>
      <rPr>
        <sz val="14"/>
        <rFont val="宋体"/>
        <charset val="134"/>
      </rPr>
      <t>只</t>
    </r>
    <r>
      <rPr>
        <sz val="14"/>
        <rFont val="Times New Roman"/>
        <charset val="134"/>
      </rPr>
      <t>)</t>
    </r>
  </si>
  <si>
    <r>
      <rPr>
        <b/>
        <sz val="14"/>
        <rFont val="宋体"/>
        <charset val="134"/>
      </rPr>
      <t>安排</t>
    </r>
    <r>
      <rPr>
        <b/>
        <sz val="14"/>
        <rFont val="Times New Roman"/>
        <charset val="134"/>
      </rPr>
      <t>2.08</t>
    </r>
    <r>
      <rPr>
        <b/>
        <sz val="14"/>
        <rFont val="宋体"/>
        <charset val="134"/>
      </rPr>
      <t>万元在相关乡镇实施脱贫不稳定户羊羔到户补助项目，每只补助</t>
    </r>
    <r>
      <rPr>
        <b/>
        <sz val="14"/>
        <rFont val="Times New Roman"/>
        <charset val="134"/>
      </rPr>
      <t>100</t>
    </r>
    <r>
      <rPr>
        <b/>
        <sz val="14"/>
        <rFont val="宋体"/>
        <charset val="134"/>
      </rPr>
      <t>元，共补助</t>
    </r>
    <r>
      <rPr>
        <b/>
        <sz val="14"/>
        <rFont val="Times New Roman"/>
        <charset val="134"/>
      </rPr>
      <t>208</t>
    </r>
    <r>
      <rPr>
        <b/>
        <sz val="14"/>
        <rFont val="宋体"/>
        <charset val="134"/>
      </rPr>
      <t>只。</t>
    </r>
  </si>
  <si>
    <r>
      <rPr>
        <sz val="14"/>
        <rFont val="宋体"/>
        <charset val="134"/>
      </rPr>
      <t>冯塬村羊羔奖补</t>
    </r>
    <r>
      <rPr>
        <sz val="14"/>
        <rFont val="Times New Roman"/>
        <charset val="134"/>
      </rPr>
      <t>10</t>
    </r>
    <r>
      <rPr>
        <sz val="14"/>
        <rFont val="宋体"/>
        <charset val="134"/>
      </rPr>
      <t>只</t>
    </r>
    <r>
      <rPr>
        <sz val="14"/>
        <rFont val="Times New Roman"/>
        <charset val="134"/>
      </rPr>
      <t>0.1</t>
    </r>
    <r>
      <rPr>
        <sz val="14"/>
        <rFont val="宋体"/>
        <charset val="134"/>
      </rPr>
      <t>万元</t>
    </r>
  </si>
  <si>
    <t>恭门镇羊羔到户补助项目</t>
  </si>
  <si>
    <r>
      <rPr>
        <sz val="14"/>
        <rFont val="宋体"/>
        <charset val="134"/>
      </rPr>
      <t>河北村</t>
    </r>
    <r>
      <rPr>
        <sz val="14"/>
        <rFont val="Times New Roman"/>
        <charset val="134"/>
      </rPr>
      <t>20</t>
    </r>
    <r>
      <rPr>
        <sz val="14"/>
        <rFont val="宋体"/>
        <charset val="134"/>
      </rPr>
      <t>只、</t>
    </r>
  </si>
  <si>
    <r>
      <rPr>
        <sz val="14"/>
        <rFont val="宋体"/>
        <charset val="134"/>
      </rPr>
      <t>在大阳镇河李村脱贫不稳定户养殖羊羔</t>
    </r>
    <r>
      <rPr>
        <sz val="14"/>
        <rFont val="Times New Roman"/>
        <charset val="134"/>
      </rPr>
      <t>20</t>
    </r>
    <r>
      <rPr>
        <sz val="14"/>
        <rFont val="宋体"/>
        <charset val="134"/>
      </rPr>
      <t>头，每头补助</t>
    </r>
    <r>
      <rPr>
        <sz val="14"/>
        <rFont val="Times New Roman"/>
        <charset val="134"/>
      </rPr>
      <t>100</t>
    </r>
    <r>
      <rPr>
        <sz val="14"/>
        <rFont val="宋体"/>
        <charset val="134"/>
      </rPr>
      <t>元，共补助资金</t>
    </r>
    <r>
      <rPr>
        <sz val="14"/>
        <rFont val="Times New Roman"/>
        <charset val="134"/>
      </rPr>
      <t>0.2</t>
    </r>
    <r>
      <rPr>
        <sz val="14"/>
        <rFont val="宋体"/>
        <charset val="134"/>
      </rPr>
      <t>万元。河李村</t>
    </r>
    <r>
      <rPr>
        <sz val="14"/>
        <rFont val="Times New Roman"/>
        <charset val="134"/>
      </rPr>
      <t>20</t>
    </r>
    <r>
      <rPr>
        <sz val="14"/>
        <rFont val="宋体"/>
        <charset val="134"/>
      </rPr>
      <t>只</t>
    </r>
  </si>
  <si>
    <r>
      <rPr>
        <sz val="14"/>
        <rFont val="宋体"/>
        <charset val="134"/>
      </rPr>
      <t>羊羔奖补</t>
    </r>
    <r>
      <rPr>
        <sz val="14"/>
        <rFont val="Times New Roman"/>
        <charset val="134"/>
      </rPr>
      <t>30</t>
    </r>
    <r>
      <rPr>
        <sz val="14"/>
        <rFont val="宋体"/>
        <charset val="134"/>
      </rPr>
      <t>只，其中松树湾</t>
    </r>
    <r>
      <rPr>
        <sz val="14"/>
        <rFont val="Times New Roman"/>
        <charset val="134"/>
      </rPr>
      <t>10</t>
    </r>
    <r>
      <rPr>
        <sz val="14"/>
        <rFont val="宋体"/>
        <charset val="134"/>
      </rPr>
      <t>只，关河</t>
    </r>
    <r>
      <rPr>
        <sz val="14"/>
        <rFont val="Times New Roman"/>
        <charset val="134"/>
      </rPr>
      <t>20</t>
    </r>
    <r>
      <rPr>
        <sz val="14"/>
        <rFont val="宋体"/>
        <charset val="134"/>
      </rPr>
      <t>只</t>
    </r>
  </si>
  <si>
    <r>
      <rPr>
        <sz val="14"/>
        <rFont val="宋体"/>
        <charset val="134"/>
      </rPr>
      <t>奖补羊羔</t>
    </r>
    <r>
      <rPr>
        <sz val="14"/>
        <rFont val="Times New Roman"/>
        <charset val="134"/>
      </rPr>
      <t>128</t>
    </r>
    <r>
      <rPr>
        <sz val="14"/>
        <rFont val="宋体"/>
        <charset val="134"/>
      </rPr>
      <t>只（其中黄花村</t>
    </r>
    <r>
      <rPr>
        <sz val="14"/>
        <rFont val="Times New Roman"/>
        <charset val="134"/>
      </rPr>
      <t>30</t>
    </r>
    <r>
      <rPr>
        <sz val="14"/>
        <rFont val="宋体"/>
        <charset val="134"/>
      </rPr>
      <t>只，上河村</t>
    </r>
    <r>
      <rPr>
        <sz val="14"/>
        <rFont val="Times New Roman"/>
        <charset val="134"/>
      </rPr>
      <t>78</t>
    </r>
    <r>
      <rPr>
        <sz val="14"/>
        <rFont val="宋体"/>
        <charset val="134"/>
      </rPr>
      <t>只，西山村</t>
    </r>
    <r>
      <rPr>
        <sz val="14"/>
        <rFont val="Times New Roman"/>
        <charset val="134"/>
      </rPr>
      <t>10</t>
    </r>
    <r>
      <rPr>
        <sz val="14"/>
        <rFont val="宋体"/>
        <charset val="134"/>
      </rPr>
      <t>只，西台村</t>
    </r>
    <r>
      <rPr>
        <sz val="14"/>
        <rFont val="Times New Roman"/>
        <charset val="134"/>
      </rPr>
      <t>10</t>
    </r>
    <r>
      <rPr>
        <sz val="14"/>
        <rFont val="宋体"/>
        <charset val="134"/>
      </rPr>
      <t>只</t>
    </r>
    <r>
      <rPr>
        <sz val="14"/>
        <rFont val="Times New Roman"/>
        <charset val="134"/>
      </rPr>
      <t>)</t>
    </r>
  </si>
  <si>
    <r>
      <rPr>
        <b/>
        <sz val="14"/>
        <rFont val="Times New Roman"/>
        <charset val="134"/>
      </rPr>
      <t>2.5</t>
    </r>
    <r>
      <rPr>
        <b/>
        <sz val="14"/>
        <rFont val="宋体"/>
        <charset val="134"/>
      </rPr>
      <t>土鸡养殖到户补助项目</t>
    </r>
  </si>
  <si>
    <r>
      <rPr>
        <b/>
        <sz val="14"/>
        <rFont val="宋体"/>
        <charset val="134"/>
      </rPr>
      <t>安排</t>
    </r>
    <r>
      <rPr>
        <b/>
        <sz val="14"/>
        <rFont val="Times New Roman"/>
        <charset val="134"/>
      </rPr>
      <t>0.57</t>
    </r>
    <r>
      <rPr>
        <b/>
        <sz val="14"/>
        <rFont val="宋体"/>
        <charset val="134"/>
      </rPr>
      <t>万元在相关乡镇实施脱贫不稳定户土鸡养殖到户补助项目，每只补助</t>
    </r>
    <r>
      <rPr>
        <b/>
        <sz val="14"/>
        <rFont val="Times New Roman"/>
        <charset val="134"/>
      </rPr>
      <t>15</t>
    </r>
    <r>
      <rPr>
        <b/>
        <sz val="14"/>
        <rFont val="宋体"/>
        <charset val="134"/>
      </rPr>
      <t>元，共补助</t>
    </r>
    <r>
      <rPr>
        <b/>
        <sz val="14"/>
        <rFont val="Times New Roman"/>
        <charset val="134"/>
      </rPr>
      <t>380</t>
    </r>
    <r>
      <rPr>
        <b/>
        <sz val="14"/>
        <rFont val="宋体"/>
        <charset val="134"/>
      </rPr>
      <t>只。</t>
    </r>
  </si>
  <si>
    <r>
      <rPr>
        <sz val="14"/>
        <rFont val="宋体"/>
        <charset val="134"/>
      </rPr>
      <t>张窑村</t>
    </r>
    <r>
      <rPr>
        <sz val="14"/>
        <rFont val="Times New Roman"/>
        <charset val="134"/>
      </rPr>
      <t>300</t>
    </r>
    <r>
      <rPr>
        <sz val="14"/>
        <rFont val="宋体"/>
        <charset val="134"/>
      </rPr>
      <t>只</t>
    </r>
  </si>
  <si>
    <t>马关镇土鸡养殖到户补助项目</t>
  </si>
  <si>
    <r>
      <rPr>
        <sz val="14"/>
        <rFont val="宋体"/>
        <charset val="134"/>
      </rPr>
      <t>土鸡</t>
    </r>
    <r>
      <rPr>
        <sz val="14"/>
        <rFont val="Times New Roman"/>
        <charset val="134"/>
      </rPr>
      <t>80</t>
    </r>
    <r>
      <rPr>
        <sz val="14"/>
        <rFont val="宋体"/>
        <charset val="134"/>
      </rPr>
      <t>只（其中上河村</t>
    </r>
    <r>
      <rPr>
        <sz val="14"/>
        <rFont val="Times New Roman"/>
        <charset val="134"/>
      </rPr>
      <t>80</t>
    </r>
    <r>
      <rPr>
        <sz val="14"/>
        <rFont val="宋体"/>
        <charset val="134"/>
      </rPr>
      <t>只</t>
    </r>
    <r>
      <rPr>
        <sz val="14"/>
        <rFont val="Times New Roman"/>
        <charset val="134"/>
      </rPr>
      <t>)</t>
    </r>
  </si>
  <si>
    <r>
      <rPr>
        <b/>
        <sz val="14"/>
        <rFont val="Times New Roman"/>
        <charset val="134"/>
      </rPr>
      <t>2.6</t>
    </r>
    <r>
      <rPr>
        <b/>
        <sz val="14"/>
        <rFont val="宋体"/>
        <charset val="134"/>
      </rPr>
      <t>中蜂养殖到户补助项目</t>
    </r>
  </si>
  <si>
    <r>
      <rPr>
        <b/>
        <sz val="14"/>
        <rFont val="宋体"/>
        <charset val="134"/>
      </rPr>
      <t>安排</t>
    </r>
    <r>
      <rPr>
        <b/>
        <sz val="14"/>
        <rFont val="Times New Roman"/>
        <charset val="134"/>
      </rPr>
      <t>0.44</t>
    </r>
    <r>
      <rPr>
        <b/>
        <sz val="14"/>
        <rFont val="宋体"/>
        <charset val="134"/>
      </rPr>
      <t>万元在相关乡镇实施脱贫不稳定户中蜂养殖到户补助项目，每箱补助</t>
    </r>
    <r>
      <rPr>
        <b/>
        <sz val="14"/>
        <rFont val="Times New Roman"/>
        <charset val="134"/>
      </rPr>
      <t>400</t>
    </r>
    <r>
      <rPr>
        <b/>
        <sz val="14"/>
        <rFont val="宋体"/>
        <charset val="134"/>
      </rPr>
      <t>元，共补助</t>
    </r>
    <r>
      <rPr>
        <b/>
        <sz val="14"/>
        <rFont val="Times New Roman"/>
        <charset val="134"/>
      </rPr>
      <t>11</t>
    </r>
    <r>
      <rPr>
        <b/>
        <sz val="14"/>
        <rFont val="宋体"/>
        <charset val="134"/>
      </rPr>
      <t>箱。</t>
    </r>
  </si>
  <si>
    <t>胡川镇中蜂养殖到户补助项目</t>
  </si>
  <si>
    <r>
      <rPr>
        <sz val="14"/>
        <rFont val="宋体"/>
        <charset val="134"/>
      </rPr>
      <t>在胡川镇中蜂养殖补贴</t>
    </r>
    <r>
      <rPr>
        <sz val="14"/>
        <rFont val="Times New Roman"/>
        <charset val="134"/>
      </rPr>
      <t>1</t>
    </r>
    <r>
      <rPr>
        <sz val="14"/>
        <rFont val="宋体"/>
        <charset val="134"/>
      </rPr>
      <t>箱，每箱</t>
    </r>
    <r>
      <rPr>
        <sz val="14"/>
        <rFont val="Times New Roman"/>
        <charset val="134"/>
      </rPr>
      <t>400</t>
    </r>
    <r>
      <rPr>
        <sz val="14"/>
        <rFont val="宋体"/>
        <charset val="134"/>
      </rPr>
      <t>元，共计</t>
    </r>
    <r>
      <rPr>
        <sz val="14"/>
        <rFont val="Times New Roman"/>
        <charset val="134"/>
      </rPr>
      <t>0.04</t>
    </r>
    <r>
      <rPr>
        <sz val="14"/>
        <rFont val="宋体"/>
        <charset val="134"/>
      </rPr>
      <t>万元。其中宁马村中蜂养殖</t>
    </r>
    <r>
      <rPr>
        <sz val="14"/>
        <rFont val="Times New Roman"/>
        <charset val="134"/>
      </rPr>
      <t>1</t>
    </r>
    <r>
      <rPr>
        <sz val="14"/>
        <rFont val="宋体"/>
        <charset val="134"/>
      </rPr>
      <t>箱。</t>
    </r>
  </si>
  <si>
    <t>马关镇中蜂养殖到户补助项目</t>
  </si>
  <si>
    <r>
      <rPr>
        <sz val="14"/>
        <rFont val="宋体"/>
        <charset val="134"/>
      </rPr>
      <t>中蜂</t>
    </r>
    <r>
      <rPr>
        <sz val="14"/>
        <rFont val="Times New Roman"/>
        <charset val="134"/>
      </rPr>
      <t>10</t>
    </r>
    <r>
      <rPr>
        <sz val="14"/>
        <rFont val="宋体"/>
        <charset val="134"/>
      </rPr>
      <t>箱（其中上河村</t>
    </r>
    <r>
      <rPr>
        <sz val="14"/>
        <rFont val="Times New Roman"/>
        <charset val="134"/>
      </rPr>
      <t>10</t>
    </r>
    <r>
      <rPr>
        <sz val="14"/>
        <rFont val="宋体"/>
        <charset val="134"/>
      </rPr>
      <t>箱</t>
    </r>
    <r>
      <rPr>
        <sz val="14"/>
        <rFont val="Times New Roman"/>
        <charset val="134"/>
      </rPr>
      <t>)</t>
    </r>
  </si>
  <si>
    <r>
      <rPr>
        <b/>
        <sz val="14"/>
        <rFont val="Times New Roman"/>
        <charset val="134"/>
      </rPr>
      <t>2.7</t>
    </r>
    <r>
      <rPr>
        <b/>
        <sz val="14"/>
        <rFont val="宋体"/>
        <charset val="134"/>
      </rPr>
      <t>新建养畜暖棚建设到户补助项目</t>
    </r>
  </si>
  <si>
    <r>
      <rPr>
        <b/>
        <sz val="14"/>
        <rFont val="宋体"/>
        <charset val="134"/>
      </rPr>
      <t>安排</t>
    </r>
    <r>
      <rPr>
        <b/>
        <sz val="14"/>
        <rFont val="Times New Roman"/>
        <charset val="134"/>
      </rPr>
      <t>2.00</t>
    </r>
    <r>
      <rPr>
        <b/>
        <sz val="14"/>
        <rFont val="宋体"/>
        <charset val="134"/>
      </rPr>
      <t>万元在相关乡镇实施脱贫不稳定户新建养畜暖棚建设到户补助项目，每座补助</t>
    </r>
    <r>
      <rPr>
        <b/>
        <sz val="14"/>
        <rFont val="Times New Roman"/>
        <charset val="134"/>
      </rPr>
      <t>10000</t>
    </r>
    <r>
      <rPr>
        <b/>
        <sz val="14"/>
        <rFont val="宋体"/>
        <charset val="134"/>
      </rPr>
      <t>元，共补助</t>
    </r>
    <r>
      <rPr>
        <b/>
        <sz val="14"/>
        <rFont val="Times New Roman"/>
        <charset val="134"/>
      </rPr>
      <t>2</t>
    </r>
    <r>
      <rPr>
        <b/>
        <sz val="14"/>
        <rFont val="宋体"/>
        <charset val="134"/>
      </rPr>
      <t>座。</t>
    </r>
  </si>
  <si>
    <r>
      <rPr>
        <sz val="14"/>
        <rFont val="宋体"/>
        <charset val="134"/>
      </rPr>
      <t>新建养畜暖棚</t>
    </r>
    <r>
      <rPr>
        <sz val="14"/>
        <rFont val="Times New Roman"/>
        <charset val="134"/>
      </rPr>
      <t>1</t>
    </r>
    <r>
      <rPr>
        <sz val="14"/>
        <rFont val="宋体"/>
        <charset val="134"/>
      </rPr>
      <t>座（其中马堡村</t>
    </r>
    <r>
      <rPr>
        <sz val="14"/>
        <rFont val="Times New Roman"/>
        <charset val="134"/>
      </rPr>
      <t>1</t>
    </r>
    <r>
      <rPr>
        <sz val="14"/>
        <rFont val="宋体"/>
        <charset val="134"/>
      </rPr>
      <t>座</t>
    </r>
    <r>
      <rPr>
        <sz val="14"/>
        <rFont val="Times New Roman"/>
        <charset val="134"/>
      </rPr>
      <t>)</t>
    </r>
  </si>
  <si>
    <t>连五乡新建养畜暖棚建设到户补助项目</t>
  </si>
  <si>
    <r>
      <rPr>
        <sz val="14"/>
        <rFont val="宋体"/>
        <charset val="134"/>
      </rPr>
      <t>连五乡三合村脱贫不稳定户实施新建养畜暖棚建设补助项目</t>
    </r>
    <r>
      <rPr>
        <sz val="14"/>
        <rFont val="Times New Roman"/>
        <charset val="134"/>
      </rPr>
      <t>1</t>
    </r>
    <r>
      <rPr>
        <sz val="14"/>
        <rFont val="宋体"/>
        <charset val="134"/>
      </rPr>
      <t>座。</t>
    </r>
  </si>
  <si>
    <r>
      <rPr>
        <b/>
        <sz val="14"/>
        <rFont val="Times New Roman"/>
        <charset val="134"/>
      </rPr>
      <t>2.8</t>
    </r>
    <r>
      <rPr>
        <b/>
        <sz val="14"/>
        <rFont val="宋体"/>
        <charset val="134"/>
      </rPr>
      <t>电动铡草机到户补助项目</t>
    </r>
  </si>
  <si>
    <r>
      <rPr>
        <b/>
        <sz val="14"/>
        <rFont val="宋体"/>
        <charset val="134"/>
      </rPr>
      <t>安排</t>
    </r>
    <r>
      <rPr>
        <b/>
        <sz val="14"/>
        <rFont val="Times New Roman"/>
        <charset val="134"/>
      </rPr>
      <t>8.4</t>
    </r>
    <r>
      <rPr>
        <b/>
        <sz val="14"/>
        <rFont val="宋体"/>
        <charset val="134"/>
      </rPr>
      <t>万元在相关乡镇实施脱贫不稳定户电动铡草机到户补助项目，每台补助</t>
    </r>
    <r>
      <rPr>
        <b/>
        <sz val="14"/>
        <rFont val="Times New Roman"/>
        <charset val="134"/>
      </rPr>
      <t>6000</t>
    </r>
    <r>
      <rPr>
        <b/>
        <sz val="14"/>
        <rFont val="宋体"/>
        <charset val="134"/>
      </rPr>
      <t>元，共补助</t>
    </r>
    <r>
      <rPr>
        <b/>
        <sz val="14"/>
        <rFont val="Times New Roman"/>
        <charset val="134"/>
      </rPr>
      <t>14</t>
    </r>
    <r>
      <rPr>
        <b/>
        <sz val="14"/>
        <rFont val="宋体"/>
        <charset val="134"/>
      </rPr>
      <t>台。</t>
    </r>
  </si>
  <si>
    <r>
      <rPr>
        <sz val="14"/>
        <rFont val="宋体"/>
        <charset val="134"/>
      </rPr>
      <t>在大阳镇刘沟村购买电动铡草机</t>
    </r>
    <r>
      <rPr>
        <sz val="14"/>
        <rFont val="Times New Roman"/>
        <charset val="134"/>
      </rPr>
      <t>1</t>
    </r>
    <r>
      <rPr>
        <sz val="14"/>
        <rFont val="宋体"/>
        <charset val="134"/>
      </rPr>
      <t>台，每台补助</t>
    </r>
    <r>
      <rPr>
        <sz val="14"/>
        <rFont val="Times New Roman"/>
        <charset val="134"/>
      </rPr>
      <t>0.6</t>
    </r>
    <r>
      <rPr>
        <sz val="14"/>
        <rFont val="宋体"/>
        <charset val="134"/>
      </rPr>
      <t>万元，共补助资金</t>
    </r>
    <r>
      <rPr>
        <sz val="14"/>
        <rFont val="Times New Roman"/>
        <charset val="134"/>
      </rPr>
      <t>0.6</t>
    </r>
    <r>
      <rPr>
        <sz val="14"/>
        <rFont val="宋体"/>
        <charset val="134"/>
      </rPr>
      <t>万元。刘沟村</t>
    </r>
    <r>
      <rPr>
        <sz val="14"/>
        <rFont val="Times New Roman"/>
        <charset val="134"/>
      </rPr>
      <t>1</t>
    </r>
    <r>
      <rPr>
        <sz val="14"/>
        <rFont val="宋体"/>
        <charset val="134"/>
      </rPr>
      <t>台，</t>
    </r>
  </si>
  <si>
    <t>帮助农户实现初步机械化作业，巩固拓展脱贫攻坚成果</t>
  </si>
  <si>
    <r>
      <rPr>
        <sz val="14"/>
        <rFont val="宋体"/>
        <charset val="134"/>
      </rPr>
      <t>购进铡草机</t>
    </r>
    <r>
      <rPr>
        <sz val="14"/>
        <rFont val="Times New Roman"/>
        <charset val="134"/>
      </rPr>
      <t>9</t>
    </r>
    <r>
      <rPr>
        <sz val="14"/>
        <rFont val="宋体"/>
        <charset val="134"/>
      </rPr>
      <t>台（其中黄花村</t>
    </r>
    <r>
      <rPr>
        <sz val="14"/>
        <rFont val="Times New Roman"/>
        <charset val="134"/>
      </rPr>
      <t>1</t>
    </r>
    <r>
      <rPr>
        <sz val="14"/>
        <rFont val="宋体"/>
        <charset val="134"/>
      </rPr>
      <t>台，上河村</t>
    </r>
    <r>
      <rPr>
        <sz val="14"/>
        <rFont val="Times New Roman"/>
        <charset val="134"/>
      </rPr>
      <t>8</t>
    </r>
    <r>
      <rPr>
        <sz val="14"/>
        <rFont val="宋体"/>
        <charset val="134"/>
      </rPr>
      <t>台</t>
    </r>
    <r>
      <rPr>
        <sz val="14"/>
        <rFont val="Times New Roman"/>
        <charset val="134"/>
      </rPr>
      <t>)</t>
    </r>
  </si>
  <si>
    <r>
      <rPr>
        <sz val="14"/>
        <rFont val="宋体"/>
        <charset val="134"/>
      </rPr>
      <t>连五乡</t>
    </r>
    <r>
      <rPr>
        <sz val="14"/>
        <rFont val="Times New Roman"/>
        <charset val="134"/>
      </rPr>
      <t>4</t>
    </r>
    <r>
      <rPr>
        <sz val="14"/>
        <rFont val="宋体"/>
        <charset val="134"/>
      </rPr>
      <t>村脱贫不稳定户电动铡草机到户补助项目</t>
    </r>
    <r>
      <rPr>
        <sz val="14"/>
        <rFont val="Times New Roman"/>
        <charset val="134"/>
      </rPr>
      <t>4</t>
    </r>
    <r>
      <rPr>
        <sz val="14"/>
        <rFont val="宋体"/>
        <charset val="134"/>
      </rPr>
      <t>台。其中：四合：</t>
    </r>
    <r>
      <rPr>
        <sz val="14"/>
        <rFont val="Times New Roman"/>
        <charset val="134"/>
      </rPr>
      <t>1</t>
    </r>
    <r>
      <rPr>
        <sz val="14"/>
        <rFont val="宋体"/>
        <charset val="134"/>
      </rPr>
      <t>台、三合：</t>
    </r>
    <r>
      <rPr>
        <sz val="14"/>
        <rFont val="Times New Roman"/>
        <charset val="134"/>
      </rPr>
      <t>1</t>
    </r>
    <r>
      <rPr>
        <sz val="14"/>
        <rFont val="宋体"/>
        <charset val="134"/>
      </rPr>
      <t>台、连五：</t>
    </r>
    <r>
      <rPr>
        <sz val="14"/>
        <rFont val="Times New Roman"/>
        <charset val="134"/>
      </rPr>
      <t>1</t>
    </r>
    <r>
      <rPr>
        <sz val="14"/>
        <rFont val="宋体"/>
        <charset val="134"/>
      </rPr>
      <t>台、贠家：</t>
    </r>
    <r>
      <rPr>
        <sz val="14"/>
        <rFont val="Times New Roman"/>
        <charset val="134"/>
      </rPr>
      <t>1</t>
    </r>
    <r>
      <rPr>
        <sz val="14"/>
        <rFont val="宋体"/>
        <charset val="134"/>
      </rPr>
      <t>台。</t>
    </r>
  </si>
  <si>
    <r>
      <rPr>
        <sz val="14"/>
        <rFont val="宋体"/>
        <charset val="134"/>
      </rPr>
      <t>连五乡</t>
    </r>
    <r>
      <rPr>
        <sz val="14"/>
        <rFont val="Times New Roman"/>
        <charset val="134"/>
      </rPr>
      <t>4</t>
    </r>
    <r>
      <rPr>
        <sz val="14"/>
        <rFont val="宋体"/>
        <charset val="134"/>
      </rPr>
      <t>村脱贫不稳定户电动铡草机到户补助项目</t>
    </r>
    <r>
      <rPr>
        <sz val="14"/>
        <rFont val="Times New Roman"/>
        <charset val="134"/>
      </rPr>
      <t>5</t>
    </r>
    <r>
      <rPr>
        <sz val="14"/>
        <rFont val="宋体"/>
        <charset val="134"/>
      </rPr>
      <t>台，增加养殖积极性。</t>
    </r>
  </si>
  <si>
    <r>
      <rPr>
        <b/>
        <sz val="14"/>
        <rFont val="Times New Roman"/>
        <charset val="134"/>
      </rPr>
      <t>2.9</t>
    </r>
    <r>
      <rPr>
        <b/>
        <sz val="14"/>
        <rFont val="宋体"/>
        <charset val="134"/>
      </rPr>
      <t>电动割草机到户补助项目</t>
    </r>
  </si>
  <si>
    <r>
      <rPr>
        <b/>
        <sz val="14"/>
        <rFont val="宋体"/>
        <charset val="134"/>
      </rPr>
      <t>安排</t>
    </r>
    <r>
      <rPr>
        <b/>
        <sz val="14"/>
        <rFont val="Times New Roman"/>
        <charset val="134"/>
      </rPr>
      <t>3.00</t>
    </r>
    <r>
      <rPr>
        <b/>
        <sz val="14"/>
        <rFont val="宋体"/>
        <charset val="134"/>
      </rPr>
      <t>万元在相关乡镇实施脱贫不稳定户电动割草机到户补助项目，每台补助</t>
    </r>
    <r>
      <rPr>
        <b/>
        <sz val="14"/>
        <rFont val="Times New Roman"/>
        <charset val="134"/>
      </rPr>
      <t>5000</t>
    </r>
    <r>
      <rPr>
        <b/>
        <sz val="14"/>
        <rFont val="宋体"/>
        <charset val="134"/>
      </rPr>
      <t>元，共补助</t>
    </r>
    <r>
      <rPr>
        <b/>
        <sz val="14"/>
        <rFont val="Times New Roman"/>
        <charset val="134"/>
      </rPr>
      <t>6</t>
    </r>
    <r>
      <rPr>
        <b/>
        <sz val="14"/>
        <rFont val="宋体"/>
        <charset val="134"/>
      </rPr>
      <t>台。</t>
    </r>
  </si>
  <si>
    <r>
      <rPr>
        <sz val="14"/>
        <rFont val="宋体"/>
        <charset val="134"/>
      </rPr>
      <t>在大阳镇刘沟村购买电动割草机</t>
    </r>
    <r>
      <rPr>
        <sz val="14"/>
        <rFont val="Times New Roman"/>
        <charset val="134"/>
      </rPr>
      <t>1</t>
    </r>
    <r>
      <rPr>
        <sz val="14"/>
        <rFont val="宋体"/>
        <charset val="134"/>
      </rPr>
      <t>台，每台补助</t>
    </r>
    <r>
      <rPr>
        <sz val="14"/>
        <rFont val="Times New Roman"/>
        <charset val="134"/>
      </rPr>
      <t>0.5</t>
    </r>
    <r>
      <rPr>
        <sz val="14"/>
        <rFont val="宋体"/>
        <charset val="134"/>
      </rPr>
      <t>万元，共补助资金</t>
    </r>
    <r>
      <rPr>
        <sz val="14"/>
        <rFont val="Times New Roman"/>
        <charset val="134"/>
      </rPr>
      <t>0.5</t>
    </r>
    <r>
      <rPr>
        <sz val="14"/>
        <rFont val="宋体"/>
        <charset val="134"/>
      </rPr>
      <t>万元。刘沟村</t>
    </r>
    <r>
      <rPr>
        <sz val="14"/>
        <rFont val="Times New Roman"/>
        <charset val="134"/>
      </rPr>
      <t>1</t>
    </r>
    <r>
      <rPr>
        <sz val="14"/>
        <rFont val="宋体"/>
        <charset val="134"/>
      </rPr>
      <t>台，</t>
    </r>
  </si>
  <si>
    <r>
      <rPr>
        <sz val="14"/>
        <rFont val="宋体"/>
        <charset val="134"/>
      </rPr>
      <t>购进割草机</t>
    </r>
    <r>
      <rPr>
        <sz val="14"/>
        <rFont val="Times New Roman"/>
        <charset val="134"/>
      </rPr>
      <t>3</t>
    </r>
    <r>
      <rPr>
        <sz val="14"/>
        <rFont val="宋体"/>
        <charset val="134"/>
      </rPr>
      <t>台（其中黄花村</t>
    </r>
    <r>
      <rPr>
        <sz val="14"/>
        <rFont val="Times New Roman"/>
        <charset val="134"/>
      </rPr>
      <t>3</t>
    </r>
    <r>
      <rPr>
        <sz val="14"/>
        <rFont val="宋体"/>
        <charset val="134"/>
      </rPr>
      <t>台）</t>
    </r>
  </si>
  <si>
    <t>平安乡电动割草机到户补助项目</t>
  </si>
  <si>
    <r>
      <rPr>
        <sz val="14"/>
        <rFont val="宋体"/>
        <charset val="134"/>
      </rPr>
      <t>在平安乡包梁村实施电动割草机到户补助项目</t>
    </r>
    <r>
      <rPr>
        <sz val="14"/>
        <rFont val="Times New Roman"/>
        <charset val="134"/>
      </rPr>
      <t>2</t>
    </r>
    <r>
      <rPr>
        <sz val="14"/>
        <rFont val="宋体"/>
        <charset val="134"/>
      </rPr>
      <t>台，每台补助</t>
    </r>
    <r>
      <rPr>
        <sz val="14"/>
        <rFont val="Times New Roman"/>
        <charset val="134"/>
      </rPr>
      <t>5000</t>
    </r>
    <r>
      <rPr>
        <sz val="14"/>
        <rFont val="宋体"/>
        <charset val="134"/>
      </rPr>
      <t>元，共补助</t>
    </r>
    <r>
      <rPr>
        <sz val="14"/>
        <rFont val="Times New Roman"/>
        <charset val="134"/>
      </rPr>
      <t>1</t>
    </r>
    <r>
      <rPr>
        <sz val="14"/>
        <rFont val="宋体"/>
        <charset val="134"/>
      </rPr>
      <t>万元。</t>
    </r>
  </si>
  <si>
    <r>
      <rPr>
        <sz val="14"/>
        <rFont val="宋体"/>
        <charset val="134"/>
      </rPr>
      <t>预计扶持包梁村</t>
    </r>
    <r>
      <rPr>
        <sz val="14"/>
        <rFont val="Times New Roman"/>
        <charset val="134"/>
      </rPr>
      <t>2</t>
    </r>
    <r>
      <rPr>
        <sz val="14"/>
        <rFont val="宋体"/>
        <charset val="134"/>
      </rPr>
      <t>户脱贫不稳定户扩大养殖规模，增收致富。</t>
    </r>
  </si>
  <si>
    <r>
      <rPr>
        <b/>
        <sz val="14"/>
        <rFont val="Times New Roman"/>
        <charset val="134"/>
      </rPr>
      <t>2.10</t>
    </r>
    <r>
      <rPr>
        <b/>
        <sz val="14"/>
        <rFont val="宋体"/>
        <charset val="134"/>
      </rPr>
      <t>饲草料棚建设到户补助项目</t>
    </r>
  </si>
  <si>
    <r>
      <rPr>
        <b/>
        <sz val="14"/>
        <rFont val="宋体"/>
        <charset val="134"/>
      </rPr>
      <t>安排</t>
    </r>
    <r>
      <rPr>
        <b/>
        <sz val="14"/>
        <rFont val="Times New Roman"/>
        <charset val="134"/>
      </rPr>
      <t>1.00</t>
    </r>
    <r>
      <rPr>
        <b/>
        <sz val="14"/>
        <rFont val="宋体"/>
        <charset val="134"/>
      </rPr>
      <t>万元在相关乡镇实施脱贫不稳定户饲草料棚建设到户补助项目，每座补助</t>
    </r>
    <r>
      <rPr>
        <b/>
        <sz val="14"/>
        <rFont val="Times New Roman"/>
        <charset val="134"/>
      </rPr>
      <t>2000</t>
    </r>
    <r>
      <rPr>
        <b/>
        <sz val="14"/>
        <rFont val="宋体"/>
        <charset val="134"/>
      </rPr>
      <t>元，共补助</t>
    </r>
    <r>
      <rPr>
        <b/>
        <sz val="14"/>
        <rFont val="Times New Roman"/>
        <charset val="134"/>
      </rPr>
      <t>5</t>
    </r>
    <r>
      <rPr>
        <b/>
        <sz val="14"/>
        <rFont val="宋体"/>
        <charset val="134"/>
      </rPr>
      <t>座。</t>
    </r>
  </si>
  <si>
    <r>
      <rPr>
        <sz val="14"/>
        <rFont val="宋体"/>
        <charset val="134"/>
      </rPr>
      <t>在大阳镇刘沟村建设饲草料棚</t>
    </r>
    <r>
      <rPr>
        <sz val="14"/>
        <rFont val="Times New Roman"/>
        <charset val="134"/>
      </rPr>
      <t>1</t>
    </r>
    <r>
      <rPr>
        <sz val="14"/>
        <rFont val="宋体"/>
        <charset val="134"/>
      </rPr>
      <t>座，每座补助</t>
    </r>
    <r>
      <rPr>
        <sz val="14"/>
        <rFont val="Times New Roman"/>
        <charset val="134"/>
      </rPr>
      <t>0.2</t>
    </r>
    <r>
      <rPr>
        <sz val="14"/>
        <rFont val="宋体"/>
        <charset val="134"/>
      </rPr>
      <t>万元，共补助资金</t>
    </r>
    <r>
      <rPr>
        <sz val="14"/>
        <rFont val="Times New Roman"/>
        <charset val="134"/>
      </rPr>
      <t>0.2</t>
    </r>
    <r>
      <rPr>
        <sz val="14"/>
        <rFont val="宋体"/>
        <charset val="134"/>
      </rPr>
      <t>万元。刘沟村</t>
    </r>
    <r>
      <rPr>
        <sz val="14"/>
        <rFont val="Times New Roman"/>
        <charset val="134"/>
      </rPr>
      <t>1</t>
    </r>
    <r>
      <rPr>
        <sz val="14"/>
        <rFont val="宋体"/>
        <charset val="134"/>
      </rPr>
      <t>座</t>
    </r>
  </si>
  <si>
    <t>帮助农户改善养殖基础条件，巩固拓展脱贫攻坚成果</t>
  </si>
  <si>
    <r>
      <rPr>
        <sz val="14"/>
        <rFont val="宋体"/>
        <charset val="134"/>
      </rPr>
      <t>连五乡腰庄村脱贫不稳定户实施饲草料棚建设到户补助项目</t>
    </r>
    <r>
      <rPr>
        <sz val="14"/>
        <rFont val="Times New Roman"/>
        <charset val="134"/>
      </rPr>
      <t>4</t>
    </r>
    <r>
      <rPr>
        <sz val="14"/>
        <rFont val="宋体"/>
        <charset val="134"/>
      </rPr>
      <t>座。</t>
    </r>
  </si>
  <si>
    <t>③</t>
  </si>
  <si>
    <r>
      <rPr>
        <b/>
        <sz val="14"/>
        <rFont val="宋体"/>
        <charset val="134"/>
      </rPr>
      <t>突发严重困难户到户类产业项目：</t>
    </r>
    <r>
      <rPr>
        <b/>
        <sz val="14"/>
        <rFont val="Times New Roman"/>
        <charset val="134"/>
      </rPr>
      <t>9</t>
    </r>
    <r>
      <rPr>
        <b/>
        <sz val="14"/>
        <rFont val="宋体"/>
        <charset val="134"/>
      </rPr>
      <t>项</t>
    </r>
  </si>
  <si>
    <r>
      <rPr>
        <b/>
        <sz val="14"/>
        <rFont val="宋体"/>
        <charset val="134"/>
      </rPr>
      <t>安排</t>
    </r>
    <r>
      <rPr>
        <b/>
        <sz val="14"/>
        <rFont val="Times New Roman"/>
        <charset val="134"/>
      </rPr>
      <t>4.68</t>
    </r>
    <r>
      <rPr>
        <b/>
        <sz val="14"/>
        <rFont val="宋体"/>
        <charset val="134"/>
      </rPr>
      <t>万元用于突发严重困难户到户类产业项目。</t>
    </r>
  </si>
  <si>
    <r>
      <rPr>
        <b/>
        <sz val="14"/>
        <rFont val="Times New Roman"/>
        <charset val="134"/>
      </rPr>
      <t>1.</t>
    </r>
    <r>
      <rPr>
        <b/>
        <sz val="14"/>
        <rFont val="宋体"/>
        <charset val="134"/>
      </rPr>
      <t>种植业：</t>
    </r>
    <r>
      <rPr>
        <b/>
        <sz val="14"/>
        <rFont val="Times New Roman"/>
        <charset val="134"/>
      </rPr>
      <t>5</t>
    </r>
    <r>
      <rPr>
        <b/>
        <sz val="14"/>
        <rFont val="宋体"/>
        <charset val="134"/>
      </rPr>
      <t>项</t>
    </r>
  </si>
  <si>
    <r>
      <rPr>
        <b/>
        <sz val="14"/>
        <rFont val="宋体"/>
        <charset val="134"/>
      </rPr>
      <t>安排</t>
    </r>
    <r>
      <rPr>
        <b/>
        <sz val="14"/>
        <rFont val="Times New Roman"/>
        <charset val="134"/>
      </rPr>
      <t>0.58</t>
    </r>
    <r>
      <rPr>
        <b/>
        <sz val="14"/>
        <rFont val="宋体"/>
        <charset val="134"/>
      </rPr>
      <t>万元，在全县范围实施突发严重困难户到户补助项目。</t>
    </r>
  </si>
  <si>
    <r>
      <rPr>
        <b/>
        <sz val="14"/>
        <rFont val="宋体"/>
        <charset val="134"/>
      </rPr>
      <t>安排</t>
    </r>
    <r>
      <rPr>
        <b/>
        <sz val="14"/>
        <rFont val="Times New Roman"/>
        <charset val="134"/>
      </rPr>
      <t>0.22</t>
    </r>
    <r>
      <rPr>
        <b/>
        <sz val="14"/>
        <rFont val="宋体"/>
        <charset val="134"/>
      </rPr>
      <t>万元在相关乡镇实施突发困难户旱作农业到户补助项目，每亩补助</t>
    </r>
    <r>
      <rPr>
        <b/>
        <sz val="14"/>
        <rFont val="Times New Roman"/>
        <charset val="134"/>
      </rPr>
      <t>200</t>
    </r>
    <r>
      <rPr>
        <b/>
        <sz val="14"/>
        <rFont val="宋体"/>
        <charset val="134"/>
      </rPr>
      <t>元，共补助</t>
    </r>
    <r>
      <rPr>
        <b/>
        <sz val="14"/>
        <rFont val="Times New Roman"/>
        <charset val="134"/>
      </rPr>
      <t>23</t>
    </r>
    <r>
      <rPr>
        <b/>
        <sz val="14"/>
        <rFont val="宋体"/>
        <charset val="134"/>
      </rPr>
      <t>亩。</t>
    </r>
  </si>
  <si>
    <r>
      <rPr>
        <sz val="14"/>
        <rFont val="宋体"/>
        <charset val="134"/>
      </rPr>
      <t>共</t>
    </r>
    <r>
      <rPr>
        <sz val="14"/>
        <rFont val="Times New Roman"/>
        <charset val="134"/>
      </rPr>
      <t>1</t>
    </r>
    <r>
      <rPr>
        <sz val="14"/>
        <rFont val="宋体"/>
        <charset val="134"/>
      </rPr>
      <t>亩；西坡村</t>
    </r>
    <r>
      <rPr>
        <sz val="14"/>
        <rFont val="Times New Roman"/>
        <charset val="134"/>
      </rPr>
      <t>1</t>
    </r>
    <r>
      <rPr>
        <sz val="14"/>
        <rFont val="宋体"/>
        <charset val="134"/>
      </rPr>
      <t>户</t>
    </r>
    <r>
      <rPr>
        <sz val="14"/>
        <rFont val="Times New Roman"/>
        <charset val="134"/>
      </rPr>
      <t>1</t>
    </r>
    <r>
      <rPr>
        <sz val="14"/>
        <rFont val="宋体"/>
        <charset val="134"/>
      </rPr>
      <t>亩</t>
    </r>
  </si>
  <si>
    <t>扶持农户发展种植业，增加收入</t>
  </si>
  <si>
    <r>
      <rPr>
        <sz val="14"/>
        <rFont val="宋体"/>
        <charset val="134"/>
      </rPr>
      <t>汪洋村种植旱作农业</t>
    </r>
    <r>
      <rPr>
        <sz val="14"/>
        <rFont val="Times New Roman"/>
        <charset val="134"/>
      </rPr>
      <t>3</t>
    </r>
    <r>
      <rPr>
        <sz val="14"/>
        <rFont val="宋体"/>
        <charset val="134"/>
      </rPr>
      <t>亩，亩补助</t>
    </r>
    <r>
      <rPr>
        <sz val="14"/>
        <rFont val="Times New Roman"/>
        <charset val="134"/>
      </rPr>
      <t>200</t>
    </r>
    <r>
      <rPr>
        <sz val="14"/>
        <rFont val="宋体"/>
        <charset val="134"/>
      </rPr>
      <t>元</t>
    </r>
  </si>
  <si>
    <r>
      <rPr>
        <sz val="14"/>
        <rFont val="宋体"/>
        <charset val="134"/>
      </rPr>
      <t>预计</t>
    </r>
    <r>
      <rPr>
        <sz val="14"/>
        <rFont val="Times New Roman"/>
        <charset val="134"/>
      </rPr>
      <t>1</t>
    </r>
    <r>
      <rPr>
        <sz val="14"/>
        <rFont val="宋体"/>
        <charset val="134"/>
      </rPr>
      <t>户边缘户增加收入</t>
    </r>
  </si>
  <si>
    <r>
      <rPr>
        <sz val="14"/>
        <rFont val="宋体"/>
        <charset val="134"/>
      </rPr>
      <t>种植旱作农业</t>
    </r>
    <r>
      <rPr>
        <sz val="14"/>
        <rFont val="Times New Roman"/>
        <charset val="134"/>
      </rPr>
      <t>2</t>
    </r>
    <r>
      <rPr>
        <sz val="14"/>
        <rFont val="宋体"/>
        <charset val="134"/>
      </rPr>
      <t>亩（其中新义村</t>
    </r>
    <r>
      <rPr>
        <sz val="14"/>
        <rFont val="Times New Roman"/>
        <charset val="134"/>
      </rPr>
      <t>2</t>
    </r>
    <r>
      <rPr>
        <sz val="14"/>
        <rFont val="宋体"/>
        <charset val="134"/>
      </rPr>
      <t>亩）</t>
    </r>
  </si>
  <si>
    <r>
      <rPr>
        <sz val="14"/>
        <rFont val="宋体"/>
        <charset val="134"/>
      </rPr>
      <t>闫家乡朝阳村种植冬小麦</t>
    </r>
    <r>
      <rPr>
        <sz val="14"/>
        <rFont val="Times New Roman"/>
        <charset val="134"/>
      </rPr>
      <t>5</t>
    </r>
    <r>
      <rPr>
        <sz val="14"/>
        <rFont val="宋体"/>
        <charset val="134"/>
      </rPr>
      <t>亩，需资金</t>
    </r>
    <r>
      <rPr>
        <sz val="14"/>
        <rFont val="Times New Roman"/>
        <charset val="134"/>
      </rPr>
      <t>0.1</t>
    </r>
    <r>
      <rPr>
        <sz val="14"/>
        <rFont val="宋体"/>
        <charset val="134"/>
      </rPr>
      <t>万元</t>
    </r>
  </si>
  <si>
    <r>
      <rPr>
        <b/>
        <sz val="14"/>
        <rFont val="宋体"/>
        <charset val="134"/>
      </rPr>
      <t>安排</t>
    </r>
    <r>
      <rPr>
        <b/>
        <sz val="14"/>
        <rFont val="Times New Roman"/>
        <charset val="134"/>
      </rPr>
      <t>0.9</t>
    </r>
    <r>
      <rPr>
        <b/>
        <sz val="14"/>
        <rFont val="宋体"/>
        <charset val="134"/>
      </rPr>
      <t>万元在相关乡镇实施突发困难户马铃薯种植到户补助项目，每亩补助</t>
    </r>
    <r>
      <rPr>
        <b/>
        <sz val="14"/>
        <rFont val="Times New Roman"/>
        <charset val="134"/>
      </rPr>
      <t>500</t>
    </r>
    <r>
      <rPr>
        <b/>
        <sz val="14"/>
        <rFont val="宋体"/>
        <charset val="134"/>
      </rPr>
      <t>元，共补助</t>
    </r>
    <r>
      <rPr>
        <b/>
        <sz val="14"/>
        <rFont val="Times New Roman"/>
        <charset val="134"/>
      </rPr>
      <t>4</t>
    </r>
    <r>
      <rPr>
        <b/>
        <sz val="14"/>
        <rFont val="宋体"/>
        <charset val="134"/>
      </rPr>
      <t>亩。</t>
    </r>
  </si>
  <si>
    <r>
      <rPr>
        <sz val="14"/>
        <rFont val="宋体"/>
        <charset val="134"/>
      </rPr>
      <t>汪洋村种植马铃薯</t>
    </r>
    <r>
      <rPr>
        <sz val="14"/>
        <rFont val="Times New Roman"/>
        <charset val="134"/>
      </rPr>
      <t>1</t>
    </r>
    <r>
      <rPr>
        <sz val="14"/>
        <rFont val="宋体"/>
        <charset val="134"/>
      </rPr>
      <t>亩，亩补助</t>
    </r>
    <r>
      <rPr>
        <sz val="14"/>
        <rFont val="Times New Roman"/>
        <charset val="134"/>
      </rPr>
      <t>500</t>
    </r>
    <r>
      <rPr>
        <sz val="14"/>
        <rFont val="宋体"/>
        <charset val="134"/>
      </rPr>
      <t>元</t>
    </r>
  </si>
  <si>
    <r>
      <rPr>
        <sz val="14"/>
        <rFont val="宋体"/>
        <charset val="134"/>
      </rPr>
      <t>种植马铃薯</t>
    </r>
    <r>
      <rPr>
        <sz val="14"/>
        <rFont val="Times New Roman"/>
        <charset val="134"/>
      </rPr>
      <t>2</t>
    </r>
    <r>
      <rPr>
        <sz val="14"/>
        <rFont val="宋体"/>
        <charset val="134"/>
      </rPr>
      <t>亩（其中新义村</t>
    </r>
    <r>
      <rPr>
        <sz val="14"/>
        <rFont val="Times New Roman"/>
        <charset val="134"/>
      </rPr>
      <t>2</t>
    </r>
    <r>
      <rPr>
        <sz val="14"/>
        <rFont val="宋体"/>
        <charset val="134"/>
      </rPr>
      <t>亩）</t>
    </r>
  </si>
  <si>
    <r>
      <rPr>
        <b/>
        <sz val="14"/>
        <rFont val="Times New Roman"/>
        <charset val="134"/>
      </rPr>
      <t>1.3</t>
    </r>
    <r>
      <rPr>
        <b/>
        <sz val="14"/>
        <rFont val="宋体"/>
        <charset val="134"/>
      </rPr>
      <t>饲料玉米种植到户补助项目</t>
    </r>
  </si>
  <si>
    <r>
      <rPr>
        <b/>
        <sz val="14"/>
        <rFont val="宋体"/>
        <charset val="134"/>
      </rPr>
      <t>安排</t>
    </r>
    <r>
      <rPr>
        <b/>
        <sz val="14"/>
        <rFont val="Times New Roman"/>
        <charset val="134"/>
      </rPr>
      <t>0.1</t>
    </r>
    <r>
      <rPr>
        <b/>
        <sz val="14"/>
        <rFont val="宋体"/>
        <charset val="134"/>
      </rPr>
      <t>万元在相关乡镇实施突发困难户饲料玉米种植到户补助项目，每亩补助</t>
    </r>
    <r>
      <rPr>
        <b/>
        <sz val="14"/>
        <rFont val="Times New Roman"/>
        <charset val="134"/>
      </rPr>
      <t>200</t>
    </r>
    <r>
      <rPr>
        <b/>
        <sz val="14"/>
        <rFont val="宋体"/>
        <charset val="134"/>
      </rPr>
      <t>元，共补助</t>
    </r>
    <r>
      <rPr>
        <b/>
        <sz val="14"/>
        <rFont val="Times New Roman"/>
        <charset val="134"/>
      </rPr>
      <t>5</t>
    </r>
    <r>
      <rPr>
        <b/>
        <sz val="14"/>
        <rFont val="宋体"/>
        <charset val="134"/>
      </rPr>
      <t>亩。</t>
    </r>
  </si>
  <si>
    <r>
      <rPr>
        <sz val="14"/>
        <rFont val="宋体"/>
        <charset val="134"/>
      </rPr>
      <t>闫家乡朝阳村</t>
    </r>
    <r>
      <rPr>
        <sz val="14"/>
        <rFont val="Times New Roman"/>
        <charset val="134"/>
      </rPr>
      <t>5</t>
    </r>
    <r>
      <rPr>
        <sz val="14"/>
        <rFont val="宋体"/>
        <charset val="134"/>
      </rPr>
      <t>亩饲料玉米，需资金</t>
    </r>
    <r>
      <rPr>
        <sz val="14"/>
        <rFont val="Times New Roman"/>
        <charset val="134"/>
      </rPr>
      <t>0.1</t>
    </r>
    <r>
      <rPr>
        <sz val="14"/>
        <rFont val="宋体"/>
        <charset val="134"/>
      </rPr>
      <t>万元。</t>
    </r>
  </si>
  <si>
    <r>
      <rPr>
        <b/>
        <sz val="14"/>
        <rFont val="Times New Roman"/>
        <charset val="134"/>
      </rPr>
      <t>1.4</t>
    </r>
    <r>
      <rPr>
        <b/>
        <sz val="14"/>
        <rFont val="宋体"/>
        <charset val="134"/>
      </rPr>
      <t>一般经济作物到户补助项目</t>
    </r>
  </si>
  <si>
    <r>
      <rPr>
        <b/>
        <sz val="14"/>
        <rFont val="宋体"/>
        <charset val="134"/>
      </rPr>
      <t>安排</t>
    </r>
    <r>
      <rPr>
        <b/>
        <sz val="14"/>
        <rFont val="Times New Roman"/>
        <charset val="134"/>
      </rPr>
      <t>0.02</t>
    </r>
    <r>
      <rPr>
        <b/>
        <sz val="14"/>
        <rFont val="宋体"/>
        <charset val="134"/>
      </rPr>
      <t>万元在相关乡镇实施突发困难户一般经济作物到户补助项目，每亩补助</t>
    </r>
    <r>
      <rPr>
        <b/>
        <sz val="14"/>
        <rFont val="Times New Roman"/>
        <charset val="134"/>
      </rPr>
      <t>400</t>
    </r>
    <r>
      <rPr>
        <b/>
        <sz val="14"/>
        <rFont val="宋体"/>
        <charset val="134"/>
      </rPr>
      <t>元，共补助</t>
    </r>
    <r>
      <rPr>
        <b/>
        <sz val="14"/>
        <rFont val="Times New Roman"/>
        <charset val="134"/>
      </rPr>
      <t>0.5</t>
    </r>
    <r>
      <rPr>
        <b/>
        <sz val="14"/>
        <rFont val="宋体"/>
        <charset val="134"/>
      </rPr>
      <t>亩。</t>
    </r>
  </si>
  <si>
    <t>恭门镇一般经济作物到户补助项目</t>
  </si>
  <si>
    <r>
      <rPr>
        <sz val="14"/>
        <rFont val="宋体"/>
        <charset val="134"/>
      </rPr>
      <t>共</t>
    </r>
    <r>
      <rPr>
        <sz val="14"/>
        <rFont val="Times New Roman"/>
        <charset val="134"/>
      </rPr>
      <t>0.5</t>
    </r>
    <r>
      <rPr>
        <sz val="14"/>
        <rFont val="宋体"/>
        <charset val="134"/>
      </rPr>
      <t>亩；西坡村</t>
    </r>
    <r>
      <rPr>
        <sz val="14"/>
        <rFont val="Times New Roman"/>
        <charset val="134"/>
      </rPr>
      <t>1</t>
    </r>
    <r>
      <rPr>
        <sz val="14"/>
        <rFont val="宋体"/>
        <charset val="134"/>
      </rPr>
      <t>户向日葵</t>
    </r>
    <r>
      <rPr>
        <sz val="14"/>
        <rFont val="Times New Roman"/>
        <charset val="134"/>
      </rPr>
      <t>0.5</t>
    </r>
    <r>
      <rPr>
        <sz val="14"/>
        <rFont val="宋体"/>
        <charset val="134"/>
      </rPr>
      <t>亩</t>
    </r>
  </si>
  <si>
    <t>扶持农户改善种植结构，增加收入</t>
  </si>
  <si>
    <r>
      <rPr>
        <b/>
        <sz val="14"/>
        <rFont val="Times New Roman"/>
        <charset val="134"/>
      </rPr>
      <t>1.5</t>
    </r>
    <r>
      <rPr>
        <b/>
        <sz val="14"/>
        <rFont val="宋体"/>
        <charset val="134"/>
      </rPr>
      <t>油料作物到户补助项目</t>
    </r>
  </si>
  <si>
    <r>
      <rPr>
        <b/>
        <sz val="14"/>
        <rFont val="宋体"/>
        <charset val="134"/>
      </rPr>
      <t>安排</t>
    </r>
    <r>
      <rPr>
        <b/>
        <sz val="14"/>
        <rFont val="Times New Roman"/>
        <charset val="134"/>
      </rPr>
      <t>0.04</t>
    </r>
    <r>
      <rPr>
        <b/>
        <sz val="14"/>
        <rFont val="宋体"/>
        <charset val="134"/>
      </rPr>
      <t>万元在相关乡镇实施突发困难户一般经济作物到户补助项目，每亩补助</t>
    </r>
    <r>
      <rPr>
        <b/>
        <sz val="14"/>
        <rFont val="Times New Roman"/>
        <charset val="134"/>
      </rPr>
      <t>200</t>
    </r>
    <r>
      <rPr>
        <b/>
        <sz val="14"/>
        <rFont val="宋体"/>
        <charset val="134"/>
      </rPr>
      <t>元，共补助</t>
    </r>
    <r>
      <rPr>
        <b/>
        <sz val="14"/>
        <rFont val="Times New Roman"/>
        <charset val="134"/>
      </rPr>
      <t>2</t>
    </r>
    <r>
      <rPr>
        <b/>
        <sz val="14"/>
        <rFont val="宋体"/>
        <charset val="134"/>
      </rPr>
      <t>亩。</t>
    </r>
  </si>
  <si>
    <r>
      <rPr>
        <sz val="14"/>
        <rFont val="宋体"/>
        <charset val="134"/>
      </rPr>
      <t>汪洋村种植油菜</t>
    </r>
    <r>
      <rPr>
        <sz val="14"/>
        <rFont val="Times New Roman"/>
        <charset val="134"/>
      </rPr>
      <t>1</t>
    </r>
    <r>
      <rPr>
        <sz val="14"/>
        <rFont val="宋体"/>
        <charset val="134"/>
      </rPr>
      <t>亩，亩补助</t>
    </r>
    <r>
      <rPr>
        <sz val="14"/>
        <rFont val="Times New Roman"/>
        <charset val="134"/>
      </rPr>
      <t>200</t>
    </r>
    <r>
      <rPr>
        <sz val="14"/>
        <rFont val="宋体"/>
        <charset val="134"/>
      </rPr>
      <t>元</t>
    </r>
  </si>
  <si>
    <r>
      <rPr>
        <sz val="14"/>
        <rFont val="宋体"/>
        <charset val="134"/>
      </rPr>
      <t>种植油料</t>
    </r>
    <r>
      <rPr>
        <sz val="14"/>
        <rFont val="Times New Roman"/>
        <charset val="134"/>
      </rPr>
      <t>1</t>
    </r>
    <r>
      <rPr>
        <sz val="14"/>
        <rFont val="宋体"/>
        <charset val="134"/>
      </rPr>
      <t>亩（新义村</t>
    </r>
    <r>
      <rPr>
        <sz val="14"/>
        <rFont val="Times New Roman"/>
        <charset val="134"/>
      </rPr>
      <t>1</t>
    </r>
    <r>
      <rPr>
        <sz val="14"/>
        <rFont val="宋体"/>
        <charset val="134"/>
      </rPr>
      <t>亩）</t>
    </r>
  </si>
  <si>
    <r>
      <rPr>
        <b/>
        <sz val="14"/>
        <rFont val="Times New Roman"/>
        <charset val="134"/>
      </rPr>
      <t>2.</t>
    </r>
    <r>
      <rPr>
        <b/>
        <sz val="14"/>
        <rFont val="宋体"/>
        <charset val="134"/>
      </rPr>
      <t>养殖业</t>
    </r>
    <r>
      <rPr>
        <b/>
        <sz val="14"/>
        <rFont val="Times New Roman"/>
        <charset val="134"/>
      </rPr>
      <t>:4</t>
    </r>
    <r>
      <rPr>
        <b/>
        <sz val="14"/>
        <rFont val="宋体"/>
        <charset val="134"/>
      </rPr>
      <t>项</t>
    </r>
  </si>
  <si>
    <r>
      <rPr>
        <b/>
        <sz val="14"/>
        <rFont val="宋体"/>
        <charset val="134"/>
      </rPr>
      <t>安排</t>
    </r>
    <r>
      <rPr>
        <b/>
        <sz val="14"/>
        <rFont val="Times New Roman"/>
        <charset val="134"/>
      </rPr>
      <t>4.1</t>
    </r>
    <r>
      <rPr>
        <b/>
        <sz val="14"/>
        <rFont val="宋体"/>
        <charset val="134"/>
      </rPr>
      <t>万元，在全县范围实施突发严重困难户到户补助项目。</t>
    </r>
  </si>
  <si>
    <r>
      <rPr>
        <b/>
        <sz val="14"/>
        <rFont val="宋体"/>
        <charset val="134"/>
      </rPr>
      <t>安排</t>
    </r>
    <r>
      <rPr>
        <b/>
        <sz val="14"/>
        <rFont val="Times New Roman"/>
        <charset val="134"/>
      </rPr>
      <t>2.00</t>
    </r>
    <r>
      <rPr>
        <b/>
        <sz val="14"/>
        <rFont val="宋体"/>
        <charset val="134"/>
      </rPr>
      <t>万元在相关乡镇实施突发困难户基础母牛购进到户补助项目，每头补助</t>
    </r>
    <r>
      <rPr>
        <b/>
        <sz val="14"/>
        <rFont val="Times New Roman"/>
        <charset val="134"/>
      </rPr>
      <t>5000</t>
    </r>
    <r>
      <rPr>
        <b/>
        <sz val="14"/>
        <rFont val="宋体"/>
        <charset val="134"/>
      </rPr>
      <t>元，共补助</t>
    </r>
    <r>
      <rPr>
        <b/>
        <sz val="14"/>
        <rFont val="Times New Roman"/>
        <charset val="134"/>
      </rPr>
      <t>4</t>
    </r>
    <r>
      <rPr>
        <b/>
        <sz val="14"/>
        <rFont val="宋体"/>
        <charset val="134"/>
      </rPr>
      <t>头。</t>
    </r>
  </si>
  <si>
    <r>
      <rPr>
        <sz val="14"/>
        <rFont val="宋体"/>
        <charset val="134"/>
      </rPr>
      <t>汪洋村计划养殖基础母牛</t>
    </r>
    <r>
      <rPr>
        <sz val="14"/>
        <rFont val="Times New Roman"/>
        <charset val="134"/>
      </rPr>
      <t>2</t>
    </r>
    <r>
      <rPr>
        <sz val="14"/>
        <rFont val="宋体"/>
        <charset val="134"/>
      </rPr>
      <t>头，每头补助</t>
    </r>
    <r>
      <rPr>
        <sz val="14"/>
        <rFont val="Times New Roman"/>
        <charset val="134"/>
      </rPr>
      <t>5000</t>
    </r>
    <r>
      <rPr>
        <sz val="14"/>
        <rFont val="宋体"/>
        <charset val="134"/>
      </rPr>
      <t>元</t>
    </r>
    <r>
      <rPr>
        <sz val="14"/>
        <rFont val="Times New Roman"/>
        <charset val="134"/>
      </rPr>
      <t>/</t>
    </r>
    <r>
      <rPr>
        <sz val="14"/>
        <rFont val="宋体"/>
        <charset val="134"/>
      </rPr>
      <t>头</t>
    </r>
  </si>
  <si>
    <r>
      <rPr>
        <sz val="14"/>
        <rFont val="宋体"/>
        <charset val="134"/>
      </rPr>
      <t>预计</t>
    </r>
    <r>
      <rPr>
        <sz val="14"/>
        <rFont val="Times New Roman"/>
        <charset val="134"/>
      </rPr>
      <t>1</t>
    </r>
    <r>
      <rPr>
        <sz val="14"/>
        <rFont val="宋体"/>
        <charset val="134"/>
      </rPr>
      <t>户边缘增加收入</t>
    </r>
  </si>
  <si>
    <r>
      <rPr>
        <sz val="14"/>
        <rFont val="宋体"/>
        <charset val="134"/>
      </rPr>
      <t>购进基础母牛</t>
    </r>
    <r>
      <rPr>
        <sz val="14"/>
        <rFont val="Times New Roman"/>
        <charset val="134"/>
      </rPr>
      <t>2</t>
    </r>
    <r>
      <rPr>
        <sz val="14"/>
        <rFont val="宋体"/>
        <charset val="134"/>
      </rPr>
      <t>头（其中石川村</t>
    </r>
    <r>
      <rPr>
        <sz val="14"/>
        <rFont val="Times New Roman"/>
        <charset val="134"/>
      </rPr>
      <t>2</t>
    </r>
    <r>
      <rPr>
        <sz val="14"/>
        <rFont val="宋体"/>
        <charset val="134"/>
      </rPr>
      <t>头）</t>
    </r>
  </si>
  <si>
    <r>
      <rPr>
        <b/>
        <sz val="14"/>
        <rFont val="Times New Roman"/>
        <charset val="134"/>
      </rPr>
      <t>2.2</t>
    </r>
    <r>
      <rPr>
        <b/>
        <sz val="14"/>
        <rFont val="宋体"/>
        <charset val="134"/>
      </rPr>
      <t>基础母羊购进到户补助项目</t>
    </r>
  </si>
  <si>
    <r>
      <rPr>
        <b/>
        <sz val="14"/>
        <rFont val="宋体"/>
        <charset val="134"/>
      </rPr>
      <t>安排</t>
    </r>
    <r>
      <rPr>
        <b/>
        <sz val="14"/>
        <rFont val="Times New Roman"/>
        <charset val="134"/>
      </rPr>
      <t>1.00</t>
    </r>
    <r>
      <rPr>
        <b/>
        <sz val="14"/>
        <rFont val="宋体"/>
        <charset val="134"/>
      </rPr>
      <t>万元在相关乡镇实施突发困难户基础母羊购进到户补助项目，每只补助</t>
    </r>
    <r>
      <rPr>
        <b/>
        <sz val="14"/>
        <rFont val="Times New Roman"/>
        <charset val="134"/>
      </rPr>
      <t>500</t>
    </r>
    <r>
      <rPr>
        <b/>
        <sz val="14"/>
        <rFont val="宋体"/>
        <charset val="134"/>
      </rPr>
      <t>元，共补助</t>
    </r>
    <r>
      <rPr>
        <b/>
        <sz val="14"/>
        <rFont val="Times New Roman"/>
        <charset val="134"/>
      </rPr>
      <t>20</t>
    </r>
    <r>
      <rPr>
        <b/>
        <sz val="14"/>
        <rFont val="宋体"/>
        <charset val="134"/>
      </rPr>
      <t>只。</t>
    </r>
  </si>
  <si>
    <r>
      <rPr>
        <sz val="14"/>
        <rFont val="宋体"/>
        <charset val="134"/>
      </rPr>
      <t>闫家乡朝阳村养殖基础母羊</t>
    </r>
    <r>
      <rPr>
        <sz val="14"/>
        <rFont val="Times New Roman"/>
        <charset val="134"/>
      </rPr>
      <t>20</t>
    </r>
    <r>
      <rPr>
        <sz val="14"/>
        <rFont val="宋体"/>
        <charset val="134"/>
      </rPr>
      <t>只，需资金</t>
    </r>
    <r>
      <rPr>
        <sz val="14"/>
        <rFont val="Times New Roman"/>
        <charset val="134"/>
      </rPr>
      <t>1</t>
    </r>
    <r>
      <rPr>
        <sz val="14"/>
        <rFont val="宋体"/>
        <charset val="134"/>
      </rPr>
      <t>万元</t>
    </r>
  </si>
  <si>
    <t>扶持农户发展养殖业，增加收入</t>
  </si>
  <si>
    <r>
      <rPr>
        <b/>
        <sz val="14"/>
        <rFont val="Times New Roman"/>
        <charset val="134"/>
      </rPr>
      <t>2.3</t>
    </r>
    <r>
      <rPr>
        <b/>
        <sz val="14"/>
        <rFont val="宋体"/>
        <charset val="134"/>
      </rPr>
      <t>电动铡草机到户补助项目</t>
    </r>
  </si>
  <si>
    <r>
      <rPr>
        <b/>
        <sz val="14"/>
        <rFont val="宋体"/>
        <charset val="134"/>
      </rPr>
      <t>安排</t>
    </r>
    <r>
      <rPr>
        <b/>
        <sz val="14"/>
        <rFont val="Times New Roman"/>
        <charset val="134"/>
      </rPr>
      <t>0.60</t>
    </r>
    <r>
      <rPr>
        <b/>
        <sz val="14"/>
        <rFont val="宋体"/>
        <charset val="134"/>
      </rPr>
      <t>万元在相关乡镇实施突发困难户电动铡草机到户补助项目，每台补助</t>
    </r>
    <r>
      <rPr>
        <b/>
        <sz val="14"/>
        <rFont val="Times New Roman"/>
        <charset val="134"/>
      </rPr>
      <t>6000</t>
    </r>
    <r>
      <rPr>
        <b/>
        <sz val="14"/>
        <rFont val="宋体"/>
        <charset val="134"/>
      </rPr>
      <t>元，共补助</t>
    </r>
    <r>
      <rPr>
        <b/>
        <sz val="14"/>
        <rFont val="Times New Roman"/>
        <charset val="134"/>
      </rPr>
      <t>1</t>
    </r>
    <r>
      <rPr>
        <b/>
        <sz val="14"/>
        <rFont val="宋体"/>
        <charset val="134"/>
      </rPr>
      <t>只。</t>
    </r>
  </si>
  <si>
    <r>
      <rPr>
        <sz val="14"/>
        <rFont val="宋体"/>
        <charset val="134"/>
      </rPr>
      <t>闫家乡朝阳村电动铡草机</t>
    </r>
    <r>
      <rPr>
        <sz val="14"/>
        <rFont val="Times New Roman"/>
        <charset val="134"/>
      </rPr>
      <t>1</t>
    </r>
    <r>
      <rPr>
        <sz val="14"/>
        <rFont val="宋体"/>
        <charset val="134"/>
      </rPr>
      <t>台</t>
    </r>
  </si>
  <si>
    <t>帮助农户实现初步机械化，增加收入</t>
  </si>
  <si>
    <r>
      <rPr>
        <b/>
        <sz val="14"/>
        <rFont val="Times New Roman"/>
        <charset val="134"/>
      </rPr>
      <t>2.4</t>
    </r>
    <r>
      <rPr>
        <b/>
        <sz val="14"/>
        <rFont val="宋体"/>
        <charset val="134"/>
      </rPr>
      <t>电动割草机到户补助项目</t>
    </r>
  </si>
  <si>
    <r>
      <rPr>
        <b/>
        <sz val="14"/>
        <rFont val="宋体"/>
        <charset val="134"/>
      </rPr>
      <t>安排</t>
    </r>
    <r>
      <rPr>
        <b/>
        <sz val="14"/>
        <rFont val="Times New Roman"/>
        <charset val="134"/>
      </rPr>
      <t>0.50</t>
    </r>
    <r>
      <rPr>
        <b/>
        <sz val="14"/>
        <rFont val="宋体"/>
        <charset val="134"/>
      </rPr>
      <t>万元在相关乡镇实施突发困难户电动割草机到户补助项目，每台补助</t>
    </r>
    <r>
      <rPr>
        <b/>
        <sz val="14"/>
        <rFont val="Times New Roman"/>
        <charset val="134"/>
      </rPr>
      <t>5000</t>
    </r>
    <r>
      <rPr>
        <b/>
        <sz val="14"/>
        <rFont val="宋体"/>
        <charset val="134"/>
      </rPr>
      <t>元，共补助</t>
    </r>
    <r>
      <rPr>
        <b/>
        <sz val="14"/>
        <rFont val="Times New Roman"/>
        <charset val="134"/>
      </rPr>
      <t>1</t>
    </r>
    <r>
      <rPr>
        <b/>
        <sz val="14"/>
        <rFont val="宋体"/>
        <charset val="134"/>
      </rPr>
      <t>只。</t>
    </r>
  </si>
  <si>
    <t>闫家乡电动割草机到户补助项目</t>
  </si>
  <si>
    <r>
      <rPr>
        <sz val="14"/>
        <rFont val="宋体"/>
        <charset val="134"/>
      </rPr>
      <t>闫家乡朝阳村电动割草机</t>
    </r>
    <r>
      <rPr>
        <sz val="14"/>
        <rFont val="Times New Roman"/>
        <charset val="134"/>
      </rPr>
      <t>1</t>
    </r>
    <r>
      <rPr>
        <sz val="14"/>
        <rFont val="宋体"/>
        <charset val="134"/>
      </rPr>
      <t>台</t>
    </r>
  </si>
  <si>
    <t>（二）</t>
  </si>
  <si>
    <r>
      <rPr>
        <b/>
        <sz val="16"/>
        <rFont val="宋体"/>
        <charset val="134"/>
      </rPr>
      <t>生产项目（带户类）：</t>
    </r>
    <r>
      <rPr>
        <b/>
        <sz val="16"/>
        <rFont val="Times New Roman"/>
        <charset val="134"/>
      </rPr>
      <t>39</t>
    </r>
    <r>
      <rPr>
        <b/>
        <sz val="16"/>
        <rFont val="宋体"/>
        <charset val="134"/>
      </rPr>
      <t>项</t>
    </r>
  </si>
  <si>
    <r>
      <rPr>
        <b/>
        <sz val="16"/>
        <rFont val="宋体"/>
        <charset val="134"/>
      </rPr>
      <t>安排</t>
    </r>
    <r>
      <rPr>
        <b/>
        <sz val="16"/>
        <rFont val="Times New Roman"/>
        <charset val="134"/>
      </rPr>
      <t>24321.65</t>
    </r>
    <r>
      <rPr>
        <b/>
        <sz val="16"/>
        <rFont val="宋体"/>
        <charset val="134"/>
      </rPr>
      <t>万元实施生产带户类项目。</t>
    </r>
  </si>
  <si>
    <r>
      <rPr>
        <b/>
        <sz val="14"/>
        <rFont val="宋体"/>
        <charset val="134"/>
      </rPr>
      <t>种植业：</t>
    </r>
    <r>
      <rPr>
        <b/>
        <sz val="14"/>
        <rFont val="Times New Roman"/>
        <charset val="134"/>
      </rPr>
      <t>25</t>
    </r>
    <r>
      <rPr>
        <b/>
        <sz val="14"/>
        <rFont val="宋体"/>
        <charset val="134"/>
      </rPr>
      <t>项</t>
    </r>
  </si>
  <si>
    <r>
      <rPr>
        <b/>
        <sz val="14"/>
        <rFont val="宋体"/>
        <charset val="134"/>
      </rPr>
      <t>安排9208</t>
    </r>
    <r>
      <rPr>
        <b/>
        <sz val="14"/>
        <rFont val="Times New Roman"/>
        <charset val="134"/>
      </rPr>
      <t>.75</t>
    </r>
    <r>
      <rPr>
        <b/>
        <sz val="14"/>
        <rFont val="宋体"/>
        <charset val="134"/>
      </rPr>
      <t>万元用于实施种植业项目。</t>
    </r>
  </si>
  <si>
    <t>种植合作社奖补项目（购买青贮机械者优先）</t>
  </si>
  <si>
    <t>相关乡镇</t>
  </si>
  <si>
    <r>
      <rPr>
        <sz val="14"/>
        <rFont val="宋体"/>
        <charset val="134"/>
      </rPr>
      <t>在全县</t>
    </r>
    <r>
      <rPr>
        <sz val="14"/>
        <rFont val="Times New Roman"/>
        <charset val="134"/>
      </rPr>
      <t>10</t>
    </r>
    <r>
      <rPr>
        <sz val="14"/>
        <rFont val="宋体"/>
        <charset val="134"/>
      </rPr>
      <t>乡镇投入</t>
    </r>
    <r>
      <rPr>
        <sz val="14"/>
        <rFont val="Times New Roman"/>
        <charset val="134"/>
      </rPr>
      <t>700</t>
    </r>
    <r>
      <rPr>
        <sz val="14"/>
        <rFont val="宋体"/>
        <charset val="134"/>
      </rPr>
      <t>万元奖补种植合作社</t>
    </r>
    <r>
      <rPr>
        <sz val="14"/>
        <rFont val="Times New Roman"/>
        <charset val="134"/>
      </rPr>
      <t>70</t>
    </r>
    <r>
      <rPr>
        <sz val="14"/>
        <rFont val="宋体"/>
        <charset val="134"/>
      </rPr>
      <t>个，奖补标准</t>
    </r>
    <r>
      <rPr>
        <sz val="14"/>
        <rFont val="Times New Roman"/>
        <charset val="134"/>
      </rPr>
      <t>10</t>
    </r>
    <r>
      <rPr>
        <sz val="14"/>
        <rFont val="宋体"/>
        <charset val="134"/>
      </rPr>
      <t>万元</t>
    </r>
    <r>
      <rPr>
        <sz val="14"/>
        <rFont val="Times New Roman"/>
        <charset val="134"/>
      </rPr>
      <t>/</t>
    </r>
    <r>
      <rPr>
        <sz val="14"/>
        <rFont val="宋体"/>
        <charset val="134"/>
      </rPr>
      <t>个。</t>
    </r>
  </si>
  <si>
    <t>项目实施后，可有效带动项目点周边农户发展产业，稳定就业，增加收入。</t>
  </si>
  <si>
    <t>饲料玉米种植基地补助项目</t>
  </si>
  <si>
    <r>
      <rPr>
        <sz val="14"/>
        <rFont val="Times New Roman"/>
        <charset val="134"/>
      </rPr>
      <t>1.</t>
    </r>
    <r>
      <rPr>
        <sz val="14"/>
        <rFont val="宋体"/>
        <charset val="134"/>
      </rPr>
      <t>在全县</t>
    </r>
    <r>
      <rPr>
        <sz val="14"/>
        <rFont val="Times New Roman"/>
        <charset val="134"/>
      </rPr>
      <t>15</t>
    </r>
    <r>
      <rPr>
        <sz val="14"/>
        <rFont val="宋体"/>
        <charset val="134"/>
      </rPr>
      <t>乡镇投入</t>
    </r>
    <r>
      <rPr>
        <sz val="14"/>
        <rFont val="Times New Roman"/>
        <charset val="134"/>
      </rPr>
      <t>2260</t>
    </r>
    <r>
      <rPr>
        <sz val="14"/>
        <rFont val="宋体"/>
        <charset val="134"/>
      </rPr>
      <t>万元奖补合作社种植饲料玉米</t>
    </r>
    <r>
      <rPr>
        <sz val="14"/>
        <rFont val="Times New Roman"/>
        <charset val="134"/>
      </rPr>
      <t>11.3</t>
    </r>
    <r>
      <rPr>
        <sz val="14"/>
        <rFont val="宋体"/>
        <charset val="134"/>
      </rPr>
      <t>万亩，每亩奖补</t>
    </r>
    <r>
      <rPr>
        <sz val="14"/>
        <rFont val="Times New Roman"/>
        <charset val="134"/>
      </rPr>
      <t>200</t>
    </r>
    <r>
      <rPr>
        <sz val="14"/>
        <rFont val="宋体"/>
        <charset val="134"/>
      </rPr>
      <t>元。其中：张家川镇</t>
    </r>
    <r>
      <rPr>
        <sz val="14"/>
        <rFont val="Times New Roman"/>
        <charset val="134"/>
      </rPr>
      <t>5210</t>
    </r>
    <r>
      <rPr>
        <sz val="14"/>
        <rFont val="宋体"/>
        <charset val="134"/>
      </rPr>
      <t>亩</t>
    </r>
    <r>
      <rPr>
        <sz val="14"/>
        <rFont val="Times New Roman"/>
        <charset val="134"/>
      </rPr>
      <t>104.2</t>
    </r>
    <r>
      <rPr>
        <sz val="14"/>
        <rFont val="宋体"/>
        <charset val="134"/>
      </rPr>
      <t>万元，龙山镇</t>
    </r>
    <r>
      <rPr>
        <sz val="14"/>
        <rFont val="Times New Roman"/>
        <charset val="134"/>
      </rPr>
      <t>9355</t>
    </r>
    <r>
      <rPr>
        <sz val="14"/>
        <rFont val="宋体"/>
        <charset val="134"/>
      </rPr>
      <t>亩</t>
    </r>
    <r>
      <rPr>
        <sz val="14"/>
        <rFont val="Times New Roman"/>
        <charset val="134"/>
      </rPr>
      <t>187.1</t>
    </r>
    <r>
      <rPr>
        <sz val="14"/>
        <rFont val="宋体"/>
        <charset val="134"/>
      </rPr>
      <t>万元，恭门镇</t>
    </r>
    <r>
      <rPr>
        <sz val="14"/>
        <rFont val="Times New Roman"/>
        <charset val="134"/>
      </rPr>
      <t>5726</t>
    </r>
    <r>
      <rPr>
        <sz val="14"/>
        <rFont val="宋体"/>
        <charset val="134"/>
      </rPr>
      <t>亩</t>
    </r>
    <r>
      <rPr>
        <sz val="14"/>
        <rFont val="Times New Roman"/>
        <charset val="134"/>
      </rPr>
      <t>114.52</t>
    </r>
    <r>
      <rPr>
        <sz val="14"/>
        <rFont val="宋体"/>
        <charset val="134"/>
      </rPr>
      <t>万元，刘堡镇</t>
    </r>
    <r>
      <rPr>
        <sz val="14"/>
        <rFont val="Times New Roman"/>
        <charset val="134"/>
      </rPr>
      <t>1080</t>
    </r>
    <r>
      <rPr>
        <sz val="14"/>
        <rFont val="宋体"/>
        <charset val="134"/>
      </rPr>
      <t>亩</t>
    </r>
    <r>
      <rPr>
        <sz val="14"/>
        <rFont val="Times New Roman"/>
        <charset val="134"/>
      </rPr>
      <t>21.6</t>
    </r>
    <r>
      <rPr>
        <sz val="14"/>
        <rFont val="宋体"/>
        <charset val="134"/>
      </rPr>
      <t>万元，胡川镇</t>
    </r>
    <r>
      <rPr>
        <sz val="14"/>
        <rFont val="Times New Roman"/>
        <charset val="134"/>
      </rPr>
      <t>8845</t>
    </r>
    <r>
      <rPr>
        <sz val="14"/>
        <rFont val="宋体"/>
        <charset val="134"/>
      </rPr>
      <t>亩</t>
    </r>
    <r>
      <rPr>
        <sz val="14"/>
        <rFont val="Times New Roman"/>
        <charset val="134"/>
      </rPr>
      <t>176.9</t>
    </r>
    <r>
      <rPr>
        <sz val="14"/>
        <rFont val="宋体"/>
        <charset val="134"/>
      </rPr>
      <t>万元，大阳镇</t>
    </r>
    <r>
      <rPr>
        <sz val="14"/>
        <rFont val="Times New Roman"/>
        <charset val="134"/>
      </rPr>
      <t>4228</t>
    </r>
    <r>
      <rPr>
        <sz val="14"/>
        <rFont val="宋体"/>
        <charset val="134"/>
      </rPr>
      <t>亩</t>
    </r>
    <r>
      <rPr>
        <sz val="14"/>
        <rFont val="Times New Roman"/>
        <charset val="134"/>
      </rPr>
      <t>84.56</t>
    </r>
    <r>
      <rPr>
        <sz val="14"/>
        <rFont val="宋体"/>
        <charset val="134"/>
      </rPr>
      <t>万元，川王镇</t>
    </r>
    <r>
      <rPr>
        <sz val="14"/>
        <rFont val="Times New Roman"/>
        <charset val="134"/>
      </rPr>
      <t>9387</t>
    </r>
    <r>
      <rPr>
        <sz val="14"/>
        <rFont val="宋体"/>
        <charset val="134"/>
      </rPr>
      <t>亩</t>
    </r>
    <r>
      <rPr>
        <sz val="14"/>
        <rFont val="Times New Roman"/>
        <charset val="134"/>
      </rPr>
      <t>187.74</t>
    </r>
    <r>
      <rPr>
        <sz val="14"/>
        <rFont val="宋体"/>
        <charset val="134"/>
      </rPr>
      <t>万元，马关镇</t>
    </r>
    <r>
      <rPr>
        <sz val="14"/>
        <rFont val="Times New Roman"/>
        <charset val="134"/>
      </rPr>
      <t>17143</t>
    </r>
    <r>
      <rPr>
        <sz val="14"/>
        <rFont val="宋体"/>
        <charset val="134"/>
      </rPr>
      <t>亩</t>
    </r>
    <r>
      <rPr>
        <sz val="14"/>
        <rFont val="Times New Roman"/>
        <charset val="134"/>
      </rPr>
      <t>342.86</t>
    </r>
    <r>
      <rPr>
        <sz val="14"/>
        <rFont val="宋体"/>
        <charset val="134"/>
      </rPr>
      <t>万元，梁山镇</t>
    </r>
    <r>
      <rPr>
        <sz val="14"/>
        <rFont val="Times New Roman"/>
        <charset val="134"/>
      </rPr>
      <t>7032</t>
    </r>
    <r>
      <rPr>
        <sz val="14"/>
        <rFont val="宋体"/>
        <charset val="134"/>
      </rPr>
      <t>亩</t>
    </r>
    <r>
      <rPr>
        <sz val="14"/>
        <rFont val="Times New Roman"/>
        <charset val="134"/>
      </rPr>
      <t>140.64</t>
    </r>
    <r>
      <rPr>
        <sz val="14"/>
        <rFont val="宋体"/>
        <charset val="134"/>
      </rPr>
      <t>万元，马鹿镇</t>
    </r>
    <r>
      <rPr>
        <sz val="14"/>
        <rFont val="Times New Roman"/>
        <charset val="134"/>
      </rPr>
      <t>18408</t>
    </r>
    <r>
      <rPr>
        <sz val="14"/>
        <rFont val="宋体"/>
        <charset val="134"/>
      </rPr>
      <t>亩</t>
    </r>
    <r>
      <rPr>
        <sz val="14"/>
        <rFont val="Times New Roman"/>
        <charset val="134"/>
      </rPr>
      <t>368.16</t>
    </r>
    <r>
      <rPr>
        <sz val="14"/>
        <rFont val="宋体"/>
        <charset val="134"/>
      </rPr>
      <t>万元，木河乡</t>
    </r>
    <r>
      <rPr>
        <sz val="14"/>
        <rFont val="Times New Roman"/>
        <charset val="134"/>
      </rPr>
      <t>3560</t>
    </r>
    <r>
      <rPr>
        <sz val="14"/>
        <rFont val="宋体"/>
        <charset val="134"/>
      </rPr>
      <t>亩</t>
    </r>
    <r>
      <rPr>
        <sz val="14"/>
        <rFont val="Times New Roman"/>
        <charset val="134"/>
      </rPr>
      <t>71.2</t>
    </r>
    <r>
      <rPr>
        <sz val="14"/>
        <rFont val="宋体"/>
        <charset val="134"/>
      </rPr>
      <t>万元，闫家乡</t>
    </r>
    <r>
      <rPr>
        <sz val="14"/>
        <rFont val="Times New Roman"/>
        <charset val="134"/>
      </rPr>
      <t>6100</t>
    </r>
    <r>
      <rPr>
        <sz val="14"/>
        <rFont val="宋体"/>
        <charset val="134"/>
      </rPr>
      <t>亩</t>
    </r>
    <r>
      <rPr>
        <sz val="14"/>
        <rFont val="Times New Roman"/>
        <charset val="134"/>
      </rPr>
      <t>122</t>
    </r>
    <r>
      <rPr>
        <sz val="14"/>
        <rFont val="宋体"/>
        <charset val="134"/>
      </rPr>
      <t>万元，张棉驿乡</t>
    </r>
    <r>
      <rPr>
        <sz val="14"/>
        <rFont val="Times New Roman"/>
        <charset val="134"/>
      </rPr>
      <t>3950</t>
    </r>
    <r>
      <rPr>
        <sz val="14"/>
        <rFont val="宋体"/>
        <charset val="134"/>
      </rPr>
      <t>亩</t>
    </r>
    <r>
      <rPr>
        <sz val="14"/>
        <rFont val="Times New Roman"/>
        <charset val="134"/>
      </rPr>
      <t>79</t>
    </r>
    <r>
      <rPr>
        <sz val="14"/>
        <rFont val="宋体"/>
        <charset val="134"/>
      </rPr>
      <t>万元，平安乡</t>
    </r>
    <r>
      <rPr>
        <sz val="14"/>
        <rFont val="Times New Roman"/>
        <charset val="134"/>
      </rPr>
      <t>3846</t>
    </r>
    <r>
      <rPr>
        <sz val="14"/>
        <rFont val="宋体"/>
        <charset val="134"/>
      </rPr>
      <t>亩</t>
    </r>
    <r>
      <rPr>
        <sz val="14"/>
        <rFont val="Times New Roman"/>
        <charset val="134"/>
      </rPr>
      <t>76.92</t>
    </r>
    <r>
      <rPr>
        <sz val="14"/>
        <rFont val="宋体"/>
        <charset val="134"/>
      </rPr>
      <t>万元，连五乡</t>
    </r>
    <r>
      <rPr>
        <sz val="14"/>
        <rFont val="Times New Roman"/>
        <charset val="134"/>
      </rPr>
      <t>9130</t>
    </r>
    <r>
      <rPr>
        <sz val="14"/>
        <rFont val="宋体"/>
        <charset val="134"/>
      </rPr>
      <t>亩</t>
    </r>
    <r>
      <rPr>
        <sz val="14"/>
        <rFont val="Times New Roman"/>
        <charset val="134"/>
      </rPr>
      <t>182.6</t>
    </r>
    <r>
      <rPr>
        <sz val="14"/>
        <rFont val="宋体"/>
        <charset val="134"/>
      </rPr>
      <t>万元。</t>
    </r>
    <r>
      <rPr>
        <sz val="14"/>
        <rFont val="Times New Roman"/>
        <charset val="134"/>
      </rPr>
      <t>2.</t>
    </r>
    <r>
      <rPr>
        <sz val="14"/>
        <rFont val="宋体"/>
        <charset val="134"/>
      </rPr>
      <t>在全县新增种植饲料玉米</t>
    </r>
    <r>
      <rPr>
        <sz val="14"/>
        <rFont val="Times New Roman"/>
        <charset val="134"/>
      </rPr>
      <t>24786.5</t>
    </r>
    <r>
      <rPr>
        <sz val="14"/>
        <rFont val="宋体"/>
        <charset val="134"/>
      </rPr>
      <t>亩，其中川王镇</t>
    </r>
    <r>
      <rPr>
        <sz val="14"/>
        <rFont val="Times New Roman"/>
        <charset val="134"/>
      </rPr>
      <t>1340</t>
    </r>
    <r>
      <rPr>
        <sz val="14"/>
        <rFont val="宋体"/>
        <charset val="134"/>
      </rPr>
      <t>亩，大阳镇</t>
    </r>
    <r>
      <rPr>
        <sz val="14"/>
        <rFont val="Times New Roman"/>
        <charset val="134"/>
      </rPr>
      <t>2608</t>
    </r>
    <r>
      <rPr>
        <sz val="14"/>
        <rFont val="宋体"/>
        <charset val="134"/>
      </rPr>
      <t>亩，连五乡</t>
    </r>
    <r>
      <rPr>
        <sz val="14"/>
        <rFont val="Times New Roman"/>
        <charset val="134"/>
      </rPr>
      <t>1880</t>
    </r>
    <r>
      <rPr>
        <sz val="14"/>
        <rFont val="宋体"/>
        <charset val="134"/>
      </rPr>
      <t>亩，梁山镇</t>
    </r>
    <r>
      <rPr>
        <sz val="14"/>
        <rFont val="Times New Roman"/>
        <charset val="134"/>
      </rPr>
      <t>1600</t>
    </r>
    <r>
      <rPr>
        <sz val="14"/>
        <rFont val="宋体"/>
        <charset val="134"/>
      </rPr>
      <t>亩，刘堡镇</t>
    </r>
    <r>
      <rPr>
        <sz val="14"/>
        <rFont val="Times New Roman"/>
        <charset val="134"/>
      </rPr>
      <t>2915</t>
    </r>
    <r>
      <rPr>
        <sz val="14"/>
        <rFont val="宋体"/>
        <charset val="134"/>
      </rPr>
      <t>亩，龙山镇</t>
    </r>
    <r>
      <rPr>
        <sz val="14"/>
        <rFont val="Times New Roman"/>
        <charset val="134"/>
      </rPr>
      <t>2080</t>
    </r>
    <r>
      <rPr>
        <sz val="14"/>
        <rFont val="宋体"/>
        <charset val="134"/>
      </rPr>
      <t>亩，马鹿镇</t>
    </r>
    <r>
      <rPr>
        <sz val="14"/>
        <rFont val="Times New Roman"/>
        <charset val="134"/>
      </rPr>
      <t>1760</t>
    </r>
    <r>
      <rPr>
        <sz val="14"/>
        <rFont val="宋体"/>
        <charset val="134"/>
      </rPr>
      <t>亩，木河乡</t>
    </r>
    <r>
      <rPr>
        <sz val="14"/>
        <rFont val="Times New Roman"/>
        <charset val="134"/>
      </rPr>
      <t>1238</t>
    </r>
    <r>
      <rPr>
        <sz val="14"/>
        <rFont val="宋体"/>
        <charset val="134"/>
      </rPr>
      <t>亩，张家川镇</t>
    </r>
    <r>
      <rPr>
        <sz val="14"/>
        <rFont val="Times New Roman"/>
        <charset val="134"/>
      </rPr>
      <t>3410</t>
    </r>
    <r>
      <rPr>
        <sz val="14"/>
        <rFont val="宋体"/>
        <charset val="134"/>
      </rPr>
      <t>亩，张棉驿乡</t>
    </r>
    <r>
      <rPr>
        <sz val="14"/>
        <rFont val="Times New Roman"/>
        <charset val="134"/>
      </rPr>
      <t>510</t>
    </r>
    <r>
      <rPr>
        <sz val="14"/>
        <rFont val="宋体"/>
        <charset val="134"/>
      </rPr>
      <t>亩，恭门镇</t>
    </r>
    <r>
      <rPr>
        <sz val="14"/>
        <rFont val="Times New Roman"/>
        <charset val="134"/>
      </rPr>
      <t>4274</t>
    </r>
    <r>
      <rPr>
        <sz val="14"/>
        <rFont val="宋体"/>
        <charset val="134"/>
      </rPr>
      <t>亩，闫家乡</t>
    </r>
    <r>
      <rPr>
        <sz val="14"/>
        <rFont val="Times New Roman"/>
        <charset val="134"/>
      </rPr>
      <t>50</t>
    </r>
    <r>
      <rPr>
        <sz val="14"/>
        <rFont val="宋体"/>
        <charset val="134"/>
      </rPr>
      <t>亩，马关镇</t>
    </r>
    <r>
      <rPr>
        <sz val="14"/>
        <rFont val="Times New Roman"/>
        <charset val="134"/>
      </rPr>
      <t>1031.5</t>
    </r>
    <r>
      <rPr>
        <sz val="14"/>
        <rFont val="宋体"/>
        <charset val="134"/>
      </rPr>
      <t>亩、平安乡</t>
    </r>
    <r>
      <rPr>
        <sz val="14"/>
        <rFont val="Times New Roman"/>
        <charset val="134"/>
      </rPr>
      <t>90</t>
    </r>
    <r>
      <rPr>
        <sz val="14"/>
        <rFont val="宋体"/>
        <charset val="134"/>
      </rPr>
      <t>亩。新型经营主体种植饲料玉米</t>
    </r>
    <r>
      <rPr>
        <sz val="14"/>
        <rFont val="Times New Roman"/>
        <charset val="134"/>
      </rPr>
      <t>50</t>
    </r>
    <r>
      <rPr>
        <sz val="14"/>
        <rFont val="宋体"/>
        <charset val="134"/>
      </rPr>
      <t>亩以上，亩补助</t>
    </r>
    <r>
      <rPr>
        <sz val="14"/>
        <rFont val="Times New Roman"/>
        <charset val="134"/>
      </rPr>
      <t>200</t>
    </r>
    <r>
      <rPr>
        <sz val="14"/>
        <rFont val="宋体"/>
        <charset val="134"/>
      </rPr>
      <t>元，最高补助不超过</t>
    </r>
    <r>
      <rPr>
        <sz val="14"/>
        <rFont val="Times New Roman"/>
        <charset val="134"/>
      </rPr>
      <t>1000</t>
    </r>
    <r>
      <rPr>
        <sz val="14"/>
        <rFont val="宋体"/>
        <charset val="134"/>
      </rPr>
      <t>亩。</t>
    </r>
  </si>
  <si>
    <t>合作社饲草收贮补助项目</t>
  </si>
  <si>
    <r>
      <rPr>
        <sz val="14"/>
        <rFont val="宋体"/>
        <charset val="134"/>
      </rPr>
      <t>在全县</t>
    </r>
    <r>
      <rPr>
        <sz val="14"/>
        <rFont val="Times New Roman"/>
        <charset val="134"/>
      </rPr>
      <t>15</t>
    </r>
    <r>
      <rPr>
        <sz val="14"/>
        <rFont val="宋体"/>
        <charset val="134"/>
      </rPr>
      <t>乡镇安排1363万元，用于饲料玉米收贮补助项目，每吨补助</t>
    </r>
    <r>
      <rPr>
        <sz val="14"/>
        <rFont val="Times New Roman"/>
        <charset val="134"/>
      </rPr>
      <t>38-50</t>
    </r>
    <r>
      <rPr>
        <sz val="14"/>
        <rFont val="宋体"/>
        <charset val="134"/>
      </rPr>
      <t>元。</t>
    </r>
  </si>
  <si>
    <t>带动全县饲草产业发展，促进农户产业增收，带动全县畜牧产业发展</t>
  </si>
  <si>
    <r>
      <rPr>
        <sz val="14"/>
        <rFont val="宋体"/>
        <charset val="134"/>
      </rPr>
      <t>中药材种植基地补助项目（</t>
    </r>
    <r>
      <rPr>
        <sz val="14"/>
        <rFont val="Times New Roman"/>
        <charset val="134"/>
      </rPr>
      <t>1000</t>
    </r>
    <r>
      <rPr>
        <sz val="14"/>
        <rFont val="宋体"/>
        <charset val="134"/>
      </rPr>
      <t>元</t>
    </r>
    <r>
      <rPr>
        <sz val="14"/>
        <rFont val="Times New Roman"/>
        <charset val="134"/>
      </rPr>
      <t>/</t>
    </r>
    <r>
      <rPr>
        <sz val="14"/>
        <rFont val="宋体"/>
        <charset val="134"/>
      </rPr>
      <t>亩）</t>
    </r>
  </si>
  <si>
    <r>
      <rPr>
        <sz val="14"/>
        <rFont val="宋体"/>
        <charset val="134"/>
      </rPr>
      <t>安排</t>
    </r>
    <r>
      <rPr>
        <sz val="14"/>
        <rFont val="Times New Roman"/>
        <charset val="134"/>
      </rPr>
      <t>180</t>
    </r>
    <r>
      <rPr>
        <sz val="14"/>
        <rFont val="宋体"/>
        <charset val="134"/>
      </rPr>
      <t>万元在张家川镇、大阳镇</t>
    </r>
    <r>
      <rPr>
        <sz val="14"/>
        <rFont val="Times New Roman"/>
        <charset val="134"/>
      </rPr>
      <t>2</t>
    </r>
    <r>
      <rPr>
        <sz val="14"/>
        <rFont val="宋体"/>
        <charset val="134"/>
      </rPr>
      <t>乡镇实施中药材种植基地补助项目，每亩补助</t>
    </r>
    <r>
      <rPr>
        <sz val="14"/>
        <rFont val="Times New Roman"/>
        <charset val="134"/>
      </rPr>
      <t>1000</t>
    </r>
    <r>
      <rPr>
        <sz val="14"/>
        <rFont val="宋体"/>
        <charset val="134"/>
      </rPr>
      <t>元，共补助</t>
    </r>
    <r>
      <rPr>
        <sz val="14"/>
        <rFont val="Times New Roman"/>
        <charset val="134"/>
      </rPr>
      <t>1800</t>
    </r>
    <r>
      <rPr>
        <sz val="14"/>
        <rFont val="宋体"/>
        <charset val="134"/>
      </rPr>
      <t>亩。其中：张家川镇种植中药材</t>
    </r>
    <r>
      <rPr>
        <sz val="14"/>
        <rFont val="Times New Roman"/>
        <charset val="134"/>
      </rPr>
      <t>1340</t>
    </r>
    <r>
      <rPr>
        <sz val="14"/>
        <rFont val="宋体"/>
        <charset val="134"/>
      </rPr>
      <t>亩补助</t>
    </r>
    <r>
      <rPr>
        <sz val="14"/>
        <rFont val="Times New Roman"/>
        <charset val="134"/>
      </rPr>
      <t>134</t>
    </r>
    <r>
      <rPr>
        <sz val="14"/>
        <rFont val="宋体"/>
        <charset val="134"/>
      </rPr>
      <t>万元，大阳镇种植中药材</t>
    </r>
    <r>
      <rPr>
        <sz val="14"/>
        <rFont val="Times New Roman"/>
        <charset val="134"/>
      </rPr>
      <t>460</t>
    </r>
    <r>
      <rPr>
        <sz val="14"/>
        <rFont val="宋体"/>
        <charset val="134"/>
      </rPr>
      <t>亩补助</t>
    </r>
    <r>
      <rPr>
        <sz val="14"/>
        <rFont val="Times New Roman"/>
        <charset val="134"/>
      </rPr>
      <t>46</t>
    </r>
    <r>
      <rPr>
        <sz val="14"/>
        <rFont val="宋体"/>
        <charset val="134"/>
      </rPr>
      <t>万元。项目资金严格按照《张家川县农业产业振兴奖补实施意见》（张政发〔</t>
    </r>
    <r>
      <rPr>
        <sz val="14"/>
        <rFont val="Times New Roman"/>
        <charset val="134"/>
      </rPr>
      <t>2021</t>
    </r>
    <r>
      <rPr>
        <sz val="14"/>
        <rFont val="宋体"/>
        <charset val="134"/>
      </rPr>
      <t>〕</t>
    </r>
    <r>
      <rPr>
        <sz val="14"/>
        <rFont val="Times New Roman"/>
        <charset val="134"/>
      </rPr>
      <t>110</t>
    </r>
    <r>
      <rPr>
        <sz val="14"/>
        <rFont val="宋体"/>
        <charset val="134"/>
      </rPr>
      <t>号）文件执行。</t>
    </r>
  </si>
  <si>
    <r>
      <rPr>
        <sz val="14"/>
        <rFont val="宋体"/>
        <charset val="134"/>
      </rPr>
      <t>一般经济作物种植基地补助项目</t>
    </r>
    <r>
      <rPr>
        <sz val="14"/>
        <rFont val="Times New Roman"/>
        <charset val="134"/>
      </rPr>
      <t xml:space="preserve">
</t>
    </r>
    <r>
      <rPr>
        <sz val="14"/>
        <rFont val="宋体"/>
        <charset val="134"/>
      </rPr>
      <t>（万寿菊）</t>
    </r>
  </si>
  <si>
    <r>
      <rPr>
        <sz val="14"/>
        <rFont val="宋体"/>
        <charset val="134"/>
      </rPr>
      <t>在木河乡种植万寿菊</t>
    </r>
    <r>
      <rPr>
        <sz val="14"/>
        <rFont val="Times New Roman"/>
        <charset val="134"/>
      </rPr>
      <t>50</t>
    </r>
    <r>
      <rPr>
        <sz val="14"/>
        <rFont val="宋体"/>
        <charset val="134"/>
      </rPr>
      <t>亩。新型经营主体种植万寿菊等一般经济作物</t>
    </r>
    <r>
      <rPr>
        <sz val="14"/>
        <rFont val="Times New Roman"/>
        <charset val="134"/>
      </rPr>
      <t>50</t>
    </r>
    <r>
      <rPr>
        <sz val="14"/>
        <rFont val="宋体"/>
        <charset val="134"/>
      </rPr>
      <t>亩以上的，亩补助</t>
    </r>
    <r>
      <rPr>
        <sz val="14"/>
        <rFont val="Times New Roman"/>
        <charset val="134"/>
      </rPr>
      <t>400</t>
    </r>
    <r>
      <rPr>
        <sz val="14"/>
        <rFont val="宋体"/>
        <charset val="134"/>
      </rPr>
      <t>元，最高补助不超过</t>
    </r>
    <r>
      <rPr>
        <sz val="14"/>
        <rFont val="Times New Roman"/>
        <charset val="134"/>
      </rPr>
      <t>1000</t>
    </r>
    <r>
      <rPr>
        <sz val="14"/>
        <rFont val="宋体"/>
        <charset val="134"/>
      </rPr>
      <t>亩。</t>
    </r>
  </si>
  <si>
    <r>
      <rPr>
        <sz val="14"/>
        <rFont val="宋体"/>
        <charset val="134"/>
      </rPr>
      <t>一般经济作物种植基地补助项目</t>
    </r>
    <r>
      <rPr>
        <sz val="14"/>
        <rFont val="Times New Roman"/>
        <charset val="134"/>
      </rPr>
      <t xml:space="preserve">
</t>
    </r>
    <r>
      <rPr>
        <sz val="14"/>
        <rFont val="宋体"/>
        <charset val="134"/>
      </rPr>
      <t>（向日葵）</t>
    </r>
  </si>
  <si>
    <r>
      <rPr>
        <sz val="14"/>
        <rFont val="宋体"/>
        <charset val="134"/>
      </rPr>
      <t>在全县种植向日葵</t>
    </r>
    <r>
      <rPr>
        <sz val="14"/>
        <rFont val="Times New Roman"/>
        <charset val="134"/>
      </rPr>
      <t>200</t>
    </r>
    <r>
      <rPr>
        <sz val="14"/>
        <rFont val="宋体"/>
        <charset val="134"/>
      </rPr>
      <t>亩，其中大阳镇南山村</t>
    </r>
    <r>
      <rPr>
        <sz val="14"/>
        <rFont val="Times New Roman"/>
        <charset val="134"/>
      </rPr>
      <t>50</t>
    </r>
    <r>
      <rPr>
        <sz val="14"/>
        <rFont val="宋体"/>
        <charset val="134"/>
      </rPr>
      <t>亩，恭门镇天河村</t>
    </r>
    <r>
      <rPr>
        <sz val="14"/>
        <rFont val="Times New Roman"/>
        <charset val="134"/>
      </rPr>
      <t>100</t>
    </r>
    <r>
      <rPr>
        <sz val="14"/>
        <rFont val="宋体"/>
        <charset val="134"/>
      </rPr>
      <t>亩，木河乡庄河村</t>
    </r>
    <r>
      <rPr>
        <sz val="14"/>
        <rFont val="Times New Roman"/>
        <charset val="134"/>
      </rPr>
      <t>50</t>
    </r>
    <r>
      <rPr>
        <sz val="14"/>
        <rFont val="宋体"/>
        <charset val="134"/>
      </rPr>
      <t>亩。新型经营主体种植向日葵等一般经济作物</t>
    </r>
    <r>
      <rPr>
        <sz val="14"/>
        <rFont val="Times New Roman"/>
        <charset val="134"/>
      </rPr>
      <t>50</t>
    </r>
    <r>
      <rPr>
        <sz val="14"/>
        <rFont val="宋体"/>
        <charset val="134"/>
      </rPr>
      <t>亩以上的，亩补助</t>
    </r>
    <r>
      <rPr>
        <sz val="14"/>
        <rFont val="Times New Roman"/>
        <charset val="134"/>
      </rPr>
      <t>400</t>
    </r>
    <r>
      <rPr>
        <sz val="14"/>
        <rFont val="宋体"/>
        <charset val="134"/>
      </rPr>
      <t>元，最高补助不超过</t>
    </r>
    <r>
      <rPr>
        <sz val="14"/>
        <rFont val="Times New Roman"/>
        <charset val="134"/>
      </rPr>
      <t>1000</t>
    </r>
    <r>
      <rPr>
        <sz val="14"/>
        <rFont val="宋体"/>
        <charset val="134"/>
      </rPr>
      <t>亩。</t>
    </r>
  </si>
  <si>
    <t>促进全县向日葵产业发展，带动农户增加经济收入</t>
  </si>
  <si>
    <r>
      <rPr>
        <sz val="14"/>
        <rFont val="宋体"/>
        <charset val="134"/>
      </rPr>
      <t>一般经济作物种植基地补助项目</t>
    </r>
    <r>
      <rPr>
        <sz val="14"/>
        <rFont val="Times New Roman"/>
        <charset val="134"/>
      </rPr>
      <t xml:space="preserve">
</t>
    </r>
    <r>
      <rPr>
        <sz val="14"/>
        <rFont val="宋体"/>
        <charset val="134"/>
      </rPr>
      <t>（西葫芦）</t>
    </r>
  </si>
  <si>
    <r>
      <rPr>
        <sz val="14"/>
        <rFont val="宋体"/>
        <charset val="134"/>
      </rPr>
      <t>梁山镇一般经济作物西葫芦种植基地补助项目涉及</t>
    </r>
    <r>
      <rPr>
        <sz val="14"/>
        <rFont val="Times New Roman"/>
        <charset val="134"/>
      </rPr>
      <t>2</t>
    </r>
    <r>
      <rPr>
        <sz val="14"/>
        <rFont val="宋体"/>
        <charset val="134"/>
      </rPr>
      <t>个村</t>
    </r>
    <r>
      <rPr>
        <sz val="14"/>
        <rFont val="Times New Roman"/>
        <charset val="134"/>
      </rPr>
      <t>2</t>
    </r>
    <r>
      <rPr>
        <sz val="14"/>
        <rFont val="宋体"/>
        <charset val="134"/>
      </rPr>
      <t>个合作社共计</t>
    </r>
    <r>
      <rPr>
        <sz val="14"/>
        <rFont val="Times New Roman"/>
        <charset val="134"/>
      </rPr>
      <t>730</t>
    </r>
    <r>
      <rPr>
        <sz val="14"/>
        <rFont val="宋体"/>
        <charset val="134"/>
      </rPr>
      <t>亩，需资金</t>
    </r>
    <r>
      <rPr>
        <sz val="14"/>
        <rFont val="Times New Roman"/>
        <charset val="134"/>
      </rPr>
      <t>29.2</t>
    </r>
    <r>
      <rPr>
        <sz val="14"/>
        <rFont val="宋体"/>
        <charset val="134"/>
      </rPr>
      <t>万元</t>
    </r>
    <r>
      <rPr>
        <sz val="14"/>
        <rFont val="Times New Roman"/>
        <charset val="134"/>
      </rPr>
      <t>.</t>
    </r>
    <r>
      <rPr>
        <sz val="14"/>
        <rFont val="宋体"/>
        <charset val="134"/>
      </rPr>
      <t>其中：双庙梁种养殖农民专业合作社种植西葫芦</t>
    </r>
    <r>
      <rPr>
        <sz val="14"/>
        <rFont val="Times New Roman"/>
        <charset val="134"/>
      </rPr>
      <t>580</t>
    </r>
    <r>
      <rPr>
        <sz val="14"/>
        <rFont val="宋体"/>
        <charset val="134"/>
      </rPr>
      <t>亩（在杨崖村）、鸿源盛养殖家庭农场种植西葫芦</t>
    </r>
    <r>
      <rPr>
        <sz val="14"/>
        <rFont val="Times New Roman"/>
        <charset val="134"/>
      </rPr>
      <t>150</t>
    </r>
    <r>
      <rPr>
        <sz val="14"/>
        <rFont val="宋体"/>
        <charset val="134"/>
      </rPr>
      <t>亩（在斜头村）。新型经营主体种植西葫芦等一般经济作物</t>
    </r>
    <r>
      <rPr>
        <sz val="14"/>
        <rFont val="Times New Roman"/>
        <charset val="134"/>
      </rPr>
      <t>50</t>
    </r>
    <r>
      <rPr>
        <sz val="14"/>
        <rFont val="宋体"/>
        <charset val="134"/>
      </rPr>
      <t>亩以上的，亩补助</t>
    </r>
    <r>
      <rPr>
        <sz val="14"/>
        <rFont val="Times New Roman"/>
        <charset val="134"/>
      </rPr>
      <t>400</t>
    </r>
    <r>
      <rPr>
        <sz val="14"/>
        <rFont val="宋体"/>
        <charset val="134"/>
      </rPr>
      <t>元，最高补助不超过</t>
    </r>
    <r>
      <rPr>
        <sz val="14"/>
        <rFont val="Times New Roman"/>
        <charset val="134"/>
      </rPr>
      <t>1000</t>
    </r>
    <r>
      <rPr>
        <sz val="14"/>
        <rFont val="宋体"/>
        <charset val="134"/>
      </rPr>
      <t>亩。</t>
    </r>
  </si>
  <si>
    <t>春油菜种植基地补助项目</t>
  </si>
  <si>
    <r>
      <rPr>
        <sz val="14"/>
        <rFont val="宋体"/>
        <charset val="134"/>
      </rPr>
      <t>在全县种植春油菜</t>
    </r>
    <r>
      <rPr>
        <sz val="14"/>
        <rFont val="Times New Roman"/>
        <charset val="134"/>
      </rPr>
      <t>1750</t>
    </r>
    <r>
      <rPr>
        <sz val="14"/>
        <rFont val="宋体"/>
        <charset val="134"/>
      </rPr>
      <t>亩，其中张棉驿乡</t>
    </r>
    <r>
      <rPr>
        <sz val="14"/>
        <rFont val="Times New Roman"/>
        <charset val="134"/>
      </rPr>
      <t>1600</t>
    </r>
    <r>
      <rPr>
        <sz val="14"/>
        <rFont val="宋体"/>
        <charset val="134"/>
      </rPr>
      <t>亩，闫家乡</t>
    </r>
    <r>
      <rPr>
        <sz val="14"/>
        <rFont val="Times New Roman"/>
        <charset val="134"/>
      </rPr>
      <t>150</t>
    </r>
    <r>
      <rPr>
        <sz val="14"/>
        <rFont val="宋体"/>
        <charset val="134"/>
      </rPr>
      <t>亩。新型经营主体种植油料作物</t>
    </r>
    <r>
      <rPr>
        <sz val="14"/>
        <rFont val="Times New Roman"/>
        <charset val="134"/>
      </rPr>
      <t>100</t>
    </r>
    <r>
      <rPr>
        <sz val="14"/>
        <rFont val="宋体"/>
        <charset val="134"/>
      </rPr>
      <t>亩以上的，亩补助</t>
    </r>
    <r>
      <rPr>
        <sz val="14"/>
        <rFont val="Times New Roman"/>
        <charset val="134"/>
      </rPr>
      <t>200</t>
    </r>
    <r>
      <rPr>
        <sz val="14"/>
        <rFont val="宋体"/>
        <charset val="134"/>
      </rPr>
      <t>元，最高补助不超过</t>
    </r>
    <r>
      <rPr>
        <sz val="14"/>
        <rFont val="Times New Roman"/>
        <charset val="134"/>
      </rPr>
      <t>1000</t>
    </r>
    <r>
      <rPr>
        <sz val="14"/>
        <rFont val="宋体"/>
        <charset val="134"/>
      </rPr>
      <t>亩。</t>
    </r>
  </si>
  <si>
    <r>
      <rPr>
        <sz val="14"/>
        <rFont val="宋体"/>
        <charset val="134"/>
      </rPr>
      <t>林果业栽植生产基地建设补助项目</t>
    </r>
    <r>
      <rPr>
        <sz val="14"/>
        <rFont val="Times New Roman"/>
        <charset val="134"/>
      </rPr>
      <t xml:space="preserve">
</t>
    </r>
    <r>
      <rPr>
        <sz val="14"/>
        <rFont val="宋体"/>
        <charset val="134"/>
      </rPr>
      <t>（乌龙头）</t>
    </r>
  </si>
  <si>
    <r>
      <rPr>
        <sz val="14"/>
        <rFont val="宋体"/>
        <charset val="134"/>
      </rPr>
      <t>投入</t>
    </r>
    <r>
      <rPr>
        <sz val="14"/>
        <rFont val="Times New Roman"/>
        <charset val="134"/>
      </rPr>
      <t>8</t>
    </r>
    <r>
      <rPr>
        <sz val="14"/>
        <rFont val="宋体"/>
        <charset val="134"/>
      </rPr>
      <t>万元对川王镇乌龙头实施提质增效</t>
    </r>
    <r>
      <rPr>
        <sz val="14"/>
        <rFont val="Times New Roman"/>
        <charset val="134"/>
      </rPr>
      <t>200</t>
    </r>
    <r>
      <rPr>
        <sz val="14"/>
        <rFont val="宋体"/>
        <charset val="134"/>
      </rPr>
      <t>亩。合作社等新型经营主体亩均补助</t>
    </r>
    <r>
      <rPr>
        <sz val="14"/>
        <rFont val="Times New Roman"/>
        <charset val="134"/>
      </rPr>
      <t>400</t>
    </r>
    <r>
      <rPr>
        <sz val="14"/>
        <rFont val="宋体"/>
        <charset val="134"/>
      </rPr>
      <t>元。</t>
    </r>
  </si>
  <si>
    <t>促进新型经营主体果品产业发展壮大，带动农户果品产业提质增效，促进产业发展，增加农户收入</t>
  </si>
  <si>
    <t>乌龙头栽植项目</t>
  </si>
  <si>
    <r>
      <rPr>
        <sz val="14"/>
        <rFont val="宋体"/>
        <charset val="134"/>
      </rPr>
      <t>在全县</t>
    </r>
    <r>
      <rPr>
        <sz val="14"/>
        <rFont val="Times New Roman"/>
        <charset val="134"/>
      </rPr>
      <t>15</t>
    </r>
    <r>
      <rPr>
        <sz val="14"/>
        <rFont val="宋体"/>
        <charset val="134"/>
      </rPr>
      <t>个乡镇范围内利用荒山荒坡、房前屋后栽植乌龙头</t>
    </r>
    <r>
      <rPr>
        <sz val="14"/>
        <rFont val="Times New Roman"/>
        <charset val="134"/>
      </rPr>
      <t>52</t>
    </r>
    <r>
      <rPr>
        <sz val="14"/>
        <rFont val="宋体"/>
        <charset val="134"/>
      </rPr>
      <t>万株。</t>
    </r>
  </si>
  <si>
    <t>发展特色产业，拓宽农户增收渠道，增加经济收入</t>
  </si>
  <si>
    <t>县自然资源局</t>
  </si>
  <si>
    <t>造林站</t>
  </si>
  <si>
    <r>
      <rPr>
        <sz val="14"/>
        <rFont val="宋体"/>
        <charset val="134"/>
      </rPr>
      <t>林果业提质增效生产基地建设补助项目</t>
    </r>
    <r>
      <rPr>
        <sz val="14"/>
        <rFont val="Times New Roman"/>
        <charset val="134"/>
      </rPr>
      <t xml:space="preserve">
</t>
    </r>
    <r>
      <rPr>
        <sz val="14"/>
        <rFont val="宋体"/>
        <charset val="134"/>
      </rPr>
      <t>（苹果、大樱桃、梨）</t>
    </r>
  </si>
  <si>
    <r>
      <rPr>
        <sz val="14"/>
        <rFont val="Times New Roman"/>
        <charset val="134"/>
      </rPr>
      <t>1.</t>
    </r>
    <r>
      <rPr>
        <sz val="14"/>
        <rFont val="宋体"/>
        <charset val="134"/>
      </rPr>
      <t>在全县安排</t>
    </r>
    <r>
      <rPr>
        <sz val="14"/>
        <rFont val="Times New Roman"/>
        <charset val="134"/>
      </rPr>
      <t>66</t>
    </r>
    <r>
      <rPr>
        <sz val="14"/>
        <rFont val="宋体"/>
        <charset val="134"/>
      </rPr>
      <t>万元用于奖补合作社等新型经营主体对苹果等果品产区进行提质增效</t>
    </r>
    <r>
      <rPr>
        <sz val="14"/>
        <rFont val="Times New Roman"/>
        <charset val="134"/>
      </rPr>
      <t>189</t>
    </r>
    <r>
      <rPr>
        <sz val="14"/>
        <rFont val="宋体"/>
        <charset val="134"/>
      </rPr>
      <t>亩，建设防雹网等设施，每亩补助</t>
    </r>
    <r>
      <rPr>
        <sz val="14"/>
        <rFont val="Times New Roman"/>
        <charset val="134"/>
      </rPr>
      <t>3500</t>
    </r>
    <r>
      <rPr>
        <sz val="14"/>
        <rFont val="宋体"/>
        <charset val="134"/>
      </rPr>
      <t>元。</t>
    </r>
    <r>
      <rPr>
        <sz val="14"/>
        <rFont val="Times New Roman"/>
        <charset val="134"/>
      </rPr>
      <t>2.</t>
    </r>
    <r>
      <rPr>
        <sz val="14"/>
        <rFont val="宋体"/>
        <charset val="134"/>
      </rPr>
      <t>在龙山镇安排</t>
    </r>
    <r>
      <rPr>
        <sz val="14"/>
        <rFont val="Times New Roman"/>
        <charset val="134"/>
      </rPr>
      <t>54</t>
    </r>
    <r>
      <rPr>
        <sz val="14"/>
        <rFont val="宋体"/>
        <charset val="134"/>
      </rPr>
      <t>万元对苹果、大樱桃、梨等果品实施提质增效</t>
    </r>
    <r>
      <rPr>
        <sz val="14"/>
        <rFont val="Times New Roman"/>
        <charset val="134"/>
      </rPr>
      <t>900</t>
    </r>
    <r>
      <rPr>
        <sz val="14"/>
        <rFont val="宋体"/>
        <charset val="134"/>
      </rPr>
      <t>亩，合作社等新型经营主体亩均补助</t>
    </r>
    <r>
      <rPr>
        <sz val="14"/>
        <rFont val="Times New Roman"/>
        <charset val="134"/>
      </rPr>
      <t>600</t>
    </r>
    <r>
      <rPr>
        <sz val="14"/>
        <rFont val="宋体"/>
        <charset val="134"/>
      </rPr>
      <t>元。</t>
    </r>
    <r>
      <rPr>
        <sz val="14"/>
        <rFont val="Times New Roman"/>
        <charset val="134"/>
      </rPr>
      <t>3.</t>
    </r>
    <r>
      <rPr>
        <sz val="14"/>
        <rFont val="宋体"/>
        <charset val="134"/>
      </rPr>
      <t>在大阳镇安排</t>
    </r>
    <r>
      <rPr>
        <sz val="14"/>
        <rFont val="Times New Roman"/>
        <charset val="134"/>
      </rPr>
      <t>15</t>
    </r>
    <r>
      <rPr>
        <sz val="14"/>
        <rFont val="宋体"/>
        <charset val="134"/>
      </rPr>
      <t>万元对苹果、大樱桃、梨等果品实施提质增效</t>
    </r>
    <r>
      <rPr>
        <sz val="14"/>
        <rFont val="Times New Roman"/>
        <charset val="134"/>
      </rPr>
      <t>250</t>
    </r>
    <r>
      <rPr>
        <sz val="14"/>
        <rFont val="宋体"/>
        <charset val="134"/>
      </rPr>
      <t>亩，合作社等新型经营主体亩均补助</t>
    </r>
    <r>
      <rPr>
        <sz val="14"/>
        <rFont val="Times New Roman"/>
        <charset val="134"/>
      </rPr>
      <t>600</t>
    </r>
    <r>
      <rPr>
        <sz val="14"/>
        <rFont val="宋体"/>
        <charset val="134"/>
      </rPr>
      <t>元。</t>
    </r>
    <r>
      <rPr>
        <sz val="14"/>
        <rFont val="Times New Roman"/>
        <charset val="134"/>
      </rPr>
      <t>4.</t>
    </r>
    <r>
      <rPr>
        <sz val="14"/>
        <rFont val="宋体"/>
        <charset val="134"/>
      </rPr>
      <t>在连五乡安排</t>
    </r>
    <r>
      <rPr>
        <sz val="14"/>
        <rFont val="Times New Roman"/>
        <charset val="134"/>
      </rPr>
      <t>15</t>
    </r>
    <r>
      <rPr>
        <sz val="14"/>
        <rFont val="宋体"/>
        <charset val="134"/>
      </rPr>
      <t>万元对苹果、大樱桃、梨等果品实施提质增效</t>
    </r>
    <r>
      <rPr>
        <sz val="14"/>
        <rFont val="Times New Roman"/>
        <charset val="134"/>
      </rPr>
      <t>250</t>
    </r>
    <r>
      <rPr>
        <sz val="14"/>
        <rFont val="宋体"/>
        <charset val="134"/>
      </rPr>
      <t>亩，合作社等新型经营主体亩均补助</t>
    </r>
    <r>
      <rPr>
        <sz val="14"/>
        <rFont val="Times New Roman"/>
        <charset val="134"/>
      </rPr>
      <t>600</t>
    </r>
    <r>
      <rPr>
        <sz val="14"/>
        <rFont val="宋体"/>
        <charset val="134"/>
      </rPr>
      <t>元。</t>
    </r>
  </si>
  <si>
    <r>
      <rPr>
        <sz val="14"/>
        <rFont val="宋体"/>
        <charset val="134"/>
      </rPr>
      <t>林果业提质增效生产基地建设补助项目</t>
    </r>
    <r>
      <rPr>
        <sz val="14"/>
        <rFont val="Times New Roman"/>
        <charset val="134"/>
      </rPr>
      <t xml:space="preserve">
</t>
    </r>
    <r>
      <rPr>
        <sz val="14"/>
        <rFont val="宋体"/>
        <charset val="134"/>
      </rPr>
      <t>（花椒）</t>
    </r>
  </si>
  <si>
    <r>
      <rPr>
        <sz val="14"/>
        <rFont val="宋体"/>
        <charset val="134"/>
      </rPr>
      <t>在全县投入</t>
    </r>
    <r>
      <rPr>
        <sz val="14"/>
        <rFont val="Times New Roman"/>
        <charset val="134"/>
      </rPr>
      <t>76</t>
    </r>
    <r>
      <rPr>
        <sz val="14"/>
        <rFont val="宋体"/>
        <charset val="134"/>
      </rPr>
      <t>万元对花椒实施提质增效</t>
    </r>
    <r>
      <rPr>
        <sz val="14"/>
        <rFont val="Times New Roman"/>
        <charset val="134"/>
      </rPr>
      <t>1900</t>
    </r>
    <r>
      <rPr>
        <sz val="14"/>
        <rFont val="宋体"/>
        <charset val="134"/>
      </rPr>
      <t>亩，其中在龙山镇安排</t>
    </r>
    <r>
      <rPr>
        <sz val="14"/>
        <rFont val="Times New Roman"/>
        <charset val="134"/>
      </rPr>
      <t>16</t>
    </r>
    <r>
      <rPr>
        <sz val="14"/>
        <rFont val="宋体"/>
        <charset val="134"/>
      </rPr>
      <t>万元对花椒实施提质增效</t>
    </r>
    <r>
      <rPr>
        <sz val="14"/>
        <rFont val="Times New Roman"/>
        <charset val="134"/>
      </rPr>
      <t>400</t>
    </r>
    <r>
      <rPr>
        <sz val="14"/>
        <rFont val="宋体"/>
        <charset val="134"/>
      </rPr>
      <t>亩，对合作社等新型经营主体亩均补助</t>
    </r>
    <r>
      <rPr>
        <sz val="14"/>
        <rFont val="Times New Roman"/>
        <charset val="134"/>
      </rPr>
      <t>400</t>
    </r>
    <r>
      <rPr>
        <sz val="14"/>
        <rFont val="宋体"/>
        <charset val="134"/>
      </rPr>
      <t>元；在马关镇安排</t>
    </r>
    <r>
      <rPr>
        <sz val="14"/>
        <rFont val="Times New Roman"/>
        <charset val="134"/>
      </rPr>
      <t>48</t>
    </r>
    <r>
      <rPr>
        <sz val="14"/>
        <rFont val="宋体"/>
        <charset val="134"/>
      </rPr>
      <t>万元用于花椒实施提质增效</t>
    </r>
    <r>
      <rPr>
        <sz val="14"/>
        <rFont val="Times New Roman"/>
        <charset val="134"/>
      </rPr>
      <t>1200</t>
    </r>
    <r>
      <rPr>
        <sz val="14"/>
        <rFont val="宋体"/>
        <charset val="134"/>
      </rPr>
      <t>亩，对合作社等新型经营主体亩均补助</t>
    </r>
    <r>
      <rPr>
        <sz val="14"/>
        <rFont val="Times New Roman"/>
        <charset val="134"/>
      </rPr>
      <t>400</t>
    </r>
    <r>
      <rPr>
        <sz val="14"/>
        <rFont val="宋体"/>
        <charset val="134"/>
      </rPr>
      <t>元；在梁山镇安排</t>
    </r>
    <r>
      <rPr>
        <sz val="14"/>
        <rFont val="Times New Roman"/>
        <charset val="134"/>
      </rPr>
      <t>12</t>
    </r>
    <r>
      <rPr>
        <sz val="14"/>
        <rFont val="宋体"/>
        <charset val="134"/>
      </rPr>
      <t>万元用于花椒实施提质增效</t>
    </r>
    <r>
      <rPr>
        <sz val="14"/>
        <rFont val="Times New Roman"/>
        <charset val="134"/>
      </rPr>
      <t>300</t>
    </r>
    <r>
      <rPr>
        <sz val="14"/>
        <rFont val="宋体"/>
        <charset val="134"/>
      </rPr>
      <t>亩，对合作社等新型经营主体亩均补助</t>
    </r>
    <r>
      <rPr>
        <sz val="14"/>
        <rFont val="Times New Roman"/>
        <charset val="134"/>
      </rPr>
      <t>400</t>
    </r>
    <r>
      <rPr>
        <sz val="14"/>
        <rFont val="宋体"/>
        <charset val="134"/>
      </rPr>
      <t>元。</t>
    </r>
  </si>
  <si>
    <t>农作物烘干房建设项目</t>
  </si>
  <si>
    <r>
      <rPr>
        <sz val="14"/>
        <rFont val="宋体"/>
        <charset val="134"/>
      </rPr>
      <t>在全县安排</t>
    </r>
    <r>
      <rPr>
        <sz val="14"/>
        <rFont val="Times New Roman"/>
        <charset val="134"/>
      </rPr>
      <t>170</t>
    </r>
    <r>
      <rPr>
        <sz val="14"/>
        <rFont val="宋体"/>
        <charset val="134"/>
      </rPr>
      <t>万元建设农作物烘干房</t>
    </r>
    <r>
      <rPr>
        <sz val="14"/>
        <rFont val="Times New Roman"/>
        <charset val="134"/>
      </rPr>
      <t>4</t>
    </r>
    <r>
      <rPr>
        <sz val="14"/>
        <rFont val="宋体"/>
        <charset val="134"/>
      </rPr>
      <t>座，用于农作物烘干、保存、贮藏。</t>
    </r>
  </si>
  <si>
    <t>建设农作物烘干房，延长产业链条，发展壮大村集体经济。</t>
  </si>
  <si>
    <t>马铃薯良种繁育基地建设补助项目</t>
  </si>
  <si>
    <r>
      <rPr>
        <sz val="14"/>
        <rFont val="Times New Roman"/>
        <charset val="134"/>
      </rPr>
      <t>1.</t>
    </r>
    <r>
      <rPr>
        <sz val="14"/>
        <rFont val="宋体"/>
        <charset val="134"/>
      </rPr>
      <t>在全县</t>
    </r>
    <r>
      <rPr>
        <sz val="14"/>
        <rFont val="Times New Roman"/>
        <charset val="134"/>
      </rPr>
      <t>15</t>
    </r>
    <r>
      <rPr>
        <sz val="14"/>
        <rFont val="宋体"/>
        <charset val="134"/>
      </rPr>
      <t>乡镇投入</t>
    </r>
    <r>
      <rPr>
        <sz val="14"/>
        <rFont val="Times New Roman"/>
        <charset val="134"/>
      </rPr>
      <t>528</t>
    </r>
    <r>
      <rPr>
        <sz val="14"/>
        <rFont val="宋体"/>
        <charset val="134"/>
      </rPr>
      <t>万元奖补合作社种植马铃薯</t>
    </r>
    <r>
      <rPr>
        <sz val="14"/>
        <rFont val="Times New Roman"/>
        <charset val="134"/>
      </rPr>
      <t>10560</t>
    </r>
    <r>
      <rPr>
        <sz val="14"/>
        <rFont val="宋体"/>
        <charset val="134"/>
      </rPr>
      <t>亩，每亩奖补</t>
    </r>
    <r>
      <rPr>
        <sz val="14"/>
        <rFont val="Times New Roman"/>
        <charset val="134"/>
      </rPr>
      <t>500</t>
    </r>
    <r>
      <rPr>
        <sz val="14"/>
        <rFont val="宋体"/>
        <charset val="134"/>
      </rPr>
      <t>元。其中：张家川镇</t>
    </r>
    <r>
      <rPr>
        <sz val="14"/>
        <rFont val="Times New Roman"/>
        <charset val="134"/>
      </rPr>
      <t>700</t>
    </r>
    <r>
      <rPr>
        <sz val="14"/>
        <rFont val="宋体"/>
        <charset val="134"/>
      </rPr>
      <t>亩</t>
    </r>
    <r>
      <rPr>
        <sz val="14"/>
        <rFont val="Times New Roman"/>
        <charset val="134"/>
      </rPr>
      <t>35</t>
    </r>
    <r>
      <rPr>
        <sz val="14"/>
        <rFont val="宋体"/>
        <charset val="134"/>
      </rPr>
      <t>万元，龙山镇</t>
    </r>
    <r>
      <rPr>
        <sz val="14"/>
        <rFont val="Times New Roman"/>
        <charset val="134"/>
      </rPr>
      <t>1100</t>
    </r>
    <r>
      <rPr>
        <sz val="14"/>
        <rFont val="宋体"/>
        <charset val="134"/>
      </rPr>
      <t>亩</t>
    </r>
    <r>
      <rPr>
        <sz val="14"/>
        <rFont val="Times New Roman"/>
        <charset val="134"/>
      </rPr>
      <t>55</t>
    </r>
    <r>
      <rPr>
        <sz val="14"/>
        <rFont val="宋体"/>
        <charset val="134"/>
      </rPr>
      <t>万元，恭门镇</t>
    </r>
    <r>
      <rPr>
        <sz val="14"/>
        <rFont val="Times New Roman"/>
        <charset val="134"/>
      </rPr>
      <t>610</t>
    </r>
    <r>
      <rPr>
        <sz val="14"/>
        <rFont val="宋体"/>
        <charset val="134"/>
      </rPr>
      <t>亩</t>
    </r>
    <r>
      <rPr>
        <sz val="14"/>
        <rFont val="Times New Roman"/>
        <charset val="134"/>
      </rPr>
      <t>30.5</t>
    </r>
    <r>
      <rPr>
        <sz val="14"/>
        <rFont val="宋体"/>
        <charset val="134"/>
      </rPr>
      <t>万元，刘堡镇</t>
    </r>
    <r>
      <rPr>
        <sz val="14"/>
        <rFont val="Times New Roman"/>
        <charset val="134"/>
      </rPr>
      <t>200</t>
    </r>
    <r>
      <rPr>
        <sz val="14"/>
        <rFont val="宋体"/>
        <charset val="134"/>
      </rPr>
      <t>亩</t>
    </r>
    <r>
      <rPr>
        <sz val="14"/>
        <rFont val="Times New Roman"/>
        <charset val="134"/>
      </rPr>
      <t>10</t>
    </r>
    <r>
      <rPr>
        <sz val="14"/>
        <rFont val="宋体"/>
        <charset val="134"/>
      </rPr>
      <t>万元，胡川镇</t>
    </r>
    <r>
      <rPr>
        <sz val="14"/>
        <rFont val="Times New Roman"/>
        <charset val="134"/>
      </rPr>
      <t>400</t>
    </r>
    <r>
      <rPr>
        <sz val="14"/>
        <rFont val="宋体"/>
        <charset val="134"/>
      </rPr>
      <t>亩</t>
    </r>
    <r>
      <rPr>
        <sz val="14"/>
        <rFont val="Times New Roman"/>
        <charset val="134"/>
      </rPr>
      <t>20</t>
    </r>
    <r>
      <rPr>
        <sz val="14"/>
        <rFont val="宋体"/>
        <charset val="134"/>
      </rPr>
      <t>万元，大阳镇</t>
    </r>
    <r>
      <rPr>
        <sz val="14"/>
        <rFont val="Times New Roman"/>
        <charset val="134"/>
      </rPr>
      <t>850</t>
    </r>
    <r>
      <rPr>
        <sz val="14"/>
        <rFont val="宋体"/>
        <charset val="134"/>
      </rPr>
      <t>亩</t>
    </r>
    <r>
      <rPr>
        <sz val="14"/>
        <rFont val="Times New Roman"/>
        <charset val="134"/>
      </rPr>
      <t>42.5</t>
    </r>
    <r>
      <rPr>
        <sz val="14"/>
        <rFont val="宋体"/>
        <charset val="134"/>
      </rPr>
      <t>万元，川王镇</t>
    </r>
    <r>
      <rPr>
        <sz val="14"/>
        <rFont val="Times New Roman"/>
        <charset val="134"/>
      </rPr>
      <t>1100</t>
    </r>
    <r>
      <rPr>
        <sz val="14"/>
        <rFont val="宋体"/>
        <charset val="134"/>
      </rPr>
      <t>亩</t>
    </r>
    <r>
      <rPr>
        <sz val="14"/>
        <rFont val="Times New Roman"/>
        <charset val="134"/>
      </rPr>
      <t>55</t>
    </r>
    <r>
      <rPr>
        <sz val="14"/>
        <rFont val="宋体"/>
        <charset val="134"/>
      </rPr>
      <t>万元，马关镇</t>
    </r>
    <r>
      <rPr>
        <sz val="14"/>
        <rFont val="Times New Roman"/>
        <charset val="134"/>
      </rPr>
      <t>650</t>
    </r>
    <r>
      <rPr>
        <sz val="14"/>
        <rFont val="宋体"/>
        <charset val="134"/>
      </rPr>
      <t>亩</t>
    </r>
    <r>
      <rPr>
        <sz val="14"/>
        <rFont val="Times New Roman"/>
        <charset val="134"/>
      </rPr>
      <t>32.5</t>
    </r>
    <r>
      <rPr>
        <sz val="14"/>
        <rFont val="宋体"/>
        <charset val="134"/>
      </rPr>
      <t>万元，梁山镇</t>
    </r>
    <r>
      <rPr>
        <sz val="14"/>
        <rFont val="Times New Roman"/>
        <charset val="134"/>
      </rPr>
      <t>1150</t>
    </r>
    <r>
      <rPr>
        <sz val="14"/>
        <rFont val="宋体"/>
        <charset val="134"/>
      </rPr>
      <t>亩</t>
    </r>
    <r>
      <rPr>
        <sz val="14"/>
        <rFont val="Times New Roman"/>
        <charset val="134"/>
      </rPr>
      <t>57.5</t>
    </r>
    <r>
      <rPr>
        <sz val="14"/>
        <rFont val="宋体"/>
        <charset val="134"/>
      </rPr>
      <t>万元，马鹿镇</t>
    </r>
    <r>
      <rPr>
        <sz val="14"/>
        <rFont val="Times New Roman"/>
        <charset val="134"/>
      </rPr>
      <t>1200</t>
    </r>
    <r>
      <rPr>
        <sz val="14"/>
        <rFont val="宋体"/>
        <charset val="134"/>
      </rPr>
      <t>亩</t>
    </r>
    <r>
      <rPr>
        <sz val="14"/>
        <rFont val="Times New Roman"/>
        <charset val="134"/>
      </rPr>
      <t>60</t>
    </r>
    <r>
      <rPr>
        <sz val="14"/>
        <rFont val="宋体"/>
        <charset val="134"/>
      </rPr>
      <t>万元，木河乡</t>
    </r>
    <r>
      <rPr>
        <sz val="14"/>
        <rFont val="Times New Roman"/>
        <charset val="134"/>
      </rPr>
      <t>900</t>
    </r>
    <r>
      <rPr>
        <sz val="14"/>
        <rFont val="宋体"/>
        <charset val="134"/>
      </rPr>
      <t>亩</t>
    </r>
    <r>
      <rPr>
        <sz val="14"/>
        <rFont val="Times New Roman"/>
        <charset val="134"/>
      </rPr>
      <t>45</t>
    </r>
    <r>
      <rPr>
        <sz val="14"/>
        <rFont val="宋体"/>
        <charset val="134"/>
      </rPr>
      <t>万元，闫家乡</t>
    </r>
    <r>
      <rPr>
        <sz val="14"/>
        <rFont val="Times New Roman"/>
        <charset val="134"/>
      </rPr>
      <t>300</t>
    </r>
    <r>
      <rPr>
        <sz val="14"/>
        <rFont val="宋体"/>
        <charset val="134"/>
      </rPr>
      <t>亩</t>
    </r>
    <r>
      <rPr>
        <sz val="14"/>
        <rFont val="Times New Roman"/>
        <charset val="134"/>
      </rPr>
      <t>15</t>
    </r>
    <r>
      <rPr>
        <sz val="14"/>
        <rFont val="宋体"/>
        <charset val="134"/>
      </rPr>
      <t>万元，张棉驿乡</t>
    </r>
    <r>
      <rPr>
        <sz val="14"/>
        <rFont val="Times New Roman"/>
        <charset val="134"/>
      </rPr>
      <t>1400</t>
    </r>
    <r>
      <rPr>
        <sz val="14"/>
        <rFont val="宋体"/>
        <charset val="134"/>
      </rPr>
      <t>亩</t>
    </r>
    <r>
      <rPr>
        <sz val="14"/>
        <rFont val="Times New Roman"/>
        <charset val="134"/>
      </rPr>
      <t>70</t>
    </r>
    <r>
      <rPr>
        <sz val="14"/>
        <rFont val="宋体"/>
        <charset val="134"/>
      </rPr>
      <t>万元。</t>
    </r>
    <r>
      <rPr>
        <sz val="14"/>
        <rFont val="Times New Roman"/>
        <charset val="134"/>
      </rPr>
      <t xml:space="preserve">
2.</t>
    </r>
    <r>
      <rPr>
        <sz val="14"/>
        <rFont val="宋体"/>
        <charset val="134"/>
      </rPr>
      <t>在全县种植良种马铃薯</t>
    </r>
    <r>
      <rPr>
        <sz val="14"/>
        <rFont val="Times New Roman"/>
        <charset val="134"/>
      </rPr>
      <t>4130</t>
    </r>
    <r>
      <rPr>
        <sz val="14"/>
        <rFont val="宋体"/>
        <charset val="134"/>
      </rPr>
      <t>亩，其中大阳镇</t>
    </r>
    <r>
      <rPr>
        <sz val="14"/>
        <rFont val="Times New Roman"/>
        <charset val="134"/>
      </rPr>
      <t>800</t>
    </r>
    <r>
      <rPr>
        <sz val="14"/>
        <rFont val="宋体"/>
        <charset val="134"/>
      </rPr>
      <t>亩，胡川</t>
    </r>
    <r>
      <rPr>
        <sz val="14"/>
        <rFont val="Times New Roman"/>
        <charset val="134"/>
      </rPr>
      <t>600</t>
    </r>
    <r>
      <rPr>
        <sz val="14"/>
        <rFont val="宋体"/>
        <charset val="134"/>
      </rPr>
      <t>亩，刘堡镇</t>
    </r>
    <r>
      <rPr>
        <sz val="14"/>
        <rFont val="Times New Roman"/>
        <charset val="134"/>
      </rPr>
      <t>60</t>
    </r>
    <r>
      <rPr>
        <sz val="14"/>
        <rFont val="宋体"/>
        <charset val="134"/>
      </rPr>
      <t>亩，马关镇</t>
    </r>
    <r>
      <rPr>
        <sz val="14"/>
        <rFont val="Times New Roman"/>
        <charset val="134"/>
      </rPr>
      <t>350</t>
    </r>
    <r>
      <rPr>
        <sz val="14"/>
        <rFont val="宋体"/>
        <charset val="134"/>
      </rPr>
      <t>亩，马鹿镇</t>
    </r>
    <r>
      <rPr>
        <sz val="14"/>
        <rFont val="Times New Roman"/>
        <charset val="134"/>
      </rPr>
      <t>800</t>
    </r>
    <r>
      <rPr>
        <sz val="14"/>
        <rFont val="宋体"/>
        <charset val="134"/>
      </rPr>
      <t>亩，木河乡</t>
    </r>
    <r>
      <rPr>
        <sz val="14"/>
        <rFont val="Times New Roman"/>
        <charset val="134"/>
      </rPr>
      <t>500</t>
    </r>
    <r>
      <rPr>
        <sz val="14"/>
        <rFont val="宋体"/>
        <charset val="134"/>
      </rPr>
      <t>亩，川王镇</t>
    </r>
    <r>
      <rPr>
        <sz val="14"/>
        <rFont val="Times New Roman"/>
        <charset val="134"/>
      </rPr>
      <t>200</t>
    </r>
    <r>
      <rPr>
        <sz val="14"/>
        <rFont val="宋体"/>
        <charset val="134"/>
      </rPr>
      <t>亩，张家川镇</t>
    </r>
    <r>
      <rPr>
        <sz val="14"/>
        <rFont val="Times New Roman"/>
        <charset val="134"/>
      </rPr>
      <t>400</t>
    </r>
    <r>
      <rPr>
        <sz val="14"/>
        <rFont val="宋体"/>
        <charset val="134"/>
      </rPr>
      <t>亩，恭门镇</t>
    </r>
    <r>
      <rPr>
        <sz val="14"/>
        <rFont val="Times New Roman"/>
        <charset val="134"/>
      </rPr>
      <t>420</t>
    </r>
    <r>
      <rPr>
        <sz val="14"/>
        <rFont val="宋体"/>
        <charset val="134"/>
      </rPr>
      <t>亩。合作社、家庭农场等新型经营主体扩繁良种马铃薯</t>
    </r>
    <r>
      <rPr>
        <sz val="14"/>
        <rFont val="Times New Roman"/>
        <charset val="134"/>
      </rPr>
      <t>50</t>
    </r>
    <r>
      <rPr>
        <sz val="14"/>
        <rFont val="宋体"/>
        <charset val="134"/>
      </rPr>
      <t>亩以上的，亩补助</t>
    </r>
    <r>
      <rPr>
        <sz val="14"/>
        <rFont val="Times New Roman"/>
        <charset val="134"/>
      </rPr>
      <t>500</t>
    </r>
    <r>
      <rPr>
        <sz val="14"/>
        <rFont val="宋体"/>
        <charset val="134"/>
      </rPr>
      <t>元，最高补助不超过</t>
    </r>
    <r>
      <rPr>
        <sz val="14"/>
        <rFont val="Times New Roman"/>
        <charset val="134"/>
      </rPr>
      <t>500</t>
    </r>
    <r>
      <rPr>
        <sz val="14"/>
        <rFont val="宋体"/>
        <charset val="134"/>
      </rPr>
      <t>亩。</t>
    </r>
  </si>
  <si>
    <t>川王镇现代设施农业示范基地建设项目</t>
  </si>
  <si>
    <r>
      <rPr>
        <sz val="14"/>
        <rFont val="宋体"/>
        <charset val="134"/>
      </rPr>
      <t>安排</t>
    </r>
    <r>
      <rPr>
        <sz val="14"/>
        <rFont val="Times New Roman"/>
        <charset val="134"/>
      </rPr>
      <t>500</t>
    </r>
    <r>
      <rPr>
        <sz val="14"/>
        <rFont val="宋体"/>
        <charset val="134"/>
      </rPr>
      <t>万元在川王镇马达村新建连栋式大棚，种植阳光玫瑰葡萄、矮杆香椿，每座大棚占地</t>
    </r>
    <r>
      <rPr>
        <sz val="14"/>
        <rFont val="Times New Roman"/>
        <charset val="134"/>
      </rPr>
      <t>3000</t>
    </r>
    <r>
      <rPr>
        <sz val="14"/>
        <rFont val="宋体"/>
        <charset val="134"/>
      </rPr>
      <t>㎡；葡萄、香椿采购苗木及建设苗木培育室一座；新建果蔬保鲜冷藏库一座。财政资金形成的固定资产，产权归相关村集体所有，其中松树湾村、马达村各</t>
    </r>
    <r>
      <rPr>
        <sz val="14"/>
        <rFont val="Times New Roman"/>
        <charset val="134"/>
      </rPr>
      <t>50</t>
    </r>
    <r>
      <rPr>
        <sz val="14"/>
        <rFont val="宋体"/>
        <charset val="134"/>
      </rPr>
      <t>万，大庄村、铁洼村、川王村、冯家村各</t>
    </r>
    <r>
      <rPr>
        <sz val="14"/>
        <rFont val="Times New Roman"/>
        <charset val="134"/>
      </rPr>
      <t>100</t>
    </r>
    <r>
      <rPr>
        <sz val="14"/>
        <rFont val="宋体"/>
        <charset val="134"/>
      </rPr>
      <t>万元，使用主体与村集体签订安排协议，按协议约定比例给村集体分红。</t>
    </r>
  </si>
  <si>
    <t>促进全县设施农业产业发展，带动村集体经济发展</t>
  </si>
  <si>
    <t>川王镇特色农产品加工及种植基地建设项目</t>
  </si>
  <si>
    <r>
      <rPr>
        <sz val="14"/>
        <rFont val="宋体"/>
        <charset val="134"/>
      </rPr>
      <t>依托</t>
    </r>
    <r>
      <rPr>
        <sz val="14"/>
        <rFont val="Times New Roman"/>
        <charset val="134"/>
      </rPr>
      <t>“</t>
    </r>
    <r>
      <rPr>
        <sz val="14"/>
        <rFont val="宋体"/>
        <charset val="134"/>
      </rPr>
      <t>真农聚富源</t>
    </r>
    <r>
      <rPr>
        <sz val="14"/>
        <rFont val="Times New Roman"/>
        <charset val="134"/>
      </rPr>
      <t>”</t>
    </r>
    <r>
      <rPr>
        <sz val="14"/>
        <rFont val="宋体"/>
        <charset val="134"/>
      </rPr>
      <t>品牌，在川王镇聚富源合作社新建油料、杂粮加工标准化车间及烘干房</t>
    </r>
    <r>
      <rPr>
        <sz val="14"/>
        <rFont val="Times New Roman"/>
        <charset val="134"/>
      </rPr>
      <t>3000</t>
    </r>
    <r>
      <rPr>
        <sz val="14"/>
        <rFont val="宋体"/>
        <charset val="134"/>
      </rPr>
      <t>㎡，新购油料加工机械、杂粮加工机械</t>
    </r>
    <r>
      <rPr>
        <sz val="14"/>
        <rFont val="Times New Roman"/>
        <charset val="134"/>
      </rPr>
      <t>20</t>
    </r>
    <r>
      <rPr>
        <sz val="14"/>
        <rFont val="宋体"/>
        <charset val="134"/>
      </rPr>
      <t>台，最大限度延伸产业链条，在关河梁建设胡麻、大豆、甜玉米、荞麦、谷子、绿豆等杂粮油料种植基地</t>
    </r>
    <r>
      <rPr>
        <sz val="14"/>
        <rFont val="Times New Roman"/>
        <charset val="134"/>
      </rPr>
      <t>1000</t>
    </r>
    <r>
      <rPr>
        <sz val="14"/>
        <rFont val="宋体"/>
        <charset val="134"/>
      </rPr>
      <t>亩，总安排</t>
    </r>
    <r>
      <rPr>
        <sz val="14"/>
        <rFont val="Times New Roman"/>
        <charset val="134"/>
      </rPr>
      <t>500</t>
    </r>
    <r>
      <rPr>
        <sz val="14"/>
        <rFont val="宋体"/>
        <charset val="134"/>
      </rPr>
      <t>万元。财政资金形成的固定资产，产权归相关村集体所有，哈沟村、王沟村、峡口村、毛寨村、范湾村、关河村各</t>
    </r>
    <r>
      <rPr>
        <sz val="14"/>
        <rFont val="Times New Roman"/>
        <charset val="134"/>
      </rPr>
      <t>50</t>
    </r>
    <r>
      <rPr>
        <sz val="14"/>
        <rFont val="宋体"/>
        <charset val="134"/>
      </rPr>
      <t>万元，河湾村、小河村各</t>
    </r>
    <r>
      <rPr>
        <sz val="14"/>
        <rFont val="Times New Roman"/>
        <charset val="134"/>
      </rPr>
      <t>100</t>
    </r>
    <r>
      <rPr>
        <sz val="14"/>
        <rFont val="宋体"/>
        <charset val="134"/>
      </rPr>
      <t>万元，使用主体与村集体签订安排协议，按协议约定比例给村集体分红。</t>
    </r>
  </si>
  <si>
    <t>促进全县设农产品加工产业，延长农产品产业链条，带动村集体经济发展</t>
  </si>
  <si>
    <t>刘堡镇蔬菜种植及加工基地建设项目</t>
  </si>
  <si>
    <r>
      <rPr>
        <sz val="14"/>
        <rFont val="宋体"/>
        <charset val="134"/>
      </rPr>
      <t>在刘堡镇米家村建设蔬菜种植加工基地</t>
    </r>
    <r>
      <rPr>
        <sz val="14"/>
        <rFont val="Times New Roman"/>
        <charset val="134"/>
      </rPr>
      <t>1</t>
    </r>
    <r>
      <rPr>
        <sz val="14"/>
        <rFont val="宋体"/>
        <charset val="134"/>
      </rPr>
      <t>处，建成反季节蔬菜大棚，完善种植基地水电路等基础设施，财政资金形成的固定资产，产权归相关村集体所有，董家村、峡里村、夭儿村、芦科村、郑沟村、小湾村、梨园村、米家村各</t>
    </r>
    <r>
      <rPr>
        <sz val="14"/>
        <rFont val="Times New Roman"/>
        <charset val="134"/>
      </rPr>
      <t>50</t>
    </r>
    <r>
      <rPr>
        <sz val="14"/>
        <rFont val="宋体"/>
        <charset val="134"/>
      </rPr>
      <t>万元，使用主体与村集体签订安排协议，按协议约定比例给村集体分红。</t>
    </r>
  </si>
  <si>
    <t>促进全县设施蔬菜产业发展，带动村集体经济发展</t>
  </si>
  <si>
    <t>农作物新品种引进试验示范及种质资源保护项目</t>
  </si>
  <si>
    <t>在全县实施农作物新品种引进试验示范及种质资源保护项目，引进小麦、马铃薯、冬油菜新品种，进行品比、密度、模式、施肥等试验，筛选适宜张家川县域的作物；抢救性搜寻县域内小麦、马铃薯等农作物种质资源，进行繁育示范推广，建立种质资源圃，进一步保障国家粮食作物种质安全。</t>
  </si>
  <si>
    <t>建立种质资源圃，进一步保障国家粮食作物种质安全。</t>
  </si>
  <si>
    <t>县种子管理站</t>
  </si>
  <si>
    <t>马铃薯储藏窖建设项目</t>
  </si>
  <si>
    <r>
      <rPr>
        <sz val="14"/>
        <rFont val="宋体"/>
        <charset val="134"/>
      </rPr>
      <t>在全县种植马铃薯</t>
    </r>
    <r>
      <rPr>
        <sz val="14"/>
        <rFont val="Times New Roman"/>
        <charset val="134"/>
      </rPr>
      <t>400</t>
    </r>
    <r>
      <rPr>
        <sz val="14"/>
        <rFont val="宋体"/>
        <charset val="134"/>
      </rPr>
      <t>亩以上的马铃薯良种繁育基地修建马铃薯储藏窖</t>
    </r>
    <r>
      <rPr>
        <sz val="14"/>
        <rFont val="Times New Roman"/>
        <charset val="134"/>
      </rPr>
      <t>4</t>
    </r>
    <r>
      <rPr>
        <sz val="14"/>
        <rFont val="宋体"/>
        <charset val="134"/>
      </rPr>
      <t>座，贮藏能力</t>
    </r>
    <r>
      <rPr>
        <sz val="14"/>
        <rFont val="Times New Roman"/>
        <charset val="134"/>
      </rPr>
      <t>300</t>
    </r>
    <r>
      <rPr>
        <sz val="14"/>
        <rFont val="宋体"/>
        <charset val="134"/>
      </rPr>
      <t>吨以上。财政资金形成的固定资产，产权归相关村集体所有，使用主体与村集体签订安排协议，按协议约定比例给村集体分红。</t>
    </r>
  </si>
  <si>
    <r>
      <rPr>
        <sz val="14"/>
        <rFont val="宋体"/>
        <charset val="134"/>
      </rPr>
      <t>修建马铃薯储藏窖，延长马铃薯产业链条</t>
    </r>
    <r>
      <rPr>
        <sz val="14"/>
        <rFont val="Times New Roman"/>
        <charset val="134"/>
      </rPr>
      <t>.</t>
    </r>
  </si>
  <si>
    <t>脱毒马铃薯种薯扩繁基地建设项目</t>
  </si>
  <si>
    <t>按照马铃薯产业国家科技特派团产业帮扶计划，引进马铃薯新品种，在平安乡、川王镇、恭门镇等马铃薯适宜区建设脱毒马铃薯种薯扩繁基地，为全县马铃薯产业提供良种，带动马铃薯产业发展和农户增收。主要建设设施钢架塑料大棚、防虫网室、附属设施等，购进原原种、原种种薯及肥料、地膜等生产资料。</t>
  </si>
  <si>
    <t>引进马铃薯新品种，在马铃薯适宜区建设脱毒马铃薯种薯扩繁基地，为全县马铃薯产业提供良种，带动马铃薯产业发展和农户增收。</t>
  </si>
  <si>
    <t>恭门镇设施蔬菜产业基地建设项目</t>
  </si>
  <si>
    <r>
      <rPr>
        <sz val="14"/>
        <rFont val="宋体"/>
        <charset val="134"/>
      </rPr>
      <t>安排</t>
    </r>
    <r>
      <rPr>
        <sz val="14"/>
        <rFont val="Times New Roman"/>
        <charset val="134"/>
      </rPr>
      <t>400</t>
    </r>
    <r>
      <rPr>
        <sz val="14"/>
        <rFont val="宋体"/>
        <charset val="134"/>
      </rPr>
      <t>万元在恭门镇建设设施蔬菜基地，用于基地基础设施及蔬菜大棚等建设，财政资金形成的固定资产，产权归相关村集体所有，天河村</t>
    </r>
    <r>
      <rPr>
        <sz val="14"/>
        <rFont val="Times New Roman"/>
        <charset val="134"/>
      </rPr>
      <t>100</t>
    </r>
    <r>
      <rPr>
        <sz val="14"/>
        <rFont val="宋体"/>
        <charset val="134"/>
      </rPr>
      <t>万元，恭门村、毛磨村、水池村、许湾村、梁湾村、古土村各安排</t>
    </r>
    <r>
      <rPr>
        <sz val="14"/>
        <rFont val="Times New Roman"/>
        <charset val="134"/>
      </rPr>
      <t>50</t>
    </r>
    <r>
      <rPr>
        <sz val="14"/>
        <rFont val="宋体"/>
        <charset val="134"/>
      </rPr>
      <t>万元，使用主体与村集体签订安排协议，按协议约定比例给村集体分红。</t>
    </r>
  </si>
  <si>
    <t>促进张家川县蔬菜产业发展，财政资金形成的固定资产，产权归相关村集体所有，使用主体与村集体签订安排协议，按协议约定比例给村集体分红。</t>
  </si>
  <si>
    <t>木河乡蔬菜产业示范基地建设项目</t>
  </si>
  <si>
    <r>
      <rPr>
        <sz val="14"/>
        <rFont val="宋体"/>
        <charset val="134"/>
      </rPr>
      <t>在木河乡安排</t>
    </r>
    <r>
      <rPr>
        <sz val="14"/>
        <rFont val="Times New Roman"/>
        <charset val="134"/>
      </rPr>
      <t>400</t>
    </r>
    <r>
      <rPr>
        <sz val="14"/>
        <rFont val="宋体"/>
        <charset val="134"/>
      </rPr>
      <t>万元用于蔬菜产业示范基地建设项目，推动张家川县蔬菜产业发展。财政资金形成的固定资产，产权归相关村集体所有，秋木村、店子村、八卜村、坪王村、马坪村、上渠村、桃园村、李沟村各</t>
    </r>
    <r>
      <rPr>
        <sz val="14"/>
        <rFont val="Times New Roman"/>
        <charset val="134"/>
      </rPr>
      <t>50</t>
    </r>
    <r>
      <rPr>
        <sz val="14"/>
        <rFont val="宋体"/>
        <charset val="134"/>
      </rPr>
      <t>万元，使用主体与村集体签订安排协议，按协议约定比例给村集体分红。</t>
    </r>
  </si>
  <si>
    <t>纯大豆、蚕豆种植基地补助项目</t>
  </si>
  <si>
    <r>
      <rPr>
        <sz val="14"/>
        <rFont val="宋体"/>
        <charset val="134"/>
      </rPr>
      <t>在全县</t>
    </r>
    <r>
      <rPr>
        <sz val="14"/>
        <rFont val="Times New Roman"/>
        <charset val="134"/>
      </rPr>
      <t>4</t>
    </r>
    <r>
      <rPr>
        <sz val="14"/>
        <rFont val="宋体"/>
        <charset val="134"/>
      </rPr>
      <t>乡镇种植大豆（蚕豆）</t>
    </r>
    <r>
      <rPr>
        <sz val="14"/>
        <rFont val="Times New Roman"/>
        <charset val="134"/>
      </rPr>
      <t>2978</t>
    </r>
    <r>
      <rPr>
        <sz val="14"/>
        <rFont val="宋体"/>
        <charset val="134"/>
      </rPr>
      <t>亩，其中梁山镇大豆</t>
    </r>
    <r>
      <rPr>
        <sz val="14"/>
        <rFont val="Times New Roman"/>
        <charset val="134"/>
      </rPr>
      <t>462</t>
    </r>
    <r>
      <rPr>
        <sz val="14"/>
        <rFont val="宋体"/>
        <charset val="134"/>
      </rPr>
      <t>亩，马关镇大豆</t>
    </r>
    <r>
      <rPr>
        <sz val="14"/>
        <rFont val="Times New Roman"/>
        <charset val="134"/>
      </rPr>
      <t>400</t>
    </r>
    <r>
      <rPr>
        <sz val="14"/>
        <rFont val="宋体"/>
        <charset val="134"/>
      </rPr>
      <t>亩，闫家乡大豆</t>
    </r>
    <r>
      <rPr>
        <sz val="14"/>
        <rFont val="Times New Roman"/>
        <charset val="134"/>
      </rPr>
      <t>100</t>
    </r>
    <r>
      <rPr>
        <sz val="14"/>
        <rFont val="宋体"/>
        <charset val="134"/>
      </rPr>
      <t>亩，张棉驿乡蚕豆</t>
    </r>
    <r>
      <rPr>
        <sz val="14"/>
        <rFont val="Times New Roman"/>
        <charset val="134"/>
      </rPr>
      <t>200</t>
    </r>
    <r>
      <rPr>
        <sz val="14"/>
        <rFont val="宋体"/>
        <charset val="134"/>
      </rPr>
      <t>亩，胡川镇蚕豆</t>
    </r>
    <r>
      <rPr>
        <sz val="14"/>
        <rFont val="Times New Roman"/>
        <charset val="134"/>
      </rPr>
      <t>1416</t>
    </r>
    <r>
      <rPr>
        <sz val="14"/>
        <rFont val="宋体"/>
        <charset val="134"/>
      </rPr>
      <t>亩，平安乡蚕豆</t>
    </r>
    <r>
      <rPr>
        <sz val="14"/>
        <rFont val="Times New Roman"/>
        <charset val="134"/>
      </rPr>
      <t>400</t>
    </r>
    <r>
      <rPr>
        <sz val="14"/>
        <rFont val="宋体"/>
        <charset val="134"/>
      </rPr>
      <t>亩，。对大豆（蚕豆）种植合作社进行奖补，每亩奖补</t>
    </r>
    <r>
      <rPr>
        <sz val="14"/>
        <rFont val="Times New Roman"/>
        <charset val="134"/>
      </rPr>
      <t>400</t>
    </r>
    <r>
      <rPr>
        <sz val="14"/>
        <rFont val="宋体"/>
        <charset val="134"/>
      </rPr>
      <t>元。</t>
    </r>
  </si>
  <si>
    <t>促进全县大豆、蚕豆产业发展，带动农户增加经济收入</t>
  </si>
  <si>
    <t>蚕豆套种种植基地补助项目</t>
  </si>
  <si>
    <r>
      <rPr>
        <sz val="14"/>
        <rFont val="宋体"/>
        <charset val="134"/>
      </rPr>
      <t>在胡川镇蒲家村创伟种养殖农民专业合作社种植蚕豆套种饲料玉米</t>
    </r>
    <r>
      <rPr>
        <sz val="14"/>
        <rFont val="Times New Roman"/>
        <charset val="134"/>
      </rPr>
      <t>100</t>
    </r>
    <r>
      <rPr>
        <sz val="14"/>
        <rFont val="宋体"/>
        <charset val="134"/>
      </rPr>
      <t>亩，每亩补助</t>
    </r>
    <r>
      <rPr>
        <sz val="14"/>
        <rFont val="Times New Roman"/>
        <charset val="134"/>
      </rPr>
      <t>400</t>
    </r>
    <r>
      <rPr>
        <sz val="14"/>
        <rFont val="宋体"/>
        <charset val="134"/>
      </rPr>
      <t>元，共计</t>
    </r>
    <r>
      <rPr>
        <sz val="14"/>
        <rFont val="Times New Roman"/>
        <charset val="134"/>
      </rPr>
      <t>4</t>
    </r>
    <r>
      <rPr>
        <sz val="14"/>
        <rFont val="宋体"/>
        <charset val="134"/>
      </rPr>
      <t>万元。对大豆（蚕豆）套种合作社进行奖补，每亩奖补</t>
    </r>
    <r>
      <rPr>
        <sz val="14"/>
        <rFont val="Times New Roman"/>
        <charset val="134"/>
      </rPr>
      <t>400</t>
    </r>
    <r>
      <rPr>
        <sz val="14"/>
        <rFont val="宋体"/>
        <charset val="134"/>
      </rPr>
      <t>元。</t>
    </r>
  </si>
  <si>
    <t>进行蚕豆饲料玉米套种试验，提高单产，保障粮食安全，带动农户增加经济收入</t>
  </si>
  <si>
    <t>饲料玉米增补蚕豆种植基地补助项目</t>
  </si>
  <si>
    <r>
      <rPr>
        <sz val="14"/>
        <rFont val="宋体"/>
        <charset val="134"/>
      </rPr>
      <t>胡川镇大豌豆（蚕豆）套种饲料玉米种植涉及</t>
    </r>
    <r>
      <rPr>
        <sz val="14"/>
        <rFont val="Times New Roman"/>
        <charset val="134"/>
      </rPr>
      <t>8</t>
    </r>
    <r>
      <rPr>
        <sz val="14"/>
        <rFont val="宋体"/>
        <charset val="134"/>
      </rPr>
      <t>村，共计</t>
    </r>
    <r>
      <rPr>
        <sz val="14"/>
        <rFont val="Times New Roman"/>
        <charset val="134"/>
      </rPr>
      <t>2190</t>
    </r>
    <r>
      <rPr>
        <sz val="14"/>
        <rFont val="宋体"/>
        <charset val="134"/>
      </rPr>
      <t>亩。对饲料玉米增补大豆（蚕豆）套种合作社进行奖补，每亩奖补</t>
    </r>
    <r>
      <rPr>
        <sz val="14"/>
        <rFont val="Times New Roman"/>
        <charset val="134"/>
      </rPr>
      <t>200</t>
    </r>
    <r>
      <rPr>
        <sz val="14"/>
        <rFont val="宋体"/>
        <charset val="134"/>
      </rPr>
      <t>元。</t>
    </r>
  </si>
  <si>
    <r>
      <rPr>
        <b/>
        <sz val="14"/>
        <rFont val="宋体"/>
        <charset val="134"/>
      </rPr>
      <t>养殖业：</t>
    </r>
    <r>
      <rPr>
        <b/>
        <sz val="14"/>
        <rFont val="Times New Roman"/>
        <charset val="134"/>
      </rPr>
      <t>7</t>
    </r>
    <r>
      <rPr>
        <b/>
        <sz val="14"/>
        <rFont val="宋体"/>
        <charset val="134"/>
      </rPr>
      <t>项</t>
    </r>
  </si>
  <si>
    <r>
      <rPr>
        <b/>
        <sz val="14"/>
        <rFont val="宋体"/>
        <charset val="134"/>
      </rPr>
      <t>安排</t>
    </r>
    <r>
      <rPr>
        <b/>
        <sz val="14"/>
        <rFont val="Times New Roman"/>
        <charset val="134"/>
      </rPr>
      <t>2532.4</t>
    </r>
    <r>
      <rPr>
        <b/>
        <sz val="14"/>
        <rFont val="宋体"/>
        <charset val="134"/>
      </rPr>
      <t>万元用于实施养殖业项目。</t>
    </r>
  </si>
  <si>
    <r>
      <rPr>
        <sz val="14"/>
        <rFont val="宋体"/>
        <charset val="134"/>
      </rPr>
      <t>养殖合作社奖补项目</t>
    </r>
    <r>
      <rPr>
        <sz val="14"/>
        <rFont val="Times New Roman"/>
        <charset val="134"/>
      </rPr>
      <t xml:space="preserve">
</t>
    </r>
    <r>
      <rPr>
        <sz val="14"/>
        <rFont val="宋体"/>
        <charset val="134"/>
      </rPr>
      <t>（购买青贮机械者优先）</t>
    </r>
  </si>
  <si>
    <r>
      <rPr>
        <sz val="14"/>
        <rFont val="宋体"/>
        <charset val="134"/>
      </rPr>
      <t>在全县择优奖补</t>
    </r>
    <r>
      <rPr>
        <sz val="14"/>
        <rFont val="Times New Roman"/>
        <charset val="134"/>
      </rPr>
      <t>32</t>
    </r>
    <r>
      <rPr>
        <sz val="14"/>
        <rFont val="宋体"/>
        <charset val="134"/>
      </rPr>
      <t>个种养殖合作社，每个</t>
    </r>
    <r>
      <rPr>
        <sz val="14"/>
        <rFont val="Times New Roman"/>
        <charset val="134"/>
      </rPr>
      <t>10</t>
    </r>
    <r>
      <rPr>
        <sz val="14"/>
        <rFont val="宋体"/>
        <charset val="134"/>
      </rPr>
      <t>万元。</t>
    </r>
  </si>
  <si>
    <t>提高农户养殖积极性，切实提升养殖收益，以增加收入。</t>
  </si>
  <si>
    <t>基础母羊引进补助项目</t>
  </si>
  <si>
    <r>
      <rPr>
        <sz val="14"/>
        <rFont val="Times New Roman"/>
        <charset val="134"/>
      </rPr>
      <t>1.</t>
    </r>
    <r>
      <rPr>
        <sz val="14"/>
        <rFont val="宋体"/>
        <charset val="134"/>
      </rPr>
      <t>在张家川镇等</t>
    </r>
    <r>
      <rPr>
        <sz val="14"/>
        <rFont val="Times New Roman"/>
        <charset val="134"/>
      </rPr>
      <t>4</t>
    </r>
    <r>
      <rPr>
        <sz val="14"/>
        <rFont val="宋体"/>
        <charset val="134"/>
      </rPr>
      <t>乡镇投入</t>
    </r>
    <r>
      <rPr>
        <sz val="14"/>
        <rFont val="Times New Roman"/>
        <charset val="134"/>
      </rPr>
      <t>127.4</t>
    </r>
    <r>
      <rPr>
        <sz val="14"/>
        <rFont val="宋体"/>
        <charset val="134"/>
      </rPr>
      <t>万元奖补合作社引进基础母羊</t>
    </r>
    <r>
      <rPr>
        <sz val="14"/>
        <rFont val="Times New Roman"/>
        <charset val="134"/>
      </rPr>
      <t>4246</t>
    </r>
    <r>
      <rPr>
        <sz val="14"/>
        <rFont val="宋体"/>
        <charset val="134"/>
      </rPr>
      <t>只。其中张家川镇</t>
    </r>
    <r>
      <rPr>
        <sz val="14"/>
        <rFont val="Times New Roman"/>
        <charset val="134"/>
      </rPr>
      <t>500</t>
    </r>
    <r>
      <rPr>
        <sz val="14"/>
        <rFont val="宋体"/>
        <charset val="134"/>
      </rPr>
      <t>只</t>
    </r>
    <r>
      <rPr>
        <sz val="14"/>
        <rFont val="Times New Roman"/>
        <charset val="134"/>
      </rPr>
      <t>15</t>
    </r>
    <r>
      <rPr>
        <sz val="14"/>
        <rFont val="宋体"/>
        <charset val="134"/>
      </rPr>
      <t>万元，龙山镇</t>
    </r>
    <r>
      <rPr>
        <sz val="14"/>
        <rFont val="Times New Roman"/>
        <charset val="134"/>
      </rPr>
      <t>2100</t>
    </r>
    <r>
      <rPr>
        <sz val="14"/>
        <rFont val="宋体"/>
        <charset val="134"/>
      </rPr>
      <t>只</t>
    </r>
    <r>
      <rPr>
        <sz val="14"/>
        <rFont val="Times New Roman"/>
        <charset val="134"/>
      </rPr>
      <t>63</t>
    </r>
    <r>
      <rPr>
        <sz val="14"/>
        <rFont val="宋体"/>
        <charset val="134"/>
      </rPr>
      <t>万元，恭门镇</t>
    </r>
    <r>
      <rPr>
        <sz val="14"/>
        <rFont val="Times New Roman"/>
        <charset val="134"/>
      </rPr>
      <t>600</t>
    </r>
    <r>
      <rPr>
        <sz val="14"/>
        <rFont val="宋体"/>
        <charset val="134"/>
      </rPr>
      <t>只</t>
    </r>
    <r>
      <rPr>
        <sz val="14"/>
        <rFont val="Times New Roman"/>
        <charset val="134"/>
      </rPr>
      <t>18</t>
    </r>
    <r>
      <rPr>
        <sz val="14"/>
        <rFont val="宋体"/>
        <charset val="134"/>
      </rPr>
      <t>万元，川王镇</t>
    </r>
    <r>
      <rPr>
        <sz val="14"/>
        <rFont val="Times New Roman"/>
        <charset val="134"/>
      </rPr>
      <t>1046</t>
    </r>
    <r>
      <rPr>
        <sz val="14"/>
        <rFont val="宋体"/>
        <charset val="134"/>
      </rPr>
      <t>只</t>
    </r>
    <r>
      <rPr>
        <sz val="14"/>
        <rFont val="Times New Roman"/>
        <charset val="134"/>
      </rPr>
      <t>31.4</t>
    </r>
    <r>
      <rPr>
        <sz val="14"/>
        <rFont val="宋体"/>
        <charset val="134"/>
      </rPr>
      <t>万元，对合作社、家庭农场等新型经营主体</t>
    </r>
    <r>
      <rPr>
        <sz val="14"/>
        <rFont val="Times New Roman"/>
        <charset val="134"/>
      </rPr>
      <t>100</t>
    </r>
    <r>
      <rPr>
        <sz val="14"/>
        <rFont val="宋体"/>
        <charset val="134"/>
      </rPr>
      <t>只以上的，每只补助</t>
    </r>
    <r>
      <rPr>
        <sz val="14"/>
        <rFont val="Times New Roman"/>
        <charset val="134"/>
      </rPr>
      <t>300</t>
    </r>
    <r>
      <rPr>
        <sz val="14"/>
        <rFont val="宋体"/>
        <charset val="134"/>
      </rPr>
      <t>元。</t>
    </r>
    <r>
      <rPr>
        <sz val="14"/>
        <rFont val="Times New Roman"/>
        <charset val="134"/>
      </rPr>
      <t xml:space="preserve">
2.</t>
    </r>
    <r>
      <rPr>
        <sz val="14"/>
        <rFont val="宋体"/>
        <charset val="134"/>
      </rPr>
      <t>在全县</t>
    </r>
    <r>
      <rPr>
        <sz val="14"/>
        <rFont val="Times New Roman"/>
        <charset val="134"/>
      </rPr>
      <t>13</t>
    </r>
    <r>
      <rPr>
        <sz val="14"/>
        <rFont val="宋体"/>
        <charset val="134"/>
      </rPr>
      <t>乡镇投入</t>
    </r>
    <r>
      <rPr>
        <sz val="14"/>
        <rFont val="Times New Roman"/>
        <charset val="134"/>
      </rPr>
      <t>150</t>
    </r>
    <r>
      <rPr>
        <sz val="14"/>
        <rFont val="宋体"/>
        <charset val="134"/>
      </rPr>
      <t>万元奖补合作社引进基础母羊</t>
    </r>
    <r>
      <rPr>
        <sz val="14"/>
        <rFont val="Times New Roman"/>
        <charset val="134"/>
      </rPr>
      <t>5000</t>
    </r>
    <r>
      <rPr>
        <sz val="14"/>
        <rFont val="宋体"/>
        <charset val="134"/>
      </rPr>
      <t>只。其中胡川镇</t>
    </r>
    <r>
      <rPr>
        <sz val="14"/>
        <rFont val="Times New Roman"/>
        <charset val="134"/>
      </rPr>
      <t>475</t>
    </r>
    <r>
      <rPr>
        <sz val="14"/>
        <rFont val="宋体"/>
        <charset val="134"/>
      </rPr>
      <t>只</t>
    </r>
    <r>
      <rPr>
        <sz val="14"/>
        <rFont val="Times New Roman"/>
        <charset val="134"/>
      </rPr>
      <t>14.25</t>
    </r>
    <r>
      <rPr>
        <sz val="14"/>
        <rFont val="宋体"/>
        <charset val="134"/>
      </rPr>
      <t>万元，大阳镇</t>
    </r>
    <r>
      <rPr>
        <sz val="14"/>
        <rFont val="Times New Roman"/>
        <charset val="134"/>
      </rPr>
      <t>515</t>
    </r>
    <r>
      <rPr>
        <sz val="14"/>
        <rFont val="宋体"/>
        <charset val="134"/>
      </rPr>
      <t>只</t>
    </r>
    <r>
      <rPr>
        <sz val="14"/>
        <rFont val="Times New Roman"/>
        <charset val="134"/>
      </rPr>
      <t>15.45</t>
    </r>
    <r>
      <rPr>
        <sz val="14"/>
        <rFont val="宋体"/>
        <charset val="134"/>
      </rPr>
      <t>万元，马关镇</t>
    </r>
    <r>
      <rPr>
        <sz val="14"/>
        <rFont val="Times New Roman"/>
        <charset val="134"/>
      </rPr>
      <t>1810</t>
    </r>
    <r>
      <rPr>
        <sz val="14"/>
        <rFont val="宋体"/>
        <charset val="134"/>
      </rPr>
      <t>只</t>
    </r>
    <r>
      <rPr>
        <sz val="14"/>
        <rFont val="Times New Roman"/>
        <charset val="134"/>
      </rPr>
      <t>54.3</t>
    </r>
    <r>
      <rPr>
        <sz val="14"/>
        <rFont val="宋体"/>
        <charset val="134"/>
      </rPr>
      <t>万元，梁山镇</t>
    </r>
    <r>
      <rPr>
        <sz val="14"/>
        <rFont val="Times New Roman"/>
        <charset val="134"/>
      </rPr>
      <t>500</t>
    </r>
    <r>
      <rPr>
        <sz val="14"/>
        <rFont val="宋体"/>
        <charset val="134"/>
      </rPr>
      <t>只</t>
    </r>
    <r>
      <rPr>
        <sz val="14"/>
        <rFont val="Times New Roman"/>
        <charset val="134"/>
      </rPr>
      <t>15</t>
    </r>
    <r>
      <rPr>
        <sz val="14"/>
        <rFont val="宋体"/>
        <charset val="134"/>
      </rPr>
      <t>万元，马鹿镇</t>
    </r>
    <r>
      <rPr>
        <sz val="14"/>
        <rFont val="Times New Roman"/>
        <charset val="134"/>
      </rPr>
      <t>610</t>
    </r>
    <r>
      <rPr>
        <sz val="14"/>
        <rFont val="宋体"/>
        <charset val="134"/>
      </rPr>
      <t>只</t>
    </r>
    <r>
      <rPr>
        <sz val="14"/>
        <rFont val="Times New Roman"/>
        <charset val="134"/>
      </rPr>
      <t>18.3</t>
    </r>
    <r>
      <rPr>
        <sz val="14"/>
        <rFont val="宋体"/>
        <charset val="134"/>
      </rPr>
      <t>万元，木河乡</t>
    </r>
    <r>
      <rPr>
        <sz val="14"/>
        <rFont val="Times New Roman"/>
        <charset val="134"/>
      </rPr>
      <t>410</t>
    </r>
    <r>
      <rPr>
        <sz val="14"/>
        <rFont val="宋体"/>
        <charset val="134"/>
      </rPr>
      <t>只</t>
    </r>
    <r>
      <rPr>
        <sz val="14"/>
        <rFont val="Times New Roman"/>
        <charset val="134"/>
      </rPr>
      <t>12.3</t>
    </r>
    <r>
      <rPr>
        <sz val="14"/>
        <rFont val="宋体"/>
        <charset val="134"/>
      </rPr>
      <t>万元，张棉驿乡</t>
    </r>
    <r>
      <rPr>
        <sz val="14"/>
        <rFont val="Times New Roman"/>
        <charset val="134"/>
      </rPr>
      <t>210</t>
    </r>
    <r>
      <rPr>
        <sz val="14"/>
        <rFont val="宋体"/>
        <charset val="134"/>
      </rPr>
      <t>只</t>
    </r>
    <r>
      <rPr>
        <sz val="14"/>
        <rFont val="Times New Roman"/>
        <charset val="134"/>
      </rPr>
      <t>6.3</t>
    </r>
    <r>
      <rPr>
        <sz val="14"/>
        <rFont val="宋体"/>
        <charset val="134"/>
      </rPr>
      <t>万元，平安乡</t>
    </r>
    <r>
      <rPr>
        <sz val="14"/>
        <rFont val="Times New Roman"/>
        <charset val="134"/>
      </rPr>
      <t>170</t>
    </r>
    <r>
      <rPr>
        <sz val="14"/>
        <rFont val="宋体"/>
        <charset val="134"/>
      </rPr>
      <t>只</t>
    </r>
    <r>
      <rPr>
        <sz val="14"/>
        <rFont val="Times New Roman"/>
        <charset val="134"/>
      </rPr>
      <t>5.1</t>
    </r>
    <r>
      <rPr>
        <sz val="14"/>
        <rFont val="宋体"/>
        <charset val="134"/>
      </rPr>
      <t>万元，连五乡</t>
    </r>
    <r>
      <rPr>
        <sz val="14"/>
        <rFont val="Times New Roman"/>
        <charset val="134"/>
      </rPr>
      <t>300</t>
    </r>
    <r>
      <rPr>
        <sz val="14"/>
        <rFont val="宋体"/>
        <charset val="134"/>
      </rPr>
      <t>只</t>
    </r>
    <r>
      <rPr>
        <sz val="14"/>
        <rFont val="Times New Roman"/>
        <charset val="134"/>
      </rPr>
      <t>9</t>
    </r>
    <r>
      <rPr>
        <sz val="14"/>
        <rFont val="宋体"/>
        <charset val="134"/>
      </rPr>
      <t>万元。购进基础母羊的散户</t>
    </r>
    <r>
      <rPr>
        <sz val="14"/>
        <rFont val="Times New Roman"/>
        <charset val="134"/>
      </rPr>
      <t>20</t>
    </r>
    <r>
      <rPr>
        <sz val="14"/>
        <rFont val="宋体"/>
        <charset val="134"/>
      </rPr>
      <t>只以上、新型经营主体</t>
    </r>
    <r>
      <rPr>
        <sz val="14"/>
        <rFont val="Times New Roman"/>
        <charset val="134"/>
      </rPr>
      <t>100</t>
    </r>
    <r>
      <rPr>
        <sz val="14"/>
        <rFont val="宋体"/>
        <charset val="134"/>
      </rPr>
      <t>只以上的，每只补助</t>
    </r>
    <r>
      <rPr>
        <sz val="14"/>
        <rFont val="Times New Roman"/>
        <charset val="134"/>
      </rPr>
      <t>300</t>
    </r>
    <r>
      <rPr>
        <sz val="14"/>
        <rFont val="宋体"/>
        <charset val="134"/>
      </rPr>
      <t>元。</t>
    </r>
  </si>
  <si>
    <t>冷水鱼养殖基地及休闲农旅开发项目</t>
  </si>
  <si>
    <t>张家川镇、闫家乡</t>
  </si>
  <si>
    <r>
      <rPr>
        <sz val="14"/>
        <rFont val="Times New Roman"/>
        <charset val="134"/>
      </rPr>
      <t>1.</t>
    </r>
    <r>
      <rPr>
        <sz val="14"/>
        <rFont val="宋体"/>
        <charset val="134"/>
      </rPr>
      <t>在张家川镇安排</t>
    </r>
    <r>
      <rPr>
        <sz val="14"/>
        <rFont val="Times New Roman"/>
        <charset val="134"/>
      </rPr>
      <t>400</t>
    </r>
    <r>
      <rPr>
        <sz val="14"/>
        <rFont val="宋体"/>
        <charset val="134"/>
      </rPr>
      <t>万元用于建设冷水鱼养殖基地，结合当地自然资源优势，发展冷水鱼养殖产业，建成集养殖基地、观光休闲为一体的现代化冷水鱼养殖基地，推动周边休闲农业旅游发展。财政资金形成的固定资产，产权归相关村集体所有，沟口村、瓦泉村、纳沟村、崔湾村、背武村、下仁村、大堡村、峡口村各</t>
    </r>
    <r>
      <rPr>
        <sz val="14"/>
        <rFont val="Times New Roman"/>
        <charset val="134"/>
      </rPr>
      <t>50</t>
    </r>
    <r>
      <rPr>
        <sz val="14"/>
        <rFont val="宋体"/>
        <charset val="134"/>
      </rPr>
      <t>万元，使用主体与村集体签订安排协议，按协议约定比例给村集体分红。</t>
    </r>
    <r>
      <rPr>
        <sz val="14"/>
        <rFont val="Times New Roman"/>
        <charset val="134"/>
      </rPr>
      <t>2.</t>
    </r>
    <r>
      <rPr>
        <sz val="14"/>
        <rFont val="宋体"/>
        <charset val="134"/>
      </rPr>
      <t>在闫家乡安排</t>
    </r>
    <r>
      <rPr>
        <sz val="14"/>
        <rFont val="Times New Roman"/>
        <charset val="134"/>
      </rPr>
      <t>200</t>
    </r>
    <r>
      <rPr>
        <sz val="14"/>
        <rFont val="宋体"/>
        <charset val="134"/>
      </rPr>
      <t>万元用于建设冷水鱼养殖基地，结合当地自然资源优势，发展冷水鱼养殖产业，建成集养殖基地、观光休闲为一体的现代化冷水鱼养殖基地，推动周边休闲农业旅游发展。财政资金形成的固定资产，产权归相关村集体所有，操场村、陈庙村、大场村、车古村各</t>
    </r>
    <r>
      <rPr>
        <sz val="14"/>
        <rFont val="Times New Roman"/>
        <charset val="134"/>
      </rPr>
      <t>50</t>
    </r>
    <r>
      <rPr>
        <sz val="14"/>
        <rFont val="宋体"/>
        <charset val="134"/>
      </rPr>
      <t>万元，使用主体与村集体签订安排协议，按协议约定比例给村集体分红。</t>
    </r>
  </si>
  <si>
    <t>结合当地自然资源优势，发展冷水鱼养殖产业，财政资金形成的固定资产，产权归相关村集体所有，使用主体与村集体签订安排协议，按协议约定比例给村集体分红。</t>
  </si>
  <si>
    <t>马鹿镇宝坪村肉牛养殖场建设项目</t>
  </si>
  <si>
    <r>
      <rPr>
        <sz val="14"/>
        <rFont val="宋体"/>
        <charset val="134"/>
      </rPr>
      <t>在马鹿镇安排</t>
    </r>
    <r>
      <rPr>
        <sz val="14"/>
        <rFont val="Times New Roman"/>
        <charset val="134"/>
      </rPr>
      <t>300</t>
    </r>
    <r>
      <rPr>
        <sz val="14"/>
        <rFont val="宋体"/>
        <charset val="134"/>
      </rPr>
      <t>万元用于肉牛养殖场建设，财政资金形成的固定资产，产权归村集体所有，宝坪村、牌楼村各</t>
    </r>
    <r>
      <rPr>
        <sz val="14"/>
        <rFont val="Times New Roman"/>
        <charset val="134"/>
      </rPr>
      <t>150</t>
    </r>
    <r>
      <rPr>
        <sz val="14"/>
        <rFont val="宋体"/>
        <charset val="134"/>
      </rPr>
      <t>万元，使用主体与村集体签订安排协议，按协议约定比例给村集体分红。</t>
    </r>
  </si>
  <si>
    <t>建设肉牛养殖示范场，促进全县肉牛产业发展壮大，财政资金形成的固定资产，产权归相关村集体所有，使用主体与村集体签订安排协议，按协议约定比例给村集体分红。</t>
  </si>
  <si>
    <t>张家川县大型青贮机械购置项目</t>
  </si>
  <si>
    <r>
      <rPr>
        <sz val="14"/>
        <rFont val="宋体"/>
        <charset val="134"/>
      </rPr>
      <t>安排</t>
    </r>
    <r>
      <rPr>
        <sz val="14"/>
        <rFont val="Times New Roman"/>
        <charset val="134"/>
      </rPr>
      <t>600</t>
    </r>
    <r>
      <rPr>
        <sz val="14"/>
        <rFont val="宋体"/>
        <charset val="134"/>
      </rPr>
      <t>万元，在东、中、西三个肉牛养殖示范场、牧谷草业、东部饲草加工配送中心购进大型饲料青贮打包一体机械</t>
    </r>
    <r>
      <rPr>
        <sz val="14"/>
        <rFont val="Times New Roman"/>
        <charset val="134"/>
      </rPr>
      <t>5</t>
    </r>
    <r>
      <rPr>
        <sz val="14"/>
        <rFont val="宋体"/>
        <charset val="134"/>
      </rPr>
      <t>台，财政资金形成的固定资产，产权归企业所在地相关村集体所有，使用主体与村集体签订协议，按协议约定比例给村集体分红。</t>
    </r>
  </si>
  <si>
    <t>提升全县饲草收贮能力，推进全县饲草产业发展。财政资金形成的固定资产，产权归相关村集体所有，使用主体与村集体签订安排协议，按协议约定比例给村集体分红。</t>
  </si>
  <si>
    <t>微生物发酵床养鸡技术及太行鸡品种引进应用推广</t>
  </si>
  <si>
    <r>
      <rPr>
        <sz val="14"/>
        <rFont val="宋体"/>
        <charset val="134"/>
      </rPr>
      <t>在大阳镇下渠村敬孝养殖农场安排</t>
    </r>
    <r>
      <rPr>
        <sz val="14"/>
        <rFont val="Times New Roman"/>
        <charset val="134"/>
      </rPr>
      <t>150</t>
    </r>
    <r>
      <rPr>
        <sz val="14"/>
        <rFont val="宋体"/>
        <charset val="134"/>
      </rPr>
      <t>万元，实施微生物发酵床养鸡技术及太行鸡品种引进应用推广项目。项目实施中建设改造简易鸡舍</t>
    </r>
    <r>
      <rPr>
        <sz val="14"/>
        <rFont val="Times New Roman"/>
        <charset val="134"/>
      </rPr>
      <t>6</t>
    </r>
    <r>
      <rPr>
        <sz val="14"/>
        <rFont val="宋体"/>
        <charset val="134"/>
      </rPr>
      <t>座，</t>
    </r>
    <r>
      <rPr>
        <sz val="14"/>
        <rFont val="Times New Roman"/>
        <charset val="134"/>
      </rPr>
      <t>1200</t>
    </r>
    <r>
      <rPr>
        <sz val="14"/>
        <rFont val="宋体"/>
        <charset val="134"/>
      </rPr>
      <t>平方米，管理房</t>
    </r>
    <r>
      <rPr>
        <sz val="14"/>
        <rFont val="Times New Roman"/>
        <charset val="134"/>
      </rPr>
      <t>110</t>
    </r>
    <r>
      <rPr>
        <sz val="14"/>
        <rFont val="宋体"/>
        <charset val="134"/>
      </rPr>
      <t>平方米，饲料房</t>
    </r>
    <r>
      <rPr>
        <sz val="14"/>
        <rFont val="Times New Roman"/>
        <charset val="134"/>
      </rPr>
      <t>50</t>
    </r>
    <r>
      <rPr>
        <sz val="14"/>
        <rFont val="宋体"/>
        <charset val="134"/>
      </rPr>
      <t>平方米，隔离室及消毒室</t>
    </r>
    <r>
      <rPr>
        <sz val="14"/>
        <rFont val="Times New Roman"/>
        <charset val="134"/>
      </rPr>
      <t>33</t>
    </r>
    <r>
      <rPr>
        <sz val="14"/>
        <rFont val="宋体"/>
        <charset val="134"/>
      </rPr>
      <t>平方米，库房</t>
    </r>
    <r>
      <rPr>
        <sz val="14"/>
        <rFont val="Times New Roman"/>
        <charset val="134"/>
      </rPr>
      <t>50</t>
    </r>
    <r>
      <rPr>
        <sz val="14"/>
        <rFont val="宋体"/>
        <charset val="134"/>
      </rPr>
      <t>平方米，放养区</t>
    </r>
    <r>
      <rPr>
        <sz val="14"/>
        <rFont val="Times New Roman"/>
        <charset val="134"/>
      </rPr>
      <t>13000</t>
    </r>
    <r>
      <rPr>
        <sz val="14"/>
        <rFont val="宋体"/>
        <charset val="134"/>
      </rPr>
      <t>平方米。年出栏肉鸡</t>
    </r>
    <r>
      <rPr>
        <sz val="14"/>
        <rFont val="Times New Roman"/>
        <charset val="134"/>
      </rPr>
      <t>5</t>
    </r>
    <r>
      <rPr>
        <sz val="14"/>
        <rFont val="宋体"/>
        <charset val="134"/>
      </rPr>
      <t>万羽，年产蛋</t>
    </r>
    <r>
      <rPr>
        <sz val="14"/>
        <rFont val="Times New Roman"/>
        <charset val="134"/>
      </rPr>
      <t>100</t>
    </r>
    <r>
      <rPr>
        <sz val="14"/>
        <rFont val="宋体"/>
        <charset val="134"/>
      </rPr>
      <t>万枚；销售额约</t>
    </r>
    <r>
      <rPr>
        <sz val="14"/>
        <rFont val="Times New Roman"/>
        <charset val="134"/>
      </rPr>
      <t>450</t>
    </r>
    <r>
      <rPr>
        <sz val="14"/>
        <rFont val="宋体"/>
        <charset val="134"/>
      </rPr>
      <t>万元，利润约</t>
    </r>
    <r>
      <rPr>
        <sz val="14"/>
        <rFont val="Times New Roman"/>
        <charset val="134"/>
      </rPr>
      <t>40</t>
    </r>
    <r>
      <rPr>
        <sz val="14"/>
        <rFont val="宋体"/>
        <charset val="134"/>
      </rPr>
      <t>万无左右。同时建立一个年孵化育种</t>
    </r>
    <r>
      <rPr>
        <sz val="14"/>
        <rFont val="Times New Roman"/>
        <charset val="134"/>
      </rPr>
      <t>30</t>
    </r>
    <r>
      <rPr>
        <sz val="14"/>
        <rFont val="宋体"/>
        <charset val="134"/>
      </rPr>
      <t>万羽鸡苗的孵化基地，以填补我县无孵化场的空白。给全县养鸡合作社和农户提供</t>
    </r>
    <r>
      <rPr>
        <sz val="14"/>
        <rFont val="Times New Roman"/>
        <charset val="134"/>
      </rPr>
      <t>5</t>
    </r>
    <r>
      <rPr>
        <sz val="14"/>
        <rFont val="宋体"/>
        <charset val="134"/>
      </rPr>
      <t>万羽鸡苗，为有需求的农户长期提供技术咨询服务，制定技术标准，并免费共享。财政资金形成的固定资产，产权归村集体所有，使用主体与村集体签订分红协议，按协议约定比例给村集体分红。</t>
    </r>
  </si>
  <si>
    <t>建设土鸡养殖示范场，促进全县肉牛产业发展壮大，财政资金形成的固定资产，产权归相关村集体所有，使用主体与村集体签订安排协议，按协议约定比例给村集体分红。</t>
  </si>
  <si>
    <t>马鹿镇设施农业及休闲农旅开发项目</t>
  </si>
  <si>
    <r>
      <rPr>
        <sz val="14"/>
        <rFont val="宋体"/>
        <charset val="134"/>
      </rPr>
      <t>在马鹿镇建设农业大棚、鱼养殖产业，建成集草莓采摘、垂钓、观光休闲为一体的现代化休闲示范农旅基地，推动周边休闲农业旅游发展。财政资金形成的固定资产，产权归相关村集体所有，长宁村</t>
    </r>
    <r>
      <rPr>
        <sz val="14"/>
        <rFont val="Times New Roman"/>
        <charset val="134"/>
      </rPr>
      <t>150</t>
    </r>
    <r>
      <rPr>
        <sz val="14"/>
        <rFont val="宋体"/>
        <charset val="134"/>
      </rPr>
      <t>万元、花园村</t>
    </r>
    <r>
      <rPr>
        <sz val="14"/>
        <rFont val="Times New Roman"/>
        <charset val="134"/>
      </rPr>
      <t>135</t>
    </r>
    <r>
      <rPr>
        <sz val="14"/>
        <rFont val="宋体"/>
        <charset val="134"/>
      </rPr>
      <t>万元，使用主体与村集体签订安排协议，按协议约定比例给村集体分红。</t>
    </r>
  </si>
  <si>
    <t>结合当地自然资源优势，发展冷水鱼养殖等产业，财政资金形成的固定资产，产权归相关村集体所有，使用主体与村集体签订安排协议，按协议约定比例给村集体分红。</t>
  </si>
  <si>
    <r>
      <rPr>
        <b/>
        <sz val="14"/>
        <rFont val="宋体"/>
        <charset val="134"/>
      </rPr>
      <t>其他：</t>
    </r>
    <r>
      <rPr>
        <b/>
        <sz val="14"/>
        <rFont val="Times New Roman"/>
        <charset val="134"/>
      </rPr>
      <t>7</t>
    </r>
    <r>
      <rPr>
        <b/>
        <sz val="14"/>
        <rFont val="宋体"/>
        <charset val="134"/>
      </rPr>
      <t>项</t>
    </r>
  </si>
  <si>
    <r>
      <rPr>
        <b/>
        <sz val="14"/>
        <rFont val="宋体"/>
        <charset val="134"/>
      </rPr>
      <t>安排</t>
    </r>
    <r>
      <rPr>
        <b/>
        <sz val="14"/>
        <rFont val="Times New Roman"/>
        <charset val="134"/>
      </rPr>
      <t>12580.5</t>
    </r>
    <r>
      <rPr>
        <b/>
        <sz val="14"/>
        <rFont val="宋体"/>
        <charset val="134"/>
      </rPr>
      <t>万元用于实施其他产业项目。</t>
    </r>
  </si>
  <si>
    <r>
      <rPr>
        <b/>
        <sz val="14"/>
        <rFont val="Times New Roman"/>
        <charset val="134"/>
      </rPr>
      <t>3.1</t>
    </r>
    <r>
      <rPr>
        <b/>
        <sz val="14"/>
        <rFont val="宋体"/>
        <charset val="134"/>
      </rPr>
      <t>乡村振兴巾帼示范基地建设项目</t>
    </r>
  </si>
  <si>
    <r>
      <rPr>
        <b/>
        <sz val="14"/>
        <rFont val="宋体"/>
        <charset val="134"/>
      </rPr>
      <t>安排</t>
    </r>
    <r>
      <rPr>
        <b/>
        <sz val="14"/>
        <rFont val="Times New Roman"/>
        <charset val="134"/>
      </rPr>
      <t>20</t>
    </r>
    <r>
      <rPr>
        <b/>
        <sz val="14"/>
        <rFont val="宋体"/>
        <charset val="134"/>
      </rPr>
      <t>万元用于乡村振兴巾帼示范基地建设奖补项目</t>
    </r>
    <r>
      <rPr>
        <b/>
        <sz val="14"/>
        <rFont val="Times New Roman"/>
        <charset val="134"/>
      </rPr>
      <t>4</t>
    </r>
    <r>
      <rPr>
        <b/>
        <sz val="14"/>
        <rFont val="宋体"/>
        <charset val="134"/>
      </rPr>
      <t>处，每个奖补</t>
    </r>
    <r>
      <rPr>
        <b/>
        <sz val="14"/>
        <rFont val="Times New Roman"/>
        <charset val="134"/>
      </rPr>
      <t>5</t>
    </r>
    <r>
      <rPr>
        <b/>
        <sz val="14"/>
        <rFont val="宋体"/>
        <charset val="134"/>
      </rPr>
      <t>万元。</t>
    </r>
  </si>
  <si>
    <r>
      <rPr>
        <b/>
        <sz val="14"/>
        <rFont val="Times New Roman"/>
        <charset val="134"/>
      </rPr>
      <t>3.2</t>
    </r>
    <r>
      <rPr>
        <b/>
        <sz val="14"/>
        <rFont val="宋体"/>
        <charset val="134"/>
      </rPr>
      <t>肉牛</t>
    </r>
    <r>
      <rPr>
        <b/>
        <sz val="14"/>
        <rFont val="Times New Roman"/>
        <charset val="134"/>
      </rPr>
      <t>(</t>
    </r>
    <r>
      <rPr>
        <b/>
        <sz val="14"/>
        <rFont val="宋体"/>
        <charset val="134"/>
      </rPr>
      <t>羊</t>
    </r>
    <r>
      <rPr>
        <b/>
        <sz val="14"/>
        <rFont val="Times New Roman"/>
        <charset val="134"/>
      </rPr>
      <t>)</t>
    </r>
    <r>
      <rPr>
        <b/>
        <sz val="14"/>
        <rFont val="宋体"/>
        <charset val="134"/>
      </rPr>
      <t>养殖户粪污治理奖补项目</t>
    </r>
  </si>
  <si>
    <r>
      <rPr>
        <b/>
        <sz val="14"/>
        <rFont val="宋体"/>
        <charset val="134"/>
      </rPr>
      <t>在全县</t>
    </r>
    <r>
      <rPr>
        <b/>
        <sz val="14"/>
        <rFont val="Times New Roman"/>
        <charset val="134"/>
      </rPr>
      <t>8</t>
    </r>
    <r>
      <rPr>
        <b/>
        <sz val="14"/>
        <rFont val="宋体"/>
        <charset val="134"/>
      </rPr>
      <t>乡镇投入</t>
    </r>
    <r>
      <rPr>
        <b/>
        <sz val="14"/>
        <rFont val="Times New Roman"/>
        <charset val="134"/>
      </rPr>
      <t>200</t>
    </r>
    <r>
      <rPr>
        <b/>
        <sz val="14"/>
        <rFont val="宋体"/>
        <charset val="134"/>
      </rPr>
      <t>万元奖补肉牛</t>
    </r>
    <r>
      <rPr>
        <b/>
        <sz val="14"/>
        <rFont val="Times New Roman"/>
        <charset val="134"/>
      </rPr>
      <t>(</t>
    </r>
    <r>
      <rPr>
        <b/>
        <sz val="14"/>
        <rFont val="宋体"/>
        <charset val="134"/>
      </rPr>
      <t>羊</t>
    </r>
    <r>
      <rPr>
        <b/>
        <sz val="14"/>
        <rFont val="Times New Roman"/>
        <charset val="134"/>
      </rPr>
      <t>)</t>
    </r>
    <r>
      <rPr>
        <b/>
        <sz val="14"/>
        <rFont val="宋体"/>
        <charset val="134"/>
      </rPr>
      <t>养殖户粪污治理合作社</t>
    </r>
    <r>
      <rPr>
        <b/>
        <sz val="14"/>
        <rFont val="Times New Roman"/>
        <charset val="134"/>
      </rPr>
      <t>20</t>
    </r>
    <r>
      <rPr>
        <b/>
        <sz val="14"/>
        <rFont val="宋体"/>
        <charset val="134"/>
      </rPr>
      <t>个，每个奖补</t>
    </r>
    <r>
      <rPr>
        <b/>
        <sz val="14"/>
        <rFont val="Times New Roman"/>
        <charset val="134"/>
      </rPr>
      <t>10</t>
    </r>
    <r>
      <rPr>
        <b/>
        <sz val="14"/>
        <rFont val="宋体"/>
        <charset val="134"/>
      </rPr>
      <t>万元。</t>
    </r>
  </si>
  <si>
    <r>
      <rPr>
        <b/>
        <sz val="14"/>
        <rFont val="Times New Roman"/>
        <charset val="134"/>
      </rPr>
      <t>3.3</t>
    </r>
    <r>
      <rPr>
        <b/>
        <sz val="14"/>
        <rFont val="宋体"/>
        <charset val="134"/>
      </rPr>
      <t>产业基地建设项目</t>
    </r>
  </si>
  <si>
    <r>
      <rPr>
        <b/>
        <sz val="14"/>
        <rFont val="宋体"/>
        <charset val="134"/>
      </rPr>
      <t>在</t>
    </r>
    <r>
      <rPr>
        <b/>
        <sz val="14"/>
        <rFont val="Times New Roman"/>
        <charset val="134"/>
      </rPr>
      <t>8</t>
    </r>
    <r>
      <rPr>
        <b/>
        <sz val="14"/>
        <rFont val="宋体"/>
        <charset val="134"/>
      </rPr>
      <t>个产业园投入村集体发展资金</t>
    </r>
    <r>
      <rPr>
        <b/>
        <sz val="14"/>
        <rFont val="Times New Roman"/>
        <charset val="134"/>
      </rPr>
      <t>10020</t>
    </r>
    <r>
      <rPr>
        <b/>
        <sz val="14"/>
        <rFont val="宋体"/>
        <charset val="134"/>
      </rPr>
      <t>万元，财政投入资金形成的固定资产所有权归村集体，利益在村集体和经营主体之间分配。</t>
    </r>
  </si>
  <si>
    <t>张家川县中部肉牛养殖示范场建设项目</t>
  </si>
  <si>
    <r>
      <rPr>
        <sz val="14"/>
        <rFont val="宋体"/>
        <charset val="134"/>
      </rPr>
      <t>在</t>
    </r>
    <r>
      <rPr>
        <sz val="14"/>
        <rFont val="Times New Roman"/>
        <charset val="134"/>
      </rPr>
      <t>3</t>
    </r>
    <r>
      <rPr>
        <sz val="14"/>
        <rFont val="宋体"/>
        <charset val="134"/>
      </rPr>
      <t>乡镇</t>
    </r>
    <r>
      <rPr>
        <sz val="14"/>
        <rFont val="Times New Roman"/>
        <charset val="134"/>
      </rPr>
      <t>44</t>
    </r>
    <r>
      <rPr>
        <sz val="14"/>
        <rFont val="宋体"/>
        <charset val="134"/>
      </rPr>
      <t>村安排村集体经济发展资金</t>
    </r>
    <r>
      <rPr>
        <sz val="14"/>
        <rFont val="Times New Roman"/>
        <charset val="134"/>
      </rPr>
      <t>2000</t>
    </r>
    <r>
      <rPr>
        <sz val="14"/>
        <rFont val="宋体"/>
        <charset val="134"/>
      </rPr>
      <t>万元，用于张家川县中部（刘堡镇刘堡村）肉牛养殖示范场建设项目，其中刘堡镇</t>
    </r>
    <r>
      <rPr>
        <sz val="14"/>
        <rFont val="Times New Roman"/>
        <charset val="134"/>
      </rPr>
      <t>15</t>
    </r>
    <r>
      <rPr>
        <sz val="14"/>
        <rFont val="宋体"/>
        <charset val="134"/>
      </rPr>
      <t>村安排</t>
    </r>
    <r>
      <rPr>
        <sz val="14"/>
        <rFont val="Times New Roman"/>
        <charset val="134"/>
      </rPr>
      <t>650</t>
    </r>
    <r>
      <rPr>
        <sz val="14"/>
        <rFont val="宋体"/>
        <charset val="134"/>
      </rPr>
      <t>万元，在董家村、峡里村、夭儿村、芦科村、郑沟村、小湾村、梨园村各安排</t>
    </r>
    <r>
      <rPr>
        <sz val="14"/>
        <rFont val="Times New Roman"/>
        <charset val="134"/>
      </rPr>
      <t>60</t>
    </r>
    <r>
      <rPr>
        <sz val="14"/>
        <rFont val="宋体"/>
        <charset val="134"/>
      </rPr>
      <t>万元</t>
    </r>
    <r>
      <rPr>
        <sz val="14"/>
        <rFont val="Times New Roman"/>
        <charset val="134"/>
      </rPr>
      <t>,</t>
    </r>
    <r>
      <rPr>
        <sz val="14"/>
        <rFont val="宋体"/>
        <charset val="134"/>
      </rPr>
      <t>在赵湾村、王山村、李山村、丰银村、刘堡村、罗湾村、王家村各安排</t>
    </r>
    <r>
      <rPr>
        <sz val="14"/>
        <rFont val="Times New Roman"/>
        <charset val="134"/>
      </rPr>
      <t>30</t>
    </r>
    <r>
      <rPr>
        <sz val="14"/>
        <rFont val="宋体"/>
        <charset val="134"/>
      </rPr>
      <t>万元，五星村</t>
    </r>
    <r>
      <rPr>
        <sz val="14"/>
        <rFont val="Times New Roman"/>
        <charset val="134"/>
      </rPr>
      <t>20</t>
    </r>
    <r>
      <rPr>
        <sz val="14"/>
        <rFont val="宋体"/>
        <charset val="134"/>
      </rPr>
      <t>万元；木河乡</t>
    </r>
    <r>
      <rPr>
        <sz val="14"/>
        <rFont val="Times New Roman"/>
        <charset val="134"/>
      </rPr>
      <t>10</t>
    </r>
    <r>
      <rPr>
        <sz val="14"/>
        <rFont val="宋体"/>
        <charset val="134"/>
      </rPr>
      <t>村</t>
    </r>
    <r>
      <rPr>
        <sz val="14"/>
        <rFont val="Times New Roman"/>
        <charset val="134"/>
      </rPr>
      <t>590</t>
    </r>
    <r>
      <rPr>
        <sz val="14"/>
        <rFont val="宋体"/>
        <charset val="134"/>
      </rPr>
      <t>万元，在上渠村、庄河村、马坪村、店子村、坪王村、秋木村、桃园村、高山村、八卜村各安排</t>
    </r>
    <r>
      <rPr>
        <sz val="14"/>
        <rFont val="Times New Roman"/>
        <charset val="134"/>
      </rPr>
      <t>60</t>
    </r>
    <r>
      <rPr>
        <sz val="14"/>
        <rFont val="宋体"/>
        <charset val="134"/>
      </rPr>
      <t>万元，李沟村安排</t>
    </r>
    <r>
      <rPr>
        <sz val="14"/>
        <rFont val="Times New Roman"/>
        <charset val="134"/>
      </rPr>
      <t>50</t>
    </r>
    <r>
      <rPr>
        <sz val="14"/>
        <rFont val="宋体"/>
        <charset val="134"/>
      </rPr>
      <t>万元；张家川镇</t>
    </r>
    <r>
      <rPr>
        <sz val="14"/>
        <rFont val="Times New Roman"/>
        <charset val="134"/>
      </rPr>
      <t>19</t>
    </r>
    <r>
      <rPr>
        <sz val="14"/>
        <rFont val="宋体"/>
        <charset val="134"/>
      </rPr>
      <t>村</t>
    </r>
    <r>
      <rPr>
        <sz val="14"/>
        <rFont val="Times New Roman"/>
        <charset val="134"/>
      </rPr>
      <t>760</t>
    </r>
    <r>
      <rPr>
        <sz val="14"/>
        <rFont val="宋体"/>
        <charset val="134"/>
      </rPr>
      <t>万元，在西街村、西夭村、东街村、东关村、西关村、赵川村、峡口村、崔湾村、崔家村、上川村、南川村、袁川村、下仁村、大堡村、赵阳村、杨川村、堡山村、背武村、孟寺村各安排</t>
    </r>
    <r>
      <rPr>
        <sz val="14"/>
        <rFont val="Times New Roman"/>
        <charset val="134"/>
      </rPr>
      <t>40</t>
    </r>
    <r>
      <rPr>
        <sz val="14"/>
        <rFont val="宋体"/>
        <charset val="134"/>
      </rPr>
      <t>万元。</t>
    </r>
  </si>
  <si>
    <t>按照一定比例分红，带动村集体经济发展和农户就业。财政投入资金形成的固定资产所有权归村集体。</t>
  </si>
  <si>
    <t>张家川县东部肉牛养殖示范场建设项目</t>
  </si>
  <si>
    <r>
      <rPr>
        <sz val="14"/>
        <rFont val="宋体"/>
        <charset val="134"/>
      </rPr>
      <t>在</t>
    </r>
    <r>
      <rPr>
        <sz val="14"/>
        <rFont val="Times New Roman"/>
        <charset val="134"/>
      </rPr>
      <t>5</t>
    </r>
    <r>
      <rPr>
        <sz val="14"/>
        <rFont val="宋体"/>
        <charset val="134"/>
      </rPr>
      <t>乡镇</t>
    </r>
    <r>
      <rPr>
        <sz val="14"/>
        <rFont val="Times New Roman"/>
        <charset val="134"/>
      </rPr>
      <t>40</t>
    </r>
    <r>
      <rPr>
        <sz val="14"/>
        <rFont val="宋体"/>
        <charset val="134"/>
      </rPr>
      <t>村安排</t>
    </r>
    <r>
      <rPr>
        <sz val="14"/>
        <rFont val="Times New Roman"/>
        <charset val="134"/>
      </rPr>
      <t>2000</t>
    </r>
    <r>
      <rPr>
        <sz val="14"/>
        <rFont val="宋体"/>
        <charset val="134"/>
      </rPr>
      <t>万元，在全县</t>
    </r>
    <r>
      <rPr>
        <sz val="14"/>
        <rFont val="Times New Roman"/>
        <charset val="134"/>
      </rPr>
      <t>5</t>
    </r>
    <r>
      <rPr>
        <sz val="14"/>
        <rFont val="宋体"/>
        <charset val="134"/>
      </rPr>
      <t>乡镇</t>
    </r>
    <r>
      <rPr>
        <sz val="14"/>
        <rFont val="Times New Roman"/>
        <charset val="134"/>
      </rPr>
      <t>40</t>
    </r>
    <r>
      <rPr>
        <sz val="14"/>
        <rFont val="宋体"/>
        <charset val="134"/>
      </rPr>
      <t>村投入</t>
    </r>
    <r>
      <rPr>
        <sz val="14"/>
        <rFont val="Times New Roman"/>
        <charset val="134"/>
      </rPr>
      <t>2000</t>
    </r>
    <r>
      <rPr>
        <sz val="14"/>
        <rFont val="宋体"/>
        <charset val="134"/>
      </rPr>
      <t>万元。恭门镇</t>
    </r>
    <r>
      <rPr>
        <sz val="14"/>
        <rFont val="Times New Roman"/>
        <charset val="134"/>
      </rPr>
      <t>17</t>
    </r>
    <r>
      <rPr>
        <sz val="14"/>
        <rFont val="宋体"/>
        <charset val="134"/>
      </rPr>
      <t>村</t>
    </r>
    <r>
      <rPr>
        <sz val="14"/>
        <rFont val="Times New Roman"/>
        <charset val="134"/>
      </rPr>
      <t>1060</t>
    </r>
    <r>
      <rPr>
        <sz val="14"/>
        <rFont val="宋体"/>
        <charset val="134"/>
      </rPr>
      <t>万元，其中城子村</t>
    </r>
    <r>
      <rPr>
        <sz val="14"/>
        <rFont val="Times New Roman"/>
        <charset val="134"/>
      </rPr>
      <t>60</t>
    </r>
    <r>
      <rPr>
        <sz val="14"/>
        <rFont val="宋体"/>
        <charset val="134"/>
      </rPr>
      <t>万元，灵台村</t>
    </r>
    <r>
      <rPr>
        <sz val="14"/>
        <rFont val="Times New Roman"/>
        <charset val="134"/>
      </rPr>
      <t>60</t>
    </r>
    <r>
      <rPr>
        <sz val="14"/>
        <rFont val="宋体"/>
        <charset val="134"/>
      </rPr>
      <t>万元，西坡村</t>
    </r>
    <r>
      <rPr>
        <sz val="14"/>
        <rFont val="Times New Roman"/>
        <charset val="134"/>
      </rPr>
      <t>60</t>
    </r>
    <r>
      <rPr>
        <sz val="14"/>
        <rFont val="宋体"/>
        <charset val="134"/>
      </rPr>
      <t>万元，麻崖村</t>
    </r>
    <r>
      <rPr>
        <sz val="14"/>
        <rFont val="Times New Roman"/>
        <charset val="134"/>
      </rPr>
      <t>60</t>
    </r>
    <r>
      <rPr>
        <sz val="14"/>
        <rFont val="宋体"/>
        <charset val="134"/>
      </rPr>
      <t>万元，麻山村</t>
    </r>
    <r>
      <rPr>
        <sz val="14"/>
        <rFont val="Times New Roman"/>
        <charset val="134"/>
      </rPr>
      <t>60</t>
    </r>
    <r>
      <rPr>
        <sz val="14"/>
        <rFont val="宋体"/>
        <charset val="134"/>
      </rPr>
      <t>万元，仁湾村</t>
    </r>
    <r>
      <rPr>
        <sz val="14"/>
        <rFont val="Times New Roman"/>
        <charset val="134"/>
      </rPr>
      <t>60</t>
    </r>
    <r>
      <rPr>
        <sz val="14"/>
        <rFont val="宋体"/>
        <charset val="134"/>
      </rPr>
      <t>万元，袁河村</t>
    </r>
    <r>
      <rPr>
        <sz val="14"/>
        <rFont val="Times New Roman"/>
        <charset val="134"/>
      </rPr>
      <t>60</t>
    </r>
    <r>
      <rPr>
        <sz val="14"/>
        <rFont val="宋体"/>
        <charset val="134"/>
      </rPr>
      <t>万元，袁家村</t>
    </r>
    <r>
      <rPr>
        <sz val="14"/>
        <rFont val="Times New Roman"/>
        <charset val="134"/>
      </rPr>
      <t>60</t>
    </r>
    <r>
      <rPr>
        <sz val="14"/>
        <rFont val="宋体"/>
        <charset val="134"/>
      </rPr>
      <t>万元，张巴村</t>
    </r>
    <r>
      <rPr>
        <sz val="14"/>
        <rFont val="Times New Roman"/>
        <charset val="134"/>
      </rPr>
      <t>60</t>
    </r>
    <r>
      <rPr>
        <sz val="14"/>
        <rFont val="宋体"/>
        <charset val="134"/>
      </rPr>
      <t>万元，毛山村</t>
    </r>
    <r>
      <rPr>
        <sz val="14"/>
        <rFont val="Times New Roman"/>
        <charset val="134"/>
      </rPr>
      <t>60</t>
    </r>
    <r>
      <rPr>
        <sz val="14"/>
        <rFont val="宋体"/>
        <charset val="134"/>
      </rPr>
      <t>万元，阴山村</t>
    </r>
    <r>
      <rPr>
        <sz val="14"/>
        <rFont val="Times New Roman"/>
        <charset val="134"/>
      </rPr>
      <t>60</t>
    </r>
    <r>
      <rPr>
        <sz val="14"/>
        <rFont val="宋体"/>
        <charset val="134"/>
      </rPr>
      <t>万元，海河村</t>
    </r>
    <r>
      <rPr>
        <sz val="14"/>
        <rFont val="Times New Roman"/>
        <charset val="134"/>
      </rPr>
      <t>70</t>
    </r>
    <r>
      <rPr>
        <sz val="14"/>
        <rFont val="宋体"/>
        <charset val="134"/>
      </rPr>
      <t>万元，河北村</t>
    </r>
    <r>
      <rPr>
        <sz val="14"/>
        <rFont val="Times New Roman"/>
        <charset val="134"/>
      </rPr>
      <t>70</t>
    </r>
    <r>
      <rPr>
        <sz val="14"/>
        <rFont val="宋体"/>
        <charset val="134"/>
      </rPr>
      <t>万元，杨坡村</t>
    </r>
    <r>
      <rPr>
        <sz val="14"/>
        <rFont val="Times New Roman"/>
        <charset val="134"/>
      </rPr>
      <t>70</t>
    </r>
    <r>
      <rPr>
        <sz val="14"/>
        <rFont val="宋体"/>
        <charset val="134"/>
      </rPr>
      <t>万元，团结村</t>
    </r>
    <r>
      <rPr>
        <sz val="14"/>
        <rFont val="Times New Roman"/>
        <charset val="134"/>
      </rPr>
      <t>70</t>
    </r>
    <r>
      <rPr>
        <sz val="14"/>
        <rFont val="宋体"/>
        <charset val="134"/>
      </rPr>
      <t>万元，柳沟村</t>
    </r>
    <r>
      <rPr>
        <sz val="14"/>
        <rFont val="Times New Roman"/>
        <charset val="134"/>
      </rPr>
      <t>70</t>
    </r>
    <r>
      <rPr>
        <sz val="14"/>
        <rFont val="宋体"/>
        <charset val="134"/>
      </rPr>
      <t>万元，西关村</t>
    </r>
    <r>
      <rPr>
        <sz val="14"/>
        <rFont val="Times New Roman"/>
        <charset val="134"/>
      </rPr>
      <t>50</t>
    </r>
    <r>
      <rPr>
        <sz val="14"/>
        <rFont val="宋体"/>
        <charset val="134"/>
      </rPr>
      <t>万元；闫家乡</t>
    </r>
    <r>
      <rPr>
        <sz val="14"/>
        <rFont val="Times New Roman"/>
        <charset val="134"/>
      </rPr>
      <t>4</t>
    </r>
    <r>
      <rPr>
        <sz val="14"/>
        <rFont val="宋体"/>
        <charset val="134"/>
      </rPr>
      <t>村</t>
    </r>
    <r>
      <rPr>
        <sz val="14"/>
        <rFont val="Times New Roman"/>
        <charset val="134"/>
      </rPr>
      <t>220</t>
    </r>
    <r>
      <rPr>
        <sz val="14"/>
        <rFont val="宋体"/>
        <charset val="134"/>
      </rPr>
      <t>万元，其中操场村</t>
    </r>
    <r>
      <rPr>
        <sz val="14"/>
        <rFont val="Times New Roman"/>
        <charset val="134"/>
      </rPr>
      <t>60</t>
    </r>
    <r>
      <rPr>
        <sz val="14"/>
        <rFont val="宋体"/>
        <charset val="134"/>
      </rPr>
      <t>万元，大场村</t>
    </r>
    <r>
      <rPr>
        <sz val="14"/>
        <rFont val="Times New Roman"/>
        <charset val="134"/>
      </rPr>
      <t>60</t>
    </r>
    <r>
      <rPr>
        <sz val="14"/>
        <rFont val="宋体"/>
        <charset val="134"/>
      </rPr>
      <t>万元，草川梁村</t>
    </r>
    <r>
      <rPr>
        <sz val="14"/>
        <rFont val="Times New Roman"/>
        <charset val="134"/>
      </rPr>
      <t>60</t>
    </r>
    <r>
      <rPr>
        <sz val="14"/>
        <rFont val="宋体"/>
        <charset val="134"/>
      </rPr>
      <t>万元，神树村</t>
    </r>
    <r>
      <rPr>
        <sz val="14"/>
        <rFont val="Times New Roman"/>
        <charset val="134"/>
      </rPr>
      <t>40</t>
    </r>
    <r>
      <rPr>
        <sz val="14"/>
        <rFont val="宋体"/>
        <charset val="134"/>
      </rPr>
      <t>万元；平安乡</t>
    </r>
    <r>
      <rPr>
        <sz val="14"/>
        <rFont val="Times New Roman"/>
        <charset val="134"/>
      </rPr>
      <t>4</t>
    </r>
    <r>
      <rPr>
        <sz val="14"/>
        <rFont val="宋体"/>
        <charset val="134"/>
      </rPr>
      <t>村</t>
    </r>
    <r>
      <rPr>
        <sz val="14"/>
        <rFont val="Times New Roman"/>
        <charset val="134"/>
      </rPr>
      <t>220</t>
    </r>
    <r>
      <rPr>
        <sz val="14"/>
        <rFont val="宋体"/>
        <charset val="134"/>
      </rPr>
      <t>万元，其中梨树村</t>
    </r>
    <r>
      <rPr>
        <sz val="14"/>
        <rFont val="Times New Roman"/>
        <charset val="134"/>
      </rPr>
      <t>60</t>
    </r>
    <r>
      <rPr>
        <sz val="14"/>
        <rFont val="宋体"/>
        <charset val="134"/>
      </rPr>
      <t>万元，新庄村</t>
    </r>
    <r>
      <rPr>
        <sz val="14"/>
        <rFont val="Times New Roman"/>
        <charset val="134"/>
      </rPr>
      <t>60</t>
    </r>
    <r>
      <rPr>
        <sz val="14"/>
        <rFont val="宋体"/>
        <charset val="134"/>
      </rPr>
      <t>万元，包梁村</t>
    </r>
    <r>
      <rPr>
        <sz val="14"/>
        <rFont val="Times New Roman"/>
        <charset val="134"/>
      </rPr>
      <t>50</t>
    </r>
    <r>
      <rPr>
        <sz val="14"/>
        <rFont val="宋体"/>
        <charset val="134"/>
      </rPr>
      <t>万元，铁固村</t>
    </r>
    <r>
      <rPr>
        <sz val="14"/>
        <rFont val="Times New Roman"/>
        <charset val="134"/>
      </rPr>
      <t>50</t>
    </r>
    <r>
      <rPr>
        <sz val="14"/>
        <rFont val="宋体"/>
        <charset val="134"/>
      </rPr>
      <t>万元；张棉驿乡</t>
    </r>
    <r>
      <rPr>
        <sz val="14"/>
        <rFont val="Times New Roman"/>
        <charset val="134"/>
      </rPr>
      <t>3</t>
    </r>
    <r>
      <rPr>
        <sz val="14"/>
        <rFont val="宋体"/>
        <charset val="134"/>
      </rPr>
      <t>村</t>
    </r>
    <r>
      <rPr>
        <sz val="14"/>
        <rFont val="Times New Roman"/>
        <charset val="134"/>
      </rPr>
      <t>140</t>
    </r>
    <r>
      <rPr>
        <sz val="14"/>
        <rFont val="宋体"/>
        <charset val="134"/>
      </rPr>
      <t>万元，其中张棉村</t>
    </r>
    <r>
      <rPr>
        <sz val="14"/>
        <rFont val="Times New Roman"/>
        <charset val="134"/>
      </rPr>
      <t>50</t>
    </r>
    <r>
      <rPr>
        <sz val="14"/>
        <rFont val="宋体"/>
        <charset val="134"/>
      </rPr>
      <t>万元，周家村</t>
    </r>
    <r>
      <rPr>
        <sz val="14"/>
        <rFont val="Times New Roman"/>
        <charset val="134"/>
      </rPr>
      <t>50</t>
    </r>
    <r>
      <rPr>
        <sz val="14"/>
        <rFont val="宋体"/>
        <charset val="134"/>
      </rPr>
      <t>万元，田湾村</t>
    </r>
    <r>
      <rPr>
        <sz val="14"/>
        <rFont val="Times New Roman"/>
        <charset val="134"/>
      </rPr>
      <t>40</t>
    </r>
    <r>
      <rPr>
        <sz val="14"/>
        <rFont val="宋体"/>
        <charset val="134"/>
      </rPr>
      <t>万元；胡川镇</t>
    </r>
    <r>
      <rPr>
        <sz val="14"/>
        <rFont val="Times New Roman"/>
        <charset val="134"/>
      </rPr>
      <t>12</t>
    </r>
    <r>
      <rPr>
        <sz val="14"/>
        <rFont val="宋体"/>
        <charset val="134"/>
      </rPr>
      <t>村</t>
    </r>
    <r>
      <rPr>
        <sz val="14"/>
        <rFont val="Times New Roman"/>
        <charset val="134"/>
      </rPr>
      <t>360</t>
    </r>
    <r>
      <rPr>
        <sz val="14"/>
        <rFont val="宋体"/>
        <charset val="134"/>
      </rPr>
      <t>万元，其中后湾村</t>
    </r>
    <r>
      <rPr>
        <sz val="14"/>
        <rFont val="Times New Roman"/>
        <charset val="134"/>
      </rPr>
      <t>30</t>
    </r>
    <r>
      <rPr>
        <sz val="14"/>
        <rFont val="宋体"/>
        <charset val="134"/>
      </rPr>
      <t>万元，刘塬村</t>
    </r>
    <r>
      <rPr>
        <sz val="14"/>
        <rFont val="Times New Roman"/>
        <charset val="134"/>
      </rPr>
      <t>30</t>
    </r>
    <r>
      <rPr>
        <sz val="14"/>
        <rFont val="宋体"/>
        <charset val="134"/>
      </rPr>
      <t>万元，宁马村</t>
    </r>
    <r>
      <rPr>
        <sz val="14"/>
        <rFont val="Times New Roman"/>
        <charset val="134"/>
      </rPr>
      <t>30</t>
    </r>
    <r>
      <rPr>
        <sz val="14"/>
        <rFont val="宋体"/>
        <charset val="134"/>
      </rPr>
      <t>万元，祁沟村</t>
    </r>
    <r>
      <rPr>
        <sz val="14"/>
        <rFont val="Times New Roman"/>
        <charset val="134"/>
      </rPr>
      <t>30</t>
    </r>
    <r>
      <rPr>
        <sz val="14"/>
        <rFont val="宋体"/>
        <charset val="134"/>
      </rPr>
      <t>万元，蒲家村</t>
    </r>
    <r>
      <rPr>
        <sz val="14"/>
        <rFont val="Times New Roman"/>
        <charset val="134"/>
      </rPr>
      <t>30</t>
    </r>
    <r>
      <rPr>
        <sz val="14"/>
        <rFont val="宋体"/>
        <charset val="134"/>
      </rPr>
      <t>万元，潘峪村</t>
    </r>
    <r>
      <rPr>
        <sz val="14"/>
        <rFont val="Times New Roman"/>
        <charset val="134"/>
      </rPr>
      <t>30</t>
    </r>
    <r>
      <rPr>
        <sz val="14"/>
        <rFont val="宋体"/>
        <charset val="134"/>
      </rPr>
      <t>万元，夏堡村</t>
    </r>
    <r>
      <rPr>
        <sz val="14"/>
        <rFont val="Times New Roman"/>
        <charset val="134"/>
      </rPr>
      <t>30</t>
    </r>
    <r>
      <rPr>
        <sz val="14"/>
        <rFont val="宋体"/>
        <charset val="134"/>
      </rPr>
      <t>万元，深坷村</t>
    </r>
    <r>
      <rPr>
        <sz val="14"/>
        <rFont val="Times New Roman"/>
        <charset val="134"/>
      </rPr>
      <t>30</t>
    </r>
    <r>
      <rPr>
        <sz val="14"/>
        <rFont val="宋体"/>
        <charset val="134"/>
      </rPr>
      <t>万元，前梁村</t>
    </r>
    <r>
      <rPr>
        <sz val="14"/>
        <rFont val="Times New Roman"/>
        <charset val="134"/>
      </rPr>
      <t>30</t>
    </r>
    <r>
      <rPr>
        <sz val="14"/>
        <rFont val="宋体"/>
        <charset val="134"/>
      </rPr>
      <t>万元，胡川村</t>
    </r>
    <r>
      <rPr>
        <sz val="14"/>
        <rFont val="Times New Roman"/>
        <charset val="134"/>
      </rPr>
      <t>30</t>
    </r>
    <r>
      <rPr>
        <sz val="14"/>
        <rFont val="宋体"/>
        <charset val="134"/>
      </rPr>
      <t>万元，张堡村</t>
    </r>
    <r>
      <rPr>
        <sz val="14"/>
        <rFont val="Times New Roman"/>
        <charset val="134"/>
      </rPr>
      <t>30</t>
    </r>
    <r>
      <rPr>
        <sz val="14"/>
        <rFont val="宋体"/>
        <charset val="134"/>
      </rPr>
      <t>万元，柳湾村</t>
    </r>
    <r>
      <rPr>
        <sz val="14"/>
        <rFont val="Times New Roman"/>
        <charset val="134"/>
      </rPr>
      <t>30</t>
    </r>
    <r>
      <rPr>
        <sz val="14"/>
        <rFont val="宋体"/>
        <charset val="134"/>
      </rPr>
      <t>万元。村集体经济资金用于东部肉牛养殖示范场固定资产建设。</t>
    </r>
  </si>
  <si>
    <t>东部饲草配送中心续建项目</t>
  </si>
  <si>
    <t>续建</t>
  </si>
  <si>
    <t>2022.04-2022.12</t>
  </si>
  <si>
    <r>
      <rPr>
        <sz val="14"/>
        <rFont val="宋体"/>
        <charset val="134"/>
      </rPr>
      <t>投入关山基业有限公司</t>
    </r>
    <r>
      <rPr>
        <sz val="14"/>
        <rFont val="Times New Roman"/>
        <charset val="134"/>
      </rPr>
      <t>500</t>
    </r>
    <r>
      <rPr>
        <sz val="14"/>
        <rFont val="宋体"/>
        <charset val="134"/>
      </rPr>
      <t>万元用于东部饲草配送中心续建项目，年生产各类饲草</t>
    </r>
    <r>
      <rPr>
        <sz val="14"/>
        <rFont val="Times New Roman"/>
        <charset val="134"/>
      </rPr>
      <t>5</t>
    </r>
    <r>
      <rPr>
        <sz val="14"/>
        <rFont val="宋体"/>
        <charset val="134"/>
      </rPr>
      <t>万吨以上，完善全县产业发展体系，进一步加快张家川县秸秆资源化利用，促进张家川县草食畜牧业快速发展，建立互联网</t>
    </r>
    <r>
      <rPr>
        <sz val="14"/>
        <rFont val="Times New Roman"/>
        <charset val="134"/>
      </rPr>
      <t>+</t>
    </r>
    <r>
      <rPr>
        <sz val="14"/>
        <rFont val="宋体"/>
        <charset val="134"/>
      </rPr>
      <t>智慧农牧服务平台，通过</t>
    </r>
    <r>
      <rPr>
        <sz val="14"/>
        <rFont val="Times New Roman"/>
        <charset val="134"/>
      </rPr>
      <t>“</t>
    </r>
    <r>
      <rPr>
        <sz val="14"/>
        <rFont val="宋体"/>
        <charset val="134"/>
      </rPr>
      <t>种草合作社</t>
    </r>
    <r>
      <rPr>
        <sz val="14"/>
        <rFont val="Times New Roman"/>
        <charset val="134"/>
      </rPr>
      <t>+</t>
    </r>
    <r>
      <rPr>
        <sz val="14"/>
        <rFont val="宋体"/>
        <charset val="134"/>
      </rPr>
      <t>饲草加工配送企业</t>
    </r>
    <r>
      <rPr>
        <sz val="14"/>
        <rFont val="Times New Roman"/>
        <charset val="134"/>
      </rPr>
      <t>+</t>
    </r>
    <r>
      <rPr>
        <sz val="14"/>
        <rFont val="宋体"/>
        <charset val="134"/>
      </rPr>
      <t>养殖企业</t>
    </r>
    <r>
      <rPr>
        <sz val="14"/>
        <rFont val="Times New Roman"/>
        <charset val="134"/>
      </rPr>
      <t>”</t>
    </r>
    <r>
      <rPr>
        <sz val="14"/>
        <rFont val="宋体"/>
        <charset val="134"/>
      </rPr>
      <t>全产链发展模式，采取</t>
    </r>
    <r>
      <rPr>
        <sz val="14"/>
        <rFont val="Times New Roman"/>
        <charset val="134"/>
      </rPr>
      <t>“</t>
    </r>
    <r>
      <rPr>
        <sz val="14"/>
        <rFont val="宋体"/>
        <charset val="134"/>
      </rPr>
      <t>配送中心</t>
    </r>
    <r>
      <rPr>
        <sz val="14"/>
        <rFont val="Times New Roman"/>
        <charset val="134"/>
      </rPr>
      <t>+</t>
    </r>
    <r>
      <rPr>
        <sz val="14"/>
        <rFont val="宋体"/>
        <charset val="134"/>
      </rPr>
      <t>订单</t>
    </r>
    <r>
      <rPr>
        <sz val="14"/>
        <rFont val="Times New Roman"/>
        <charset val="134"/>
      </rPr>
      <t>+</t>
    </r>
    <r>
      <rPr>
        <sz val="14"/>
        <rFont val="宋体"/>
        <charset val="134"/>
      </rPr>
      <t>农户</t>
    </r>
    <r>
      <rPr>
        <sz val="14"/>
        <rFont val="Times New Roman"/>
        <charset val="134"/>
      </rPr>
      <t>”</t>
    </r>
    <r>
      <rPr>
        <sz val="14"/>
        <rFont val="宋体"/>
        <charset val="134"/>
      </rPr>
      <t>的运营模式，实现饲草产品订单式配送，推动饲草料商品化、品牌化进程，建立现代化营销网络，走出一条具有地方特色的循环发展、生态发展、绿色发展、链式发展的新路子。财政资金形成的固定资产，产权归相关村集体所有，其中陡崖村、康王村、韩河村、林峰村、寺湾村、白杨村、堡梁村、石庄科村、草川村、大滩村各</t>
    </r>
    <r>
      <rPr>
        <sz val="14"/>
        <rFont val="Times New Roman"/>
        <charset val="134"/>
      </rPr>
      <t>50</t>
    </r>
    <r>
      <rPr>
        <sz val="14"/>
        <rFont val="宋体"/>
        <charset val="134"/>
      </rPr>
      <t>万元，使用主体与村集体签订安排协议，按协议约定比例给村集体分红。</t>
    </r>
  </si>
  <si>
    <t>张家川县西部肉牛养殖示范场建设项目</t>
  </si>
  <si>
    <r>
      <rPr>
        <sz val="14"/>
        <rFont val="宋体"/>
        <charset val="134"/>
      </rPr>
      <t>在</t>
    </r>
    <r>
      <rPr>
        <sz val="14"/>
        <rFont val="Times New Roman"/>
        <charset val="134"/>
      </rPr>
      <t>2</t>
    </r>
    <r>
      <rPr>
        <sz val="14"/>
        <rFont val="宋体"/>
        <charset val="134"/>
      </rPr>
      <t>乡镇</t>
    </r>
    <r>
      <rPr>
        <sz val="14"/>
        <rFont val="Times New Roman"/>
        <charset val="134"/>
      </rPr>
      <t>18</t>
    </r>
    <r>
      <rPr>
        <sz val="14"/>
        <rFont val="宋体"/>
        <charset val="134"/>
      </rPr>
      <t>村安排村集体经济发展资金</t>
    </r>
    <r>
      <rPr>
        <sz val="14"/>
        <rFont val="Times New Roman"/>
        <charset val="134"/>
      </rPr>
      <t>1000</t>
    </r>
    <r>
      <rPr>
        <sz val="14"/>
        <rFont val="宋体"/>
        <charset val="134"/>
      </rPr>
      <t>万元，用于张家川县西部（马关镇石川村）肉牛养殖示范场建设项目，其中马关镇</t>
    </r>
    <r>
      <rPr>
        <sz val="14"/>
        <rFont val="Times New Roman"/>
        <charset val="134"/>
      </rPr>
      <t>7</t>
    </r>
    <r>
      <rPr>
        <sz val="14"/>
        <rFont val="宋体"/>
        <charset val="134"/>
      </rPr>
      <t>村安排</t>
    </r>
    <r>
      <rPr>
        <sz val="14"/>
        <rFont val="Times New Roman"/>
        <charset val="134"/>
      </rPr>
      <t>350</t>
    </r>
    <r>
      <rPr>
        <sz val="14"/>
        <rFont val="宋体"/>
        <charset val="134"/>
      </rPr>
      <t>万元，在西庄村、西台村、赵沟村、庙湾村、东庄村、草湾村、西山村各安排</t>
    </r>
    <r>
      <rPr>
        <sz val="14"/>
        <rFont val="Times New Roman"/>
        <charset val="134"/>
      </rPr>
      <t>50</t>
    </r>
    <r>
      <rPr>
        <sz val="14"/>
        <rFont val="宋体"/>
        <charset val="134"/>
      </rPr>
      <t>万元；大阳镇</t>
    </r>
    <r>
      <rPr>
        <sz val="14"/>
        <rFont val="Times New Roman"/>
        <charset val="134"/>
      </rPr>
      <t>11</t>
    </r>
    <r>
      <rPr>
        <sz val="14"/>
        <rFont val="宋体"/>
        <charset val="134"/>
      </rPr>
      <t>村</t>
    </r>
    <r>
      <rPr>
        <sz val="14"/>
        <rFont val="Times New Roman"/>
        <charset val="134"/>
      </rPr>
      <t>650</t>
    </r>
    <r>
      <rPr>
        <sz val="14"/>
        <rFont val="宋体"/>
        <charset val="134"/>
      </rPr>
      <t>万元，在下李村、刘沟村、中庄村、寨子村、水滩村、高沟村、东沟村、候吴村、梁堡村、吴家村各安排</t>
    </r>
    <r>
      <rPr>
        <sz val="14"/>
        <rFont val="Times New Roman"/>
        <charset val="134"/>
      </rPr>
      <t>60</t>
    </r>
    <r>
      <rPr>
        <sz val="14"/>
        <rFont val="宋体"/>
        <charset val="134"/>
      </rPr>
      <t>万元，刘山村安排</t>
    </r>
    <r>
      <rPr>
        <sz val="14"/>
        <rFont val="Times New Roman"/>
        <charset val="134"/>
      </rPr>
      <t>50</t>
    </r>
    <r>
      <rPr>
        <sz val="14"/>
        <rFont val="宋体"/>
        <charset val="134"/>
      </rPr>
      <t>万元</t>
    </r>
  </si>
  <si>
    <t>张家川县西部肉牛养殖示范场续建项目</t>
  </si>
  <si>
    <r>
      <rPr>
        <sz val="14"/>
        <rFont val="宋体"/>
        <charset val="134"/>
      </rPr>
      <t>在马关镇</t>
    </r>
    <r>
      <rPr>
        <sz val="14"/>
        <rFont val="Times New Roman"/>
        <charset val="134"/>
      </rPr>
      <t>9</t>
    </r>
    <r>
      <rPr>
        <sz val="14"/>
        <rFont val="宋体"/>
        <charset val="134"/>
      </rPr>
      <t>村安排</t>
    </r>
    <r>
      <rPr>
        <sz val="14"/>
        <rFont val="Times New Roman"/>
        <charset val="134"/>
      </rPr>
      <t>450</t>
    </r>
    <r>
      <rPr>
        <sz val="14"/>
        <rFont val="宋体"/>
        <charset val="134"/>
      </rPr>
      <t>万元集体经济发展资金，用于张家川县西部（马关镇石川村）肉牛养殖示范场续建项目。财政资金形成的固定资产，产权归相关村集体所有，八杜村、庙湾村、东庄村、草湾村、西山村、东山村、韦沟村、上河村、小庄村各</t>
    </r>
    <r>
      <rPr>
        <sz val="14"/>
        <rFont val="Times New Roman"/>
        <charset val="134"/>
      </rPr>
      <t>50</t>
    </r>
    <r>
      <rPr>
        <sz val="14"/>
        <rFont val="宋体"/>
        <charset val="134"/>
      </rPr>
      <t>元。使用主体与村集体签订安排协议，按协议约定比例给村集体分红。</t>
    </r>
  </si>
  <si>
    <t>建设肉牛养殖示范场，促进全县肉牛产业发展，壮大村集体经济</t>
  </si>
  <si>
    <t>张家川县东部饲草加工配送中心建设项目</t>
  </si>
  <si>
    <r>
      <rPr>
        <sz val="14"/>
        <rFont val="宋体"/>
        <charset val="134"/>
      </rPr>
      <t>在</t>
    </r>
    <r>
      <rPr>
        <sz val="14"/>
        <rFont val="Times New Roman"/>
        <charset val="134"/>
      </rPr>
      <t>2</t>
    </r>
    <r>
      <rPr>
        <sz val="14"/>
        <rFont val="宋体"/>
        <charset val="134"/>
      </rPr>
      <t>乡镇</t>
    </r>
    <r>
      <rPr>
        <sz val="14"/>
        <rFont val="Times New Roman"/>
        <charset val="134"/>
      </rPr>
      <t>9</t>
    </r>
    <r>
      <rPr>
        <sz val="14"/>
        <rFont val="宋体"/>
        <charset val="134"/>
      </rPr>
      <t>村安排村级经济发展资金</t>
    </r>
    <r>
      <rPr>
        <sz val="14"/>
        <rFont val="Times New Roman"/>
        <charset val="134"/>
      </rPr>
      <t>500</t>
    </r>
    <r>
      <rPr>
        <sz val="14"/>
        <rFont val="宋体"/>
        <charset val="134"/>
      </rPr>
      <t>万元，用于东部饲草产业加工配送中心建设项目。其中马鹿镇</t>
    </r>
    <r>
      <rPr>
        <sz val="14"/>
        <rFont val="Times New Roman"/>
        <charset val="134"/>
      </rPr>
      <t>8</t>
    </r>
    <r>
      <rPr>
        <sz val="14"/>
        <rFont val="宋体"/>
        <charset val="134"/>
      </rPr>
      <t>村</t>
    </r>
    <r>
      <rPr>
        <sz val="14"/>
        <rFont val="Times New Roman"/>
        <charset val="134"/>
      </rPr>
      <t>480</t>
    </r>
    <r>
      <rPr>
        <sz val="14"/>
        <rFont val="宋体"/>
        <charset val="134"/>
      </rPr>
      <t>万元，陡崖村</t>
    </r>
    <r>
      <rPr>
        <sz val="14"/>
        <rFont val="Times New Roman"/>
        <charset val="134"/>
      </rPr>
      <t>60</t>
    </r>
    <r>
      <rPr>
        <sz val="14"/>
        <rFont val="宋体"/>
        <charset val="134"/>
      </rPr>
      <t>万元，堡梁村</t>
    </r>
    <r>
      <rPr>
        <sz val="14"/>
        <rFont val="Times New Roman"/>
        <charset val="134"/>
      </rPr>
      <t>60</t>
    </r>
    <r>
      <rPr>
        <sz val="14"/>
        <rFont val="宋体"/>
        <charset val="134"/>
      </rPr>
      <t>万元，寺湾村</t>
    </r>
    <r>
      <rPr>
        <sz val="14"/>
        <rFont val="Times New Roman"/>
        <charset val="134"/>
      </rPr>
      <t xml:space="preserve"> 60</t>
    </r>
    <r>
      <rPr>
        <sz val="14"/>
        <rFont val="宋体"/>
        <charset val="134"/>
      </rPr>
      <t>万元，韩河村</t>
    </r>
    <r>
      <rPr>
        <sz val="14"/>
        <rFont val="Times New Roman"/>
        <charset val="134"/>
      </rPr>
      <t>60</t>
    </r>
    <r>
      <rPr>
        <sz val="14"/>
        <rFont val="宋体"/>
        <charset val="134"/>
      </rPr>
      <t>万元，石庄科村</t>
    </r>
    <r>
      <rPr>
        <sz val="14"/>
        <rFont val="Times New Roman"/>
        <charset val="134"/>
      </rPr>
      <t>60</t>
    </r>
    <r>
      <rPr>
        <sz val="14"/>
        <rFont val="宋体"/>
        <charset val="134"/>
      </rPr>
      <t>万元，白杨村</t>
    </r>
    <r>
      <rPr>
        <sz val="14"/>
        <rFont val="Times New Roman"/>
        <charset val="134"/>
      </rPr>
      <t>60</t>
    </r>
    <r>
      <rPr>
        <sz val="14"/>
        <rFont val="宋体"/>
        <charset val="134"/>
      </rPr>
      <t>万元，林峰村</t>
    </r>
    <r>
      <rPr>
        <sz val="14"/>
        <rFont val="Times New Roman"/>
        <charset val="134"/>
      </rPr>
      <t xml:space="preserve"> 60</t>
    </r>
    <r>
      <rPr>
        <sz val="14"/>
        <rFont val="宋体"/>
        <charset val="134"/>
      </rPr>
      <t>万元，牌楼村</t>
    </r>
    <r>
      <rPr>
        <sz val="14"/>
        <rFont val="Times New Roman"/>
        <charset val="134"/>
      </rPr>
      <t xml:space="preserve"> 60</t>
    </r>
    <r>
      <rPr>
        <sz val="14"/>
        <rFont val="宋体"/>
        <charset val="134"/>
      </rPr>
      <t>万元；闫家乡神树村</t>
    </r>
    <r>
      <rPr>
        <sz val="14"/>
        <rFont val="Times New Roman"/>
        <charset val="134"/>
      </rPr>
      <t>20</t>
    </r>
    <r>
      <rPr>
        <sz val="14"/>
        <rFont val="宋体"/>
        <charset val="134"/>
      </rPr>
      <t>万元。村集体经济资金用于东部饲草料加工配送中心固定资产建设。</t>
    </r>
  </si>
  <si>
    <t>张家川县中部蔬菜产业园区建设项目</t>
  </si>
  <si>
    <r>
      <rPr>
        <sz val="14"/>
        <rFont val="宋体"/>
        <charset val="134"/>
      </rPr>
      <t>在</t>
    </r>
    <r>
      <rPr>
        <sz val="14"/>
        <rFont val="Times New Roman"/>
        <charset val="134"/>
      </rPr>
      <t>2</t>
    </r>
    <r>
      <rPr>
        <sz val="14"/>
        <rFont val="宋体"/>
        <charset val="134"/>
      </rPr>
      <t>乡镇</t>
    </r>
    <r>
      <rPr>
        <sz val="14"/>
        <rFont val="Times New Roman"/>
        <charset val="134"/>
      </rPr>
      <t>12</t>
    </r>
    <r>
      <rPr>
        <sz val="14"/>
        <rFont val="宋体"/>
        <charset val="134"/>
      </rPr>
      <t>村安排村集体经济发展资金</t>
    </r>
    <r>
      <rPr>
        <sz val="14"/>
        <rFont val="Times New Roman"/>
        <charset val="134"/>
      </rPr>
      <t>1000</t>
    </r>
    <r>
      <rPr>
        <sz val="14"/>
        <rFont val="宋体"/>
        <charset val="134"/>
      </rPr>
      <t>万元，用于张家川县中部（刘堡镇米家村）蔬菜产业园建设项目，其中川王镇</t>
    </r>
    <r>
      <rPr>
        <sz val="14"/>
        <rFont val="Times New Roman"/>
        <charset val="134"/>
      </rPr>
      <t>3</t>
    </r>
    <r>
      <rPr>
        <sz val="14"/>
        <rFont val="宋体"/>
        <charset val="134"/>
      </rPr>
      <t>村</t>
    </r>
    <r>
      <rPr>
        <sz val="14"/>
        <rFont val="Times New Roman"/>
        <charset val="134"/>
      </rPr>
      <t>240</t>
    </r>
    <r>
      <rPr>
        <sz val="14"/>
        <rFont val="宋体"/>
        <charset val="134"/>
      </rPr>
      <t>万元，哈沟村、范湾村、松树湾村各安排</t>
    </r>
    <r>
      <rPr>
        <sz val="14"/>
        <rFont val="Times New Roman"/>
        <charset val="134"/>
      </rPr>
      <t>80</t>
    </r>
    <r>
      <rPr>
        <sz val="14"/>
        <rFont val="宋体"/>
        <charset val="134"/>
      </rPr>
      <t>万；连五乡</t>
    </r>
    <r>
      <rPr>
        <sz val="14"/>
        <rFont val="Times New Roman"/>
        <charset val="134"/>
      </rPr>
      <t>9</t>
    </r>
    <r>
      <rPr>
        <sz val="14"/>
        <rFont val="宋体"/>
        <charset val="134"/>
      </rPr>
      <t>村</t>
    </r>
    <r>
      <rPr>
        <sz val="14"/>
        <rFont val="Times New Roman"/>
        <charset val="134"/>
      </rPr>
      <t>760</t>
    </r>
    <r>
      <rPr>
        <sz val="14"/>
        <rFont val="宋体"/>
        <charset val="134"/>
      </rPr>
      <t>万元，在李家村、四合村、黄家村、贠家村、中渠村各安排</t>
    </r>
    <r>
      <rPr>
        <sz val="14"/>
        <rFont val="Times New Roman"/>
        <charset val="134"/>
      </rPr>
      <t>80</t>
    </r>
    <r>
      <rPr>
        <sz val="14"/>
        <rFont val="宋体"/>
        <charset val="134"/>
      </rPr>
      <t>万元，在连五村、高庄村、腰庄村、兰家村各安排</t>
    </r>
    <r>
      <rPr>
        <sz val="14"/>
        <rFont val="Times New Roman"/>
        <charset val="134"/>
      </rPr>
      <t>90</t>
    </r>
    <r>
      <rPr>
        <sz val="14"/>
        <rFont val="宋体"/>
        <charset val="134"/>
      </rPr>
      <t>万元。</t>
    </r>
  </si>
  <si>
    <t>张家川县西部蔬菜产业园区建设项目</t>
  </si>
  <si>
    <r>
      <rPr>
        <sz val="14"/>
        <rFont val="宋体"/>
        <charset val="134"/>
      </rPr>
      <t>在</t>
    </r>
    <r>
      <rPr>
        <sz val="14"/>
        <rFont val="Times New Roman"/>
        <charset val="134"/>
      </rPr>
      <t>2</t>
    </r>
    <r>
      <rPr>
        <sz val="14"/>
        <rFont val="宋体"/>
        <charset val="134"/>
      </rPr>
      <t>乡镇</t>
    </r>
    <r>
      <rPr>
        <sz val="14"/>
        <rFont val="Times New Roman"/>
        <charset val="134"/>
      </rPr>
      <t>12</t>
    </r>
    <r>
      <rPr>
        <sz val="14"/>
        <rFont val="宋体"/>
        <charset val="134"/>
      </rPr>
      <t>村安排村集体经济发展资金</t>
    </r>
    <r>
      <rPr>
        <sz val="14"/>
        <rFont val="Times New Roman"/>
        <charset val="134"/>
      </rPr>
      <t>800</t>
    </r>
    <r>
      <rPr>
        <sz val="14"/>
        <rFont val="宋体"/>
        <charset val="134"/>
      </rPr>
      <t>万元，用于西部（马关镇石川村）蔬菜产业园区建设，其中马关镇</t>
    </r>
    <r>
      <rPr>
        <sz val="14"/>
        <rFont val="Times New Roman"/>
        <charset val="134"/>
      </rPr>
      <t>4</t>
    </r>
    <r>
      <rPr>
        <sz val="14"/>
        <rFont val="宋体"/>
        <charset val="134"/>
      </rPr>
      <t>村</t>
    </r>
    <r>
      <rPr>
        <sz val="14"/>
        <rFont val="Times New Roman"/>
        <charset val="134"/>
      </rPr>
      <t>240</t>
    </r>
    <r>
      <rPr>
        <sz val="14"/>
        <rFont val="宋体"/>
        <charset val="134"/>
      </rPr>
      <t>万元，在东山村、韦沟村、上河村、小庄村各安排</t>
    </r>
    <r>
      <rPr>
        <sz val="14"/>
        <rFont val="Times New Roman"/>
        <charset val="134"/>
      </rPr>
      <t>60</t>
    </r>
    <r>
      <rPr>
        <sz val="14"/>
        <rFont val="宋体"/>
        <charset val="134"/>
      </rPr>
      <t>万元；梁山镇</t>
    </r>
    <r>
      <rPr>
        <sz val="14"/>
        <rFont val="Times New Roman"/>
        <charset val="134"/>
      </rPr>
      <t>8</t>
    </r>
    <r>
      <rPr>
        <sz val="14"/>
        <rFont val="宋体"/>
        <charset val="134"/>
      </rPr>
      <t>村安排</t>
    </r>
    <r>
      <rPr>
        <sz val="14"/>
        <rFont val="Times New Roman"/>
        <charset val="134"/>
      </rPr>
      <t>500</t>
    </r>
    <r>
      <rPr>
        <sz val="14"/>
        <rFont val="宋体"/>
        <charset val="134"/>
      </rPr>
      <t>万元，在梁山村、丹麻村、高营村各安排</t>
    </r>
    <r>
      <rPr>
        <sz val="14"/>
        <rFont val="Times New Roman"/>
        <charset val="134"/>
      </rPr>
      <t>80</t>
    </r>
    <r>
      <rPr>
        <sz val="14"/>
        <rFont val="宋体"/>
        <charset val="134"/>
      </rPr>
      <t>万元，在五方村、阳屲村、杨崖村各安排</t>
    </r>
    <r>
      <rPr>
        <sz val="14"/>
        <rFont val="Times New Roman"/>
        <charset val="134"/>
      </rPr>
      <t>60</t>
    </r>
    <r>
      <rPr>
        <sz val="14"/>
        <rFont val="宋体"/>
        <charset val="134"/>
      </rPr>
      <t>万元；在斜头村、吕湾村各安排</t>
    </r>
    <r>
      <rPr>
        <sz val="14"/>
        <rFont val="Times New Roman"/>
        <charset val="134"/>
      </rPr>
      <t>40</t>
    </r>
    <r>
      <rPr>
        <sz val="14"/>
        <rFont val="宋体"/>
        <charset val="134"/>
      </rPr>
      <t>万元；在大阳镇南山村安排</t>
    </r>
    <r>
      <rPr>
        <sz val="14"/>
        <rFont val="Times New Roman"/>
        <charset val="134"/>
      </rPr>
      <t>60</t>
    </r>
    <r>
      <rPr>
        <sz val="14"/>
        <rFont val="宋体"/>
        <charset val="134"/>
      </rPr>
      <t>万元。</t>
    </r>
  </si>
  <si>
    <t>西部蔬菜产业园续建项目</t>
  </si>
  <si>
    <r>
      <rPr>
        <sz val="14"/>
        <rFont val="宋体"/>
        <charset val="134"/>
      </rPr>
      <t>在马关镇安排</t>
    </r>
    <r>
      <rPr>
        <sz val="14"/>
        <rFont val="Times New Roman"/>
        <charset val="134"/>
      </rPr>
      <t>270</t>
    </r>
    <r>
      <rPr>
        <sz val="14"/>
        <rFont val="宋体"/>
        <charset val="134"/>
      </rPr>
      <t>万元用于西部蔬菜产业园设施农业基础设施建设续建项目，财政资金形成的固定资产，产权归相关村集体所有，石川村</t>
    </r>
    <r>
      <rPr>
        <sz val="14"/>
        <rFont val="Times New Roman"/>
        <charset val="134"/>
      </rPr>
      <t>50</t>
    </r>
    <r>
      <rPr>
        <sz val="14"/>
        <rFont val="宋体"/>
        <charset val="134"/>
      </rPr>
      <t>万元、西庄村</t>
    </r>
    <r>
      <rPr>
        <sz val="14"/>
        <rFont val="Times New Roman"/>
        <charset val="134"/>
      </rPr>
      <t>70</t>
    </r>
    <r>
      <rPr>
        <sz val="14"/>
        <rFont val="宋体"/>
        <charset val="134"/>
      </rPr>
      <t>万元、西台村</t>
    </r>
    <r>
      <rPr>
        <sz val="14"/>
        <rFont val="Times New Roman"/>
        <charset val="134"/>
      </rPr>
      <t>70</t>
    </r>
    <r>
      <rPr>
        <sz val="14"/>
        <rFont val="宋体"/>
        <charset val="134"/>
      </rPr>
      <t>万元、赵沟村</t>
    </r>
    <r>
      <rPr>
        <sz val="14"/>
        <rFont val="Times New Roman"/>
        <charset val="134"/>
      </rPr>
      <t>80</t>
    </r>
    <r>
      <rPr>
        <sz val="14"/>
        <rFont val="宋体"/>
        <charset val="134"/>
      </rPr>
      <t>万元，使用主体与村集体签订协议，按协议约定比例给村集体分红。</t>
    </r>
  </si>
  <si>
    <t>张家川县大阳镇产业基地建设项目</t>
  </si>
  <si>
    <r>
      <rPr>
        <sz val="14"/>
        <rFont val="宋体"/>
        <charset val="134"/>
      </rPr>
      <t>大阳镇</t>
    </r>
    <r>
      <rPr>
        <sz val="14"/>
        <rFont val="Times New Roman"/>
        <charset val="134"/>
      </rPr>
      <t>8</t>
    </r>
    <r>
      <rPr>
        <sz val="14"/>
        <rFont val="宋体"/>
        <charset val="134"/>
      </rPr>
      <t>村安排</t>
    </r>
    <r>
      <rPr>
        <sz val="14"/>
        <rFont val="Times New Roman"/>
        <charset val="134"/>
      </rPr>
      <t>500</t>
    </r>
    <r>
      <rPr>
        <sz val="14"/>
        <rFont val="宋体"/>
        <charset val="134"/>
      </rPr>
      <t>万元，用于大阳镇产业基地建设项目，其中河李村</t>
    </r>
    <r>
      <rPr>
        <sz val="14"/>
        <rFont val="Times New Roman"/>
        <charset val="134"/>
      </rPr>
      <t>50</t>
    </r>
    <r>
      <rPr>
        <sz val="14"/>
        <rFont val="宋体"/>
        <charset val="134"/>
      </rPr>
      <t>万元，阳沟村</t>
    </r>
    <r>
      <rPr>
        <sz val="14"/>
        <rFont val="Times New Roman"/>
        <charset val="134"/>
      </rPr>
      <t>40</t>
    </r>
    <r>
      <rPr>
        <sz val="14"/>
        <rFont val="宋体"/>
        <charset val="134"/>
      </rPr>
      <t>万元，小阳村</t>
    </r>
    <r>
      <rPr>
        <sz val="14"/>
        <rFont val="Times New Roman"/>
        <charset val="134"/>
      </rPr>
      <t>60</t>
    </r>
    <r>
      <rPr>
        <sz val="14"/>
        <rFont val="宋体"/>
        <charset val="134"/>
      </rPr>
      <t>万元，在汪洋村、豁岘村、闫庄村、阳湾村、太原村、各安排</t>
    </r>
    <r>
      <rPr>
        <sz val="14"/>
        <rFont val="Times New Roman"/>
        <charset val="134"/>
      </rPr>
      <t>70</t>
    </r>
    <r>
      <rPr>
        <sz val="14"/>
        <rFont val="宋体"/>
        <charset val="134"/>
      </rPr>
      <t>万元。</t>
    </r>
  </si>
  <si>
    <t>张家川镇产业基地建设项目</t>
  </si>
  <si>
    <r>
      <rPr>
        <sz val="14"/>
        <rFont val="宋体"/>
        <charset val="134"/>
      </rPr>
      <t>在张家川镇</t>
    </r>
    <r>
      <rPr>
        <sz val="14"/>
        <rFont val="Times New Roman"/>
        <charset val="134"/>
      </rPr>
      <t>24</t>
    </r>
    <r>
      <rPr>
        <sz val="14"/>
        <rFont val="宋体"/>
        <charset val="134"/>
      </rPr>
      <t>村安排</t>
    </r>
    <r>
      <rPr>
        <sz val="14"/>
        <rFont val="Times New Roman"/>
        <charset val="134"/>
      </rPr>
      <t>1000</t>
    </r>
    <r>
      <rPr>
        <sz val="14"/>
        <rFont val="宋体"/>
        <charset val="134"/>
      </rPr>
      <t>万元，用于张家川镇（刘家村）产业基地建设项目。其中沟口村、园树村、瓦泉村、纳沟村、背武村、下仁村、大堡村、赵阳村、杨川村、堡山村各安排</t>
    </r>
    <r>
      <rPr>
        <sz val="14"/>
        <rFont val="Times New Roman"/>
        <charset val="134"/>
      </rPr>
      <t>30</t>
    </r>
    <r>
      <rPr>
        <sz val="14"/>
        <rFont val="宋体"/>
        <charset val="134"/>
      </rPr>
      <t>万元，在崔湾村、崔家村、峡口村、赵川村、东关村、西街村、西夭村、东街村、西关村、上川村、南川村、袁川村、孟寺村、查湾村各投入</t>
    </r>
    <r>
      <rPr>
        <sz val="14"/>
        <rFont val="Times New Roman"/>
        <charset val="134"/>
      </rPr>
      <t>50</t>
    </r>
    <r>
      <rPr>
        <sz val="14"/>
        <rFont val="宋体"/>
        <charset val="134"/>
      </rPr>
      <t>万元。</t>
    </r>
  </si>
  <si>
    <r>
      <rPr>
        <b/>
        <sz val="14"/>
        <rFont val="Times New Roman"/>
        <charset val="134"/>
      </rPr>
      <t>3.4</t>
    </r>
    <r>
      <rPr>
        <b/>
        <sz val="14"/>
        <rFont val="宋体"/>
        <charset val="134"/>
      </rPr>
      <t>村集体经济发展项目</t>
    </r>
  </si>
  <si>
    <r>
      <rPr>
        <b/>
        <sz val="14"/>
        <rFont val="宋体"/>
        <charset val="134"/>
      </rPr>
      <t>在龙山镇等</t>
    </r>
    <r>
      <rPr>
        <b/>
        <sz val="14"/>
        <rFont val="Times New Roman"/>
        <charset val="134"/>
      </rPr>
      <t>6</t>
    </r>
    <r>
      <rPr>
        <b/>
        <sz val="14"/>
        <rFont val="宋体"/>
        <charset val="134"/>
      </rPr>
      <t>乡镇</t>
    </r>
    <r>
      <rPr>
        <b/>
        <sz val="14"/>
        <rFont val="Times New Roman"/>
        <charset val="134"/>
      </rPr>
      <t>15</t>
    </r>
    <r>
      <rPr>
        <b/>
        <sz val="14"/>
        <rFont val="宋体"/>
        <charset val="134"/>
      </rPr>
      <t>村安排</t>
    </r>
    <r>
      <rPr>
        <b/>
        <sz val="14"/>
        <rFont val="Times New Roman"/>
        <charset val="134"/>
      </rPr>
      <t>1050</t>
    </r>
    <r>
      <rPr>
        <b/>
        <sz val="14"/>
        <rFont val="宋体"/>
        <charset val="134"/>
      </rPr>
      <t>万元用于实施村集体经济发展项目，财政资金形成固定资产的产权归相关村集体所有，使用主体与村集体签订安排协议，按协议约定比例给村集体分红。</t>
    </r>
  </si>
  <si>
    <t>大阳镇村集体经济发展项目</t>
  </si>
  <si>
    <r>
      <rPr>
        <sz val="14"/>
        <rFont val="宋体"/>
        <charset val="134"/>
      </rPr>
      <t>在大阳镇安排</t>
    </r>
    <r>
      <rPr>
        <sz val="14"/>
        <rFont val="Times New Roman"/>
        <charset val="134"/>
      </rPr>
      <t>200</t>
    </r>
    <r>
      <rPr>
        <sz val="14"/>
        <rFont val="宋体"/>
        <charset val="134"/>
      </rPr>
      <t>万元用于村集体经济发展项目，其中豁岘村、闫庄村、阳湾村、水滩村每村安排</t>
    </r>
    <r>
      <rPr>
        <sz val="14"/>
        <rFont val="Times New Roman"/>
        <charset val="134"/>
      </rPr>
      <t>50</t>
    </r>
    <r>
      <rPr>
        <sz val="14"/>
        <rFont val="宋体"/>
        <charset val="134"/>
      </rPr>
      <t>万元用于中药材产业发展项目，财政资金形成固定资产的产权归相关村集体所有，使用主体与村集体签订安排协议，按协议约定比例给村集体分红。</t>
    </r>
  </si>
  <si>
    <t>促进村集体经济发展，增加村集体经济收入，财政资金形成固定资产的产权归相关村集体所有，使用主体与村集体签订安排协议，按协议约定比例给村集体分红。</t>
  </si>
  <si>
    <t>梁山镇村集体经济发展项目</t>
  </si>
  <si>
    <r>
      <rPr>
        <sz val="14"/>
        <rFont val="宋体"/>
        <charset val="134"/>
      </rPr>
      <t>在梁山镇安排</t>
    </r>
    <r>
      <rPr>
        <sz val="14"/>
        <rFont val="Times New Roman"/>
        <charset val="134"/>
      </rPr>
      <t>100</t>
    </r>
    <r>
      <rPr>
        <sz val="14"/>
        <rFont val="宋体"/>
        <charset val="134"/>
      </rPr>
      <t>万元用于村集体经济发展项目，其中樱桃沟村和高营村各</t>
    </r>
    <r>
      <rPr>
        <sz val="14"/>
        <rFont val="Times New Roman"/>
        <charset val="134"/>
      </rPr>
      <t>50</t>
    </r>
    <r>
      <rPr>
        <sz val="14"/>
        <rFont val="宋体"/>
        <charset val="134"/>
      </rPr>
      <t>万元用于本村产业发展；财政资金形成固定资产的产权归相关村集体所有，使用主体与村集体签订安排协议，按协议约定比例给村集体分红。</t>
    </r>
  </si>
  <si>
    <t>胡川镇村集体经济发展项目</t>
  </si>
  <si>
    <r>
      <rPr>
        <sz val="14"/>
        <rFont val="宋体"/>
        <charset val="134"/>
      </rPr>
      <t>在胡川镇安排</t>
    </r>
    <r>
      <rPr>
        <sz val="14"/>
        <rFont val="Times New Roman"/>
        <charset val="134"/>
      </rPr>
      <t>100</t>
    </r>
    <r>
      <rPr>
        <sz val="14"/>
        <rFont val="宋体"/>
        <charset val="134"/>
      </rPr>
      <t>万元用于村集体经济发展项目，仓下村安排</t>
    </r>
    <r>
      <rPr>
        <sz val="14"/>
        <rFont val="Times New Roman"/>
        <charset val="134"/>
      </rPr>
      <t>50</t>
    </r>
    <r>
      <rPr>
        <sz val="14"/>
        <rFont val="宋体"/>
        <charset val="134"/>
      </rPr>
      <t>万元用于本村产业发展；张堡村安排</t>
    </r>
    <r>
      <rPr>
        <sz val="14"/>
        <rFont val="Times New Roman"/>
        <charset val="134"/>
      </rPr>
      <t>50</t>
    </r>
    <r>
      <rPr>
        <sz val="14"/>
        <rFont val="宋体"/>
        <charset val="134"/>
      </rPr>
      <t>万元，用于张家川县供销社果蔬保鲜库建设。</t>
    </r>
  </si>
  <si>
    <t>木河乡村集体经济发展项目</t>
  </si>
  <si>
    <r>
      <rPr>
        <sz val="14"/>
        <rFont val="宋体"/>
        <charset val="134"/>
      </rPr>
      <t>在木河乡安排</t>
    </r>
    <r>
      <rPr>
        <sz val="14"/>
        <rFont val="Times New Roman"/>
        <charset val="134"/>
      </rPr>
      <t>200</t>
    </r>
    <r>
      <rPr>
        <sz val="14"/>
        <rFont val="宋体"/>
        <charset val="134"/>
      </rPr>
      <t>万元用于村集体经济发展项目，其中庄河村安排</t>
    </r>
    <r>
      <rPr>
        <sz val="14"/>
        <rFont val="Times New Roman"/>
        <charset val="134"/>
      </rPr>
      <t>150</t>
    </r>
    <r>
      <rPr>
        <sz val="14"/>
        <rFont val="宋体"/>
        <charset val="134"/>
      </rPr>
      <t>万、毛家村安排</t>
    </r>
    <r>
      <rPr>
        <sz val="14"/>
        <rFont val="Times New Roman"/>
        <charset val="134"/>
      </rPr>
      <t>50</t>
    </r>
    <r>
      <rPr>
        <sz val="14"/>
        <rFont val="宋体"/>
        <charset val="134"/>
      </rPr>
      <t>万元用于本村产业发展；财政资金形成固定资产的产权归相关村集体所有，使用主体与村集体签订安排协议，按协议约定比例给村集体分红。</t>
    </r>
  </si>
  <si>
    <t>平安乡村集体经济发展项目</t>
  </si>
  <si>
    <r>
      <rPr>
        <sz val="14"/>
        <rFont val="宋体"/>
        <charset val="134"/>
      </rPr>
      <t>在平安乡安排</t>
    </r>
    <r>
      <rPr>
        <sz val="14"/>
        <rFont val="Times New Roman"/>
        <charset val="134"/>
      </rPr>
      <t>100</t>
    </r>
    <r>
      <rPr>
        <sz val="14"/>
        <rFont val="宋体"/>
        <charset val="134"/>
      </rPr>
      <t>万元用于发展村集体经济发展项目，其中马原村、铁古村各安排</t>
    </r>
    <r>
      <rPr>
        <sz val="14"/>
        <rFont val="Times New Roman"/>
        <charset val="134"/>
      </rPr>
      <t>50</t>
    </r>
    <r>
      <rPr>
        <sz val="14"/>
        <rFont val="宋体"/>
        <charset val="134"/>
      </rPr>
      <t>万元，用于发展本村产业；财政资金形成固定资产的产权归相关村集体所有，使用主体与村集体签订安排协议，按协议约定比例给村集体分红。</t>
    </r>
  </si>
  <si>
    <t>张家川镇村集体经济发展项目</t>
  </si>
  <si>
    <r>
      <rPr>
        <sz val="14"/>
        <rFont val="宋体"/>
        <charset val="134"/>
      </rPr>
      <t>在张家川镇安排</t>
    </r>
    <r>
      <rPr>
        <sz val="14"/>
        <rFont val="Times New Roman"/>
        <charset val="134"/>
      </rPr>
      <t>350</t>
    </r>
    <r>
      <rPr>
        <sz val="14"/>
        <rFont val="宋体"/>
        <charset val="134"/>
      </rPr>
      <t>万元用于村集体经济发展项目，其中杨上村安排</t>
    </r>
    <r>
      <rPr>
        <sz val="14"/>
        <rFont val="Times New Roman"/>
        <charset val="134"/>
      </rPr>
      <t>50</t>
    </r>
    <r>
      <rPr>
        <sz val="14"/>
        <rFont val="宋体"/>
        <charset val="134"/>
      </rPr>
      <t>万元用于獭兔养殖项目，杨川村、崔家村各安排村集体经济发展资金</t>
    </r>
    <r>
      <rPr>
        <sz val="14"/>
        <rFont val="Times New Roman"/>
        <charset val="134"/>
      </rPr>
      <t>150</t>
    </r>
    <r>
      <rPr>
        <sz val="14"/>
        <rFont val="宋体"/>
        <charset val="134"/>
      </rPr>
      <t>万元投入到伊真香粉条厂，用于延长马铃薯产业链条。财政资金形成固定资产的产权归相关村集体所有，使用主体与村集体签订安排协议，按协议约定比例给村集体分红。</t>
    </r>
  </si>
  <si>
    <r>
      <rPr>
        <b/>
        <sz val="14"/>
        <rFont val="Times New Roman"/>
        <charset val="134"/>
      </rPr>
      <t>3.5</t>
    </r>
    <r>
      <rPr>
        <b/>
        <sz val="14"/>
        <rFont val="宋体"/>
        <charset val="134"/>
      </rPr>
      <t>中央三部委村集体经济发展项目</t>
    </r>
  </si>
  <si>
    <r>
      <rPr>
        <b/>
        <sz val="14"/>
        <rFont val="宋体"/>
        <charset val="134"/>
      </rPr>
      <t>在</t>
    </r>
    <r>
      <rPr>
        <b/>
        <sz val="14"/>
        <rFont val="Times New Roman"/>
        <charset val="134"/>
      </rPr>
      <t>9</t>
    </r>
    <r>
      <rPr>
        <b/>
        <sz val="14"/>
        <rFont val="宋体"/>
        <charset val="134"/>
      </rPr>
      <t>乡镇</t>
    </r>
    <r>
      <rPr>
        <b/>
        <sz val="14"/>
        <rFont val="Times New Roman"/>
        <charset val="134"/>
      </rPr>
      <t>9</t>
    </r>
    <r>
      <rPr>
        <b/>
        <sz val="14"/>
        <rFont val="宋体"/>
        <charset val="134"/>
      </rPr>
      <t>村投入村集体发展资金</t>
    </r>
    <r>
      <rPr>
        <b/>
        <sz val="14"/>
        <rFont val="Times New Roman"/>
        <charset val="134"/>
      </rPr>
      <t>450</t>
    </r>
    <r>
      <rPr>
        <b/>
        <sz val="14"/>
        <rFont val="宋体"/>
        <charset val="134"/>
      </rPr>
      <t>万元，支持村集体经济发展项目，鼓励多元化经营，带动农户参与特色产业发展，推进农村</t>
    </r>
    <r>
      <rPr>
        <b/>
        <sz val="14"/>
        <rFont val="Times New Roman"/>
        <charset val="134"/>
      </rPr>
      <t>“</t>
    </r>
    <r>
      <rPr>
        <b/>
        <sz val="14"/>
        <rFont val="宋体"/>
        <charset val="134"/>
      </rPr>
      <t>三变</t>
    </r>
    <r>
      <rPr>
        <b/>
        <sz val="14"/>
        <rFont val="Times New Roman"/>
        <charset val="134"/>
      </rPr>
      <t>”</t>
    </r>
    <r>
      <rPr>
        <b/>
        <sz val="14"/>
        <rFont val="宋体"/>
        <charset val="134"/>
      </rPr>
      <t>改革，增加村集体经济收入。</t>
    </r>
  </si>
  <si>
    <t>张家川回族自治县木河乡秋木村发展壮大集体经济饲料玉米种植项目</t>
  </si>
  <si>
    <t>木河乡秋木村</t>
  </si>
  <si>
    <r>
      <rPr>
        <sz val="14"/>
        <rFont val="宋体"/>
        <charset val="134"/>
      </rPr>
      <t>按照</t>
    </r>
    <r>
      <rPr>
        <sz val="14"/>
        <rFont val="Times New Roman"/>
        <charset val="134"/>
      </rPr>
      <t>“</t>
    </r>
    <r>
      <rPr>
        <sz val="14"/>
        <rFont val="宋体"/>
        <charset val="134"/>
      </rPr>
      <t>党支部</t>
    </r>
    <r>
      <rPr>
        <sz val="14"/>
        <rFont val="Times New Roman"/>
        <charset val="134"/>
      </rPr>
      <t>+</t>
    </r>
    <r>
      <rPr>
        <sz val="14"/>
        <rFont val="宋体"/>
        <charset val="134"/>
      </rPr>
      <t>合作社</t>
    </r>
    <r>
      <rPr>
        <sz val="14"/>
        <rFont val="Times New Roman"/>
        <charset val="134"/>
      </rPr>
      <t>+</t>
    </r>
    <r>
      <rPr>
        <sz val="14"/>
        <rFont val="宋体"/>
        <charset val="134"/>
      </rPr>
      <t>农户</t>
    </r>
    <r>
      <rPr>
        <sz val="14"/>
        <rFont val="Times New Roman"/>
        <charset val="134"/>
      </rPr>
      <t>”</t>
    </r>
    <r>
      <rPr>
        <sz val="14"/>
        <rFont val="宋体"/>
        <charset val="134"/>
      </rPr>
      <t>的发展模式，由村集体牵头，计划将中央扶持资金</t>
    </r>
    <r>
      <rPr>
        <sz val="14"/>
        <rFont val="Times New Roman"/>
        <charset val="134"/>
      </rPr>
      <t>50</t>
    </r>
    <r>
      <rPr>
        <sz val="14"/>
        <rFont val="宋体"/>
        <charset val="134"/>
      </rPr>
      <t>万元作为发展资金，流转土地</t>
    </r>
    <r>
      <rPr>
        <sz val="14"/>
        <rFont val="Times New Roman"/>
        <charset val="134"/>
      </rPr>
      <t>200</t>
    </r>
    <r>
      <rPr>
        <sz val="14"/>
        <rFont val="宋体"/>
        <charset val="134"/>
      </rPr>
      <t>亩，种植饲料玉米</t>
    </r>
    <r>
      <rPr>
        <sz val="14"/>
        <rFont val="Times New Roman"/>
        <charset val="134"/>
      </rPr>
      <t>200</t>
    </r>
    <r>
      <rPr>
        <sz val="14"/>
        <rFont val="宋体"/>
        <charset val="134"/>
      </rPr>
      <t>亩，并配套购置饲料玉米加工设施和玉米种子、化肥等农资。采收后的饲料玉米秸秆将供应周边乡镇各个养殖基地，带动群众增收和壮大村集体经济发展。</t>
    </r>
  </si>
  <si>
    <t>县委组织部、县农业农村局</t>
  </si>
  <si>
    <t>张家川回族自治县闫家乡朝阳村发展壮大集体经济特色经济种植项目</t>
  </si>
  <si>
    <t>闫家乡朝阳村</t>
  </si>
  <si>
    <r>
      <rPr>
        <sz val="14"/>
        <rFont val="宋体"/>
        <charset val="134"/>
      </rPr>
      <t>按照</t>
    </r>
    <r>
      <rPr>
        <sz val="14"/>
        <rFont val="Times New Roman"/>
        <charset val="134"/>
      </rPr>
      <t>“</t>
    </r>
    <r>
      <rPr>
        <sz val="14"/>
        <rFont val="宋体"/>
        <charset val="134"/>
      </rPr>
      <t>党支部</t>
    </r>
    <r>
      <rPr>
        <sz val="14"/>
        <rFont val="Times New Roman"/>
        <charset val="134"/>
      </rPr>
      <t>+</t>
    </r>
    <r>
      <rPr>
        <sz val="14"/>
        <rFont val="宋体"/>
        <charset val="134"/>
      </rPr>
      <t>合作社</t>
    </r>
    <r>
      <rPr>
        <sz val="14"/>
        <rFont val="Times New Roman"/>
        <charset val="134"/>
      </rPr>
      <t>+</t>
    </r>
    <r>
      <rPr>
        <sz val="14"/>
        <rFont val="宋体"/>
        <charset val="134"/>
      </rPr>
      <t>农户</t>
    </r>
    <r>
      <rPr>
        <sz val="14"/>
        <rFont val="Times New Roman"/>
        <charset val="134"/>
      </rPr>
      <t>”</t>
    </r>
    <r>
      <rPr>
        <sz val="14"/>
        <rFont val="宋体"/>
        <charset val="134"/>
      </rPr>
      <t>的发展模式，由村集体牵头计划利用中央扶持资金</t>
    </r>
    <r>
      <rPr>
        <sz val="14"/>
        <rFont val="Times New Roman"/>
        <charset val="134"/>
      </rPr>
      <t>50</t>
    </r>
    <r>
      <rPr>
        <sz val="14"/>
        <rFont val="宋体"/>
        <charset val="134"/>
      </rPr>
      <t>万元，用于流转土地</t>
    </r>
    <r>
      <rPr>
        <sz val="14"/>
        <rFont val="Times New Roman"/>
        <charset val="134"/>
      </rPr>
      <t>300</t>
    </r>
    <r>
      <rPr>
        <sz val="14"/>
        <rFont val="宋体"/>
        <charset val="134"/>
      </rPr>
      <t>亩，并种植油菜</t>
    </r>
    <r>
      <rPr>
        <sz val="14"/>
        <rFont val="Times New Roman"/>
        <charset val="134"/>
      </rPr>
      <t>200</t>
    </r>
    <r>
      <rPr>
        <sz val="14"/>
        <rFont val="宋体"/>
        <charset val="134"/>
      </rPr>
      <t>亩、种植黄芪</t>
    </r>
    <r>
      <rPr>
        <sz val="14"/>
        <rFont val="Times New Roman"/>
        <charset val="134"/>
      </rPr>
      <t>100</t>
    </r>
    <r>
      <rPr>
        <sz val="14"/>
        <rFont val="宋体"/>
        <charset val="134"/>
      </rPr>
      <t>亩，并配套购买</t>
    </r>
    <r>
      <rPr>
        <sz val="14"/>
        <rFont val="Times New Roman"/>
        <charset val="134"/>
      </rPr>
      <t>1004</t>
    </r>
    <r>
      <rPr>
        <sz val="14"/>
        <rFont val="宋体"/>
        <charset val="134"/>
      </rPr>
      <t>型旋耕机和饲草料收割机各</t>
    </r>
    <r>
      <rPr>
        <sz val="14"/>
        <rFont val="Times New Roman"/>
        <charset val="134"/>
      </rPr>
      <t>1</t>
    </r>
    <r>
      <rPr>
        <sz val="14"/>
        <rFont val="宋体"/>
        <charset val="134"/>
      </rPr>
      <t>台，用于发展壮大村级集体经济。</t>
    </r>
  </si>
  <si>
    <t>张家川回族自治县张家川镇沟口村发展壮大集体经济蛋鸡养殖项目</t>
  </si>
  <si>
    <t>张家川镇沟口村</t>
  </si>
  <si>
    <r>
      <rPr>
        <sz val="14"/>
        <rFont val="宋体"/>
        <charset val="134"/>
      </rPr>
      <t>张家川回族自治县泰世晟隆种养殖农民专业合作社目前已建成养鸡大棚</t>
    </r>
    <r>
      <rPr>
        <sz val="14"/>
        <rFont val="Times New Roman"/>
        <charset val="134"/>
      </rPr>
      <t>1</t>
    </r>
    <r>
      <rPr>
        <sz val="14"/>
        <rFont val="宋体"/>
        <charset val="134"/>
      </rPr>
      <t>座共计</t>
    </r>
    <r>
      <rPr>
        <sz val="14"/>
        <rFont val="Times New Roman"/>
        <charset val="134"/>
      </rPr>
      <t>720</t>
    </r>
    <r>
      <rPr>
        <sz val="14"/>
        <rFont val="宋体"/>
        <charset val="134"/>
      </rPr>
      <t>平方米，饲养蛋鸡</t>
    </r>
    <r>
      <rPr>
        <sz val="14"/>
        <rFont val="Times New Roman"/>
        <charset val="134"/>
      </rPr>
      <t>10080</t>
    </r>
    <r>
      <rPr>
        <sz val="14"/>
        <rFont val="宋体"/>
        <charset val="134"/>
      </rPr>
      <t>只，运行稳健。计划将中央扶持资金</t>
    </r>
    <r>
      <rPr>
        <sz val="14"/>
        <rFont val="Times New Roman"/>
        <charset val="134"/>
      </rPr>
      <t>50</t>
    </r>
    <r>
      <rPr>
        <sz val="14"/>
        <rFont val="宋体"/>
        <charset val="134"/>
      </rPr>
      <t>万元入股到该合作社用于扩大养殖规模。每年以安排金额</t>
    </r>
    <r>
      <rPr>
        <sz val="14"/>
        <rFont val="Times New Roman"/>
        <charset val="134"/>
      </rPr>
      <t>6%</t>
    </r>
    <r>
      <rPr>
        <sz val="14"/>
        <rFont val="宋体"/>
        <charset val="134"/>
      </rPr>
      <t>的比例给村集体固定分红。</t>
    </r>
  </si>
  <si>
    <t>张家川回族自治县恭门镇杨坡村发展壮大集体经济基础母牛养殖项目</t>
  </si>
  <si>
    <t>恭门镇杨坡村</t>
  </si>
  <si>
    <r>
      <rPr>
        <sz val="14"/>
        <rFont val="宋体"/>
        <charset val="134"/>
      </rPr>
      <t>杨坡村治军农民专业合作社，已建设牛棚</t>
    </r>
    <r>
      <rPr>
        <sz val="14"/>
        <rFont val="Times New Roman"/>
        <charset val="134"/>
      </rPr>
      <t>4</t>
    </r>
    <r>
      <rPr>
        <sz val="14"/>
        <rFont val="宋体"/>
        <charset val="134"/>
      </rPr>
      <t>座，合作社办公用房</t>
    </r>
    <r>
      <rPr>
        <sz val="14"/>
        <rFont val="Times New Roman"/>
        <charset val="134"/>
      </rPr>
      <t>5</t>
    </r>
    <r>
      <rPr>
        <sz val="14"/>
        <rFont val="宋体"/>
        <charset val="134"/>
      </rPr>
      <t>间，实现牛存栏</t>
    </r>
    <r>
      <rPr>
        <sz val="14"/>
        <rFont val="Times New Roman"/>
        <charset val="134"/>
      </rPr>
      <t>38</t>
    </r>
    <r>
      <rPr>
        <sz val="14"/>
        <rFont val="宋体"/>
        <charset val="134"/>
      </rPr>
      <t>头。每年以安排金额</t>
    </r>
    <r>
      <rPr>
        <sz val="14"/>
        <rFont val="Times New Roman"/>
        <charset val="134"/>
      </rPr>
      <t>6%</t>
    </r>
    <r>
      <rPr>
        <sz val="14"/>
        <rFont val="宋体"/>
        <charset val="134"/>
      </rPr>
      <t>的比例给村集体固定分红。</t>
    </r>
  </si>
  <si>
    <t>张家川回族自治县马关镇韦沟村发展壮大集体经济基础母牛养殖项目</t>
  </si>
  <si>
    <t>马关镇苇沟村</t>
  </si>
  <si>
    <r>
      <rPr>
        <sz val="14"/>
        <rFont val="宋体"/>
        <charset val="134"/>
      </rPr>
      <t>按照</t>
    </r>
    <r>
      <rPr>
        <sz val="14"/>
        <rFont val="Times New Roman"/>
        <charset val="134"/>
      </rPr>
      <t>“</t>
    </r>
    <r>
      <rPr>
        <sz val="14"/>
        <rFont val="宋体"/>
        <charset val="134"/>
      </rPr>
      <t>党支部</t>
    </r>
    <r>
      <rPr>
        <sz val="14"/>
        <rFont val="Times New Roman"/>
        <charset val="134"/>
      </rPr>
      <t>+</t>
    </r>
    <r>
      <rPr>
        <sz val="14"/>
        <rFont val="宋体"/>
        <charset val="134"/>
      </rPr>
      <t>村集体</t>
    </r>
    <r>
      <rPr>
        <sz val="14"/>
        <rFont val="Times New Roman"/>
        <charset val="134"/>
      </rPr>
      <t>+</t>
    </r>
    <r>
      <rPr>
        <sz val="14"/>
        <rFont val="宋体"/>
        <charset val="134"/>
      </rPr>
      <t>合作社</t>
    </r>
    <r>
      <rPr>
        <sz val="14"/>
        <rFont val="Times New Roman"/>
        <charset val="134"/>
      </rPr>
      <t>”</t>
    </r>
    <r>
      <rPr>
        <sz val="14"/>
        <rFont val="宋体"/>
        <charset val="134"/>
      </rPr>
      <t>的发展模式，拟计划申请中央财政扶持壮大村级集体经济发展资金</t>
    </r>
    <r>
      <rPr>
        <sz val="14"/>
        <rFont val="Times New Roman"/>
        <charset val="134"/>
      </rPr>
      <t>50</t>
    </r>
    <r>
      <rPr>
        <sz val="14"/>
        <rFont val="宋体"/>
        <charset val="134"/>
      </rPr>
      <t>万元，入股到韦沟村裕农种养殖专业合作社，建设牛饲养棚</t>
    </r>
    <r>
      <rPr>
        <sz val="14"/>
        <rFont val="Times New Roman"/>
        <charset val="134"/>
      </rPr>
      <t>2</t>
    </r>
    <r>
      <rPr>
        <sz val="14"/>
        <rFont val="宋体"/>
        <charset val="134"/>
      </rPr>
      <t>座</t>
    </r>
    <r>
      <rPr>
        <sz val="14"/>
        <rFont val="Times New Roman"/>
        <charset val="134"/>
      </rPr>
      <t>120</t>
    </r>
    <r>
      <rPr>
        <sz val="14"/>
        <rFont val="宋体"/>
        <charset val="134"/>
      </rPr>
      <t>平方米，采购基础母牛牛犊</t>
    </r>
    <r>
      <rPr>
        <sz val="14"/>
        <rFont val="Times New Roman"/>
        <charset val="134"/>
      </rPr>
      <t>20</t>
    </r>
    <r>
      <rPr>
        <sz val="14"/>
        <rFont val="宋体"/>
        <charset val="134"/>
      </rPr>
      <t>头，用于发展养殖业。每年以安排金额</t>
    </r>
    <r>
      <rPr>
        <sz val="14"/>
        <rFont val="Times New Roman"/>
        <charset val="134"/>
      </rPr>
      <t>6%</t>
    </r>
    <r>
      <rPr>
        <sz val="14"/>
        <rFont val="宋体"/>
        <charset val="134"/>
      </rPr>
      <t>的比例给村集体固定分红。</t>
    </r>
  </si>
  <si>
    <t>张家川回族自治县胡川镇夏堡村发展壮大集体经济基础母牛养殖项目</t>
  </si>
  <si>
    <t>胡川镇夏堡村</t>
  </si>
  <si>
    <r>
      <rPr>
        <sz val="14"/>
        <rFont val="宋体"/>
        <charset val="134"/>
      </rPr>
      <t>按照</t>
    </r>
    <r>
      <rPr>
        <sz val="14"/>
        <rFont val="Times New Roman"/>
        <charset val="134"/>
      </rPr>
      <t>“</t>
    </r>
    <r>
      <rPr>
        <sz val="14"/>
        <rFont val="宋体"/>
        <charset val="134"/>
      </rPr>
      <t>党支部</t>
    </r>
    <r>
      <rPr>
        <sz val="14"/>
        <rFont val="Times New Roman"/>
        <charset val="134"/>
      </rPr>
      <t>+</t>
    </r>
    <r>
      <rPr>
        <sz val="14"/>
        <rFont val="宋体"/>
        <charset val="134"/>
      </rPr>
      <t>合作社</t>
    </r>
    <r>
      <rPr>
        <sz val="14"/>
        <rFont val="Times New Roman"/>
        <charset val="134"/>
      </rPr>
      <t>+</t>
    </r>
    <r>
      <rPr>
        <sz val="14"/>
        <rFont val="宋体"/>
        <charset val="134"/>
      </rPr>
      <t>农户</t>
    </r>
    <r>
      <rPr>
        <sz val="14"/>
        <rFont val="Times New Roman"/>
        <charset val="134"/>
      </rPr>
      <t>”</t>
    </r>
    <r>
      <rPr>
        <sz val="14"/>
        <rFont val="宋体"/>
        <charset val="134"/>
      </rPr>
      <t>的发展模式，计划利用中央扶持资金</t>
    </r>
    <r>
      <rPr>
        <sz val="14"/>
        <rFont val="Times New Roman"/>
        <charset val="134"/>
      </rPr>
      <t>50</t>
    </r>
    <r>
      <rPr>
        <sz val="14"/>
        <rFont val="宋体"/>
        <charset val="134"/>
      </rPr>
      <t>万元入股到夏堡村种养殖农民专业合作社，用于新建牛棚</t>
    </r>
    <r>
      <rPr>
        <sz val="14"/>
        <rFont val="Times New Roman"/>
        <charset val="134"/>
      </rPr>
      <t>1</t>
    </r>
    <r>
      <rPr>
        <sz val="14"/>
        <rFont val="宋体"/>
        <charset val="134"/>
      </rPr>
      <t>座</t>
    </r>
    <r>
      <rPr>
        <sz val="14"/>
        <rFont val="Times New Roman"/>
        <charset val="134"/>
      </rPr>
      <t>200</t>
    </r>
    <r>
      <rPr>
        <sz val="14"/>
        <rFont val="宋体"/>
        <charset val="134"/>
      </rPr>
      <t>平方米，购买基础母牛</t>
    </r>
    <r>
      <rPr>
        <sz val="14"/>
        <rFont val="Times New Roman"/>
        <charset val="134"/>
      </rPr>
      <t>10</t>
    </r>
    <r>
      <rPr>
        <sz val="14"/>
        <rFont val="宋体"/>
        <charset val="134"/>
      </rPr>
      <t>头，种植饲料玉米约</t>
    </r>
    <r>
      <rPr>
        <sz val="14"/>
        <rFont val="Times New Roman"/>
        <charset val="134"/>
      </rPr>
      <t>200</t>
    </r>
    <r>
      <rPr>
        <sz val="14"/>
        <rFont val="宋体"/>
        <charset val="134"/>
      </rPr>
      <t>亩等。</t>
    </r>
  </si>
  <si>
    <t>张家川回族自治县川王镇大庄村发展壮大集体经济基础母牛养殖项目</t>
  </si>
  <si>
    <t>川王镇大庄村</t>
  </si>
  <si>
    <r>
      <rPr>
        <sz val="14"/>
        <rFont val="宋体"/>
        <charset val="134"/>
      </rPr>
      <t>大庄村富荣养殖农民专业合作社已流转土地</t>
    </r>
    <r>
      <rPr>
        <sz val="14"/>
        <rFont val="Times New Roman"/>
        <charset val="134"/>
      </rPr>
      <t>13</t>
    </r>
    <r>
      <rPr>
        <sz val="14"/>
        <rFont val="宋体"/>
        <charset val="134"/>
      </rPr>
      <t>亩，建成牛棚</t>
    </r>
    <r>
      <rPr>
        <sz val="14"/>
        <rFont val="Times New Roman"/>
        <charset val="134"/>
      </rPr>
      <t>1</t>
    </r>
    <r>
      <rPr>
        <sz val="14"/>
        <rFont val="宋体"/>
        <charset val="134"/>
      </rPr>
      <t>座，草料棚</t>
    </r>
    <r>
      <rPr>
        <sz val="14"/>
        <rFont val="Times New Roman"/>
        <charset val="134"/>
      </rPr>
      <t>1</t>
    </r>
    <r>
      <rPr>
        <sz val="14"/>
        <rFont val="宋体"/>
        <charset val="134"/>
      </rPr>
      <t>座，青贮池</t>
    </r>
    <r>
      <rPr>
        <sz val="14"/>
        <rFont val="Times New Roman"/>
        <charset val="134"/>
      </rPr>
      <t>1</t>
    </r>
    <r>
      <rPr>
        <sz val="14"/>
        <rFont val="宋体"/>
        <charset val="134"/>
      </rPr>
      <t>座，办公用房</t>
    </r>
    <r>
      <rPr>
        <sz val="14"/>
        <rFont val="Times New Roman"/>
        <charset val="134"/>
      </rPr>
      <t>3</t>
    </r>
    <r>
      <rPr>
        <sz val="14"/>
        <rFont val="宋体"/>
        <charset val="134"/>
      </rPr>
      <t>间，现有基础母牛</t>
    </r>
    <r>
      <rPr>
        <sz val="14"/>
        <rFont val="Times New Roman"/>
        <charset val="134"/>
      </rPr>
      <t>18</t>
    </r>
    <r>
      <rPr>
        <sz val="14"/>
        <rFont val="宋体"/>
        <charset val="134"/>
      </rPr>
      <t>头，运行稳健。计划将中央扶持资金</t>
    </r>
    <r>
      <rPr>
        <sz val="14"/>
        <rFont val="Times New Roman"/>
        <charset val="134"/>
      </rPr>
      <t>50</t>
    </r>
    <r>
      <rPr>
        <sz val="14"/>
        <rFont val="宋体"/>
        <charset val="134"/>
      </rPr>
      <t>万元入股到该合作社用于扩大养殖规模，扩建牛棚</t>
    </r>
    <r>
      <rPr>
        <sz val="14"/>
        <rFont val="Times New Roman"/>
        <charset val="134"/>
      </rPr>
      <t>1</t>
    </r>
    <r>
      <rPr>
        <sz val="14"/>
        <rFont val="宋体"/>
        <charset val="134"/>
      </rPr>
      <t>座、消毒室</t>
    </r>
    <r>
      <rPr>
        <sz val="14"/>
        <rFont val="Times New Roman"/>
        <charset val="134"/>
      </rPr>
      <t>1</t>
    </r>
    <r>
      <rPr>
        <sz val="14"/>
        <rFont val="宋体"/>
        <charset val="134"/>
      </rPr>
      <t>间、购买基础母牛及肉牛犊</t>
    </r>
    <r>
      <rPr>
        <sz val="14"/>
        <rFont val="Times New Roman"/>
        <charset val="134"/>
      </rPr>
      <t>8</t>
    </r>
    <r>
      <rPr>
        <sz val="14"/>
        <rFont val="宋体"/>
        <charset val="134"/>
      </rPr>
      <t>头、预购饲草料约</t>
    </r>
    <r>
      <rPr>
        <sz val="14"/>
        <rFont val="Times New Roman"/>
        <charset val="134"/>
      </rPr>
      <t>20</t>
    </r>
    <r>
      <rPr>
        <sz val="14"/>
        <rFont val="宋体"/>
        <charset val="134"/>
      </rPr>
      <t>吨及其他养殖所需的附属设施。</t>
    </r>
  </si>
  <si>
    <t>张家川回族自治县龙山镇南街村发展壮大集体经济基础母羊养殖项目</t>
  </si>
  <si>
    <t>龙山镇南街村</t>
  </si>
  <si>
    <r>
      <rPr>
        <sz val="14"/>
        <rFont val="宋体"/>
        <charset val="134"/>
      </rPr>
      <t>南街村海荣合作社现有羊舍</t>
    </r>
    <r>
      <rPr>
        <sz val="14"/>
        <rFont val="Times New Roman"/>
        <charset val="134"/>
      </rPr>
      <t>1</t>
    </r>
    <r>
      <rPr>
        <sz val="14"/>
        <rFont val="宋体"/>
        <charset val="134"/>
      </rPr>
      <t>座，基础母羊</t>
    </r>
    <r>
      <rPr>
        <sz val="14"/>
        <rFont val="Times New Roman"/>
        <charset val="134"/>
      </rPr>
      <t>120</t>
    </r>
    <r>
      <rPr>
        <sz val="14"/>
        <rFont val="宋体"/>
        <charset val="134"/>
      </rPr>
      <t>头，运行稳健。计划将中央扶持资金</t>
    </r>
    <r>
      <rPr>
        <sz val="14"/>
        <rFont val="Times New Roman"/>
        <charset val="134"/>
      </rPr>
      <t>50</t>
    </r>
    <r>
      <rPr>
        <sz val="14"/>
        <rFont val="宋体"/>
        <charset val="134"/>
      </rPr>
      <t>万元入股到该合作社用于扩大养殖规模，海荣合作社每年以安排金额</t>
    </r>
    <r>
      <rPr>
        <sz val="14"/>
        <rFont val="Times New Roman"/>
        <charset val="134"/>
      </rPr>
      <t>6%</t>
    </r>
    <r>
      <rPr>
        <sz val="14"/>
        <rFont val="宋体"/>
        <charset val="134"/>
      </rPr>
      <t>的比例给村集体固定分红。</t>
    </r>
  </si>
  <si>
    <t>张家川回族自治县马鹿镇长宁村发展壮大集体经济生态旅游发展项目</t>
  </si>
  <si>
    <t>马鹿镇长宁村</t>
  </si>
  <si>
    <r>
      <rPr>
        <sz val="14"/>
        <rFont val="宋体"/>
        <charset val="134"/>
      </rPr>
      <t>计划利用中央扶持资金</t>
    </r>
    <r>
      <rPr>
        <sz val="14"/>
        <rFont val="Times New Roman"/>
        <charset val="134"/>
      </rPr>
      <t>50</t>
    </r>
    <r>
      <rPr>
        <sz val="14"/>
        <rFont val="宋体"/>
        <charset val="134"/>
      </rPr>
      <t>万元，投入到梦创卓越生态旅游农民专业合作社用于乡村旅游和餐饮产业发展。完成生态餐厅</t>
    </r>
    <r>
      <rPr>
        <sz val="14"/>
        <rFont val="Times New Roman"/>
        <charset val="134"/>
      </rPr>
      <t>6</t>
    </r>
    <r>
      <rPr>
        <sz val="14"/>
        <rFont val="宋体"/>
        <charset val="134"/>
      </rPr>
      <t>间，食堂</t>
    </r>
    <r>
      <rPr>
        <sz val="14"/>
        <rFont val="Times New Roman"/>
        <charset val="134"/>
      </rPr>
      <t>1</t>
    </r>
    <r>
      <rPr>
        <sz val="14"/>
        <rFont val="宋体"/>
        <charset val="134"/>
      </rPr>
      <t>间的建设。助推餐饮业发展和旅游项目扩建。</t>
    </r>
  </si>
  <si>
    <r>
      <rPr>
        <b/>
        <sz val="14"/>
        <rFont val="Times New Roman"/>
        <charset val="134"/>
      </rPr>
      <t>3.6</t>
    </r>
    <r>
      <rPr>
        <b/>
        <sz val="14"/>
        <rFont val="宋体"/>
        <charset val="134"/>
      </rPr>
      <t>中央定点单位帮扶资金村集体经济发展项目</t>
    </r>
  </si>
  <si>
    <r>
      <rPr>
        <b/>
        <sz val="14"/>
        <rFont val="宋体"/>
        <charset val="134"/>
      </rPr>
      <t>安排</t>
    </r>
    <r>
      <rPr>
        <b/>
        <sz val="14"/>
        <rFont val="Times New Roman"/>
        <charset val="134"/>
      </rPr>
      <t>60</t>
    </r>
    <r>
      <rPr>
        <b/>
        <sz val="14"/>
        <rFont val="宋体"/>
        <charset val="134"/>
      </rPr>
      <t>万元用于实施中央定点单位帮扶资金村集体经济发展项目。</t>
    </r>
  </si>
  <si>
    <t>村集体经济项目</t>
  </si>
  <si>
    <r>
      <rPr>
        <sz val="14"/>
        <rFont val="宋体"/>
        <charset val="134"/>
      </rPr>
      <t>在张家川镇中央单位定点帮扶示范点：堡山村、瓦泉村，实施村集体经济项目，每个村</t>
    </r>
    <r>
      <rPr>
        <sz val="14"/>
        <rFont val="Times New Roman"/>
        <charset val="134"/>
      </rPr>
      <t>30</t>
    </r>
    <r>
      <rPr>
        <sz val="14"/>
        <rFont val="宋体"/>
        <charset val="134"/>
      </rPr>
      <t>万元，支持龙头企业发展。</t>
    </r>
  </si>
  <si>
    <r>
      <rPr>
        <b/>
        <sz val="14"/>
        <rFont val="Times New Roman"/>
        <charset val="134"/>
      </rPr>
      <t>3.7</t>
    </r>
    <r>
      <rPr>
        <b/>
        <sz val="14"/>
        <rFont val="宋体"/>
        <charset val="134"/>
      </rPr>
      <t>产业配套设施建设项目</t>
    </r>
  </si>
  <si>
    <r>
      <rPr>
        <b/>
        <sz val="14"/>
        <rFont val="宋体"/>
        <charset val="134"/>
      </rPr>
      <t>安排</t>
    </r>
    <r>
      <rPr>
        <b/>
        <sz val="14"/>
        <rFont val="Times New Roman"/>
        <charset val="134"/>
      </rPr>
      <t>780.5</t>
    </r>
    <r>
      <rPr>
        <b/>
        <sz val="14"/>
        <rFont val="宋体"/>
        <charset val="134"/>
      </rPr>
      <t>万元用于产业配套设施建设项目。</t>
    </r>
  </si>
  <si>
    <t>张家川县现代农业产业园（肉牛）养殖示范场污水处理系统及供电保障建设项目</t>
  </si>
  <si>
    <t>恭门镇、刘堡镇、龙山镇、</t>
  </si>
  <si>
    <r>
      <rPr>
        <sz val="14"/>
        <rFont val="宋体"/>
        <charset val="134"/>
      </rPr>
      <t>在张家川县恭门镇、刘堡镇两个肉牛养殖示范场各建设污水处理系统</t>
    </r>
    <r>
      <rPr>
        <sz val="14"/>
        <rFont val="Times New Roman"/>
        <charset val="134"/>
      </rPr>
      <t>1</t>
    </r>
    <r>
      <rPr>
        <sz val="14"/>
        <rFont val="宋体"/>
        <charset val="134"/>
      </rPr>
      <t>套</t>
    </r>
    <r>
      <rPr>
        <sz val="14"/>
        <rFont val="Times New Roman"/>
        <charset val="134"/>
      </rPr>
      <t>120</t>
    </r>
    <r>
      <rPr>
        <sz val="14"/>
        <rFont val="宋体"/>
        <charset val="134"/>
      </rPr>
      <t>万元，供电电网</t>
    </r>
    <r>
      <rPr>
        <sz val="14"/>
        <rFont val="Times New Roman"/>
        <charset val="134"/>
      </rPr>
      <t>1</t>
    </r>
    <r>
      <rPr>
        <sz val="14"/>
        <rFont val="宋体"/>
        <charset val="134"/>
      </rPr>
      <t>套</t>
    </r>
    <r>
      <rPr>
        <sz val="14"/>
        <rFont val="Times New Roman"/>
        <charset val="134"/>
      </rPr>
      <t>80</t>
    </r>
    <r>
      <rPr>
        <sz val="14"/>
        <rFont val="宋体"/>
        <charset val="134"/>
      </rPr>
      <t>万元，龙山镇肉牛养殖示范场改造污水处理系统、建设有机肥堆粪发酵场等</t>
    </r>
    <r>
      <rPr>
        <sz val="14"/>
        <rFont val="Times New Roman"/>
        <charset val="134"/>
      </rPr>
      <t>100</t>
    </r>
    <r>
      <rPr>
        <sz val="14"/>
        <rFont val="宋体"/>
        <charset val="134"/>
      </rPr>
      <t>万元，建设共计</t>
    </r>
    <r>
      <rPr>
        <sz val="14"/>
        <rFont val="Times New Roman"/>
        <charset val="134"/>
      </rPr>
      <t>500</t>
    </r>
    <r>
      <rPr>
        <sz val="14"/>
        <rFont val="宋体"/>
        <charset val="134"/>
      </rPr>
      <t>万元。</t>
    </r>
  </si>
  <si>
    <t>提升养殖场污水处理能力、提升养殖场建设标准化程度，增加产业效益</t>
  </si>
  <si>
    <r>
      <rPr>
        <sz val="14"/>
        <rFont val="宋体"/>
        <charset val="134"/>
      </rPr>
      <t>恭门镇</t>
    </r>
    <r>
      <rPr>
        <sz val="14"/>
        <rFont val="Times New Roman"/>
        <charset val="134"/>
      </rPr>
      <t xml:space="preserve">
</t>
    </r>
    <r>
      <rPr>
        <sz val="14"/>
        <rFont val="宋体"/>
        <charset val="134"/>
      </rPr>
      <t>刘堡镇</t>
    </r>
    <r>
      <rPr>
        <sz val="14"/>
        <rFont val="Times New Roman"/>
        <charset val="134"/>
      </rPr>
      <t xml:space="preserve">
</t>
    </r>
    <r>
      <rPr>
        <sz val="14"/>
        <rFont val="宋体"/>
        <charset val="134"/>
      </rPr>
      <t>龙山镇</t>
    </r>
  </si>
  <si>
    <t>产业园供电项目</t>
  </si>
  <si>
    <r>
      <rPr>
        <sz val="14"/>
        <rFont val="宋体"/>
        <charset val="134"/>
      </rPr>
      <t>安排</t>
    </r>
    <r>
      <rPr>
        <sz val="14"/>
        <rFont val="Times New Roman"/>
        <charset val="134"/>
      </rPr>
      <t>260</t>
    </r>
    <r>
      <rPr>
        <sz val="14"/>
        <rFont val="宋体"/>
        <charset val="134"/>
      </rPr>
      <t>万元，为全县冷链物流、肉牛养殖、蔬菜种植、饲草配送中心等产业园及基地提供生产电力保障。</t>
    </r>
  </si>
  <si>
    <t>推动产业园区建设进度，保障产业园区尽快投产，促进全县产业发展，促进农户增收。</t>
  </si>
  <si>
    <t>助力示范村产业振兴项目</t>
  </si>
  <si>
    <t>2022.08-2022.12</t>
  </si>
  <si>
    <t>恭门镇天河村</t>
  </si>
  <si>
    <r>
      <rPr>
        <sz val="14"/>
        <rFont val="宋体"/>
        <charset val="134"/>
      </rPr>
      <t>安排</t>
    </r>
    <r>
      <rPr>
        <sz val="14"/>
        <rFont val="Times New Roman"/>
        <charset val="134"/>
      </rPr>
      <t>20.5</t>
    </r>
    <r>
      <rPr>
        <sz val="14"/>
        <rFont val="宋体"/>
        <charset val="134"/>
      </rPr>
      <t>万元用于在天河村建立鱼乐天河水族馆项目，水族馆建成后将作为展示</t>
    </r>
    <r>
      <rPr>
        <sz val="14"/>
        <rFont val="Times New Roman"/>
        <charset val="134"/>
      </rPr>
      <t>“</t>
    </r>
    <r>
      <rPr>
        <sz val="14"/>
        <rFont val="宋体"/>
        <charset val="134"/>
      </rPr>
      <t>天河鱼</t>
    </r>
    <r>
      <rPr>
        <sz val="14"/>
        <rFont val="Times New Roman"/>
        <charset val="134"/>
      </rPr>
      <t>”</t>
    </r>
    <r>
      <rPr>
        <sz val="14"/>
        <rFont val="宋体"/>
        <charset val="134"/>
      </rPr>
      <t>和销售</t>
    </r>
    <r>
      <rPr>
        <sz val="14"/>
        <rFont val="Times New Roman"/>
        <charset val="134"/>
      </rPr>
      <t>“</t>
    </r>
    <r>
      <rPr>
        <sz val="14"/>
        <rFont val="宋体"/>
        <charset val="134"/>
      </rPr>
      <t>天河鱼</t>
    </r>
    <r>
      <rPr>
        <sz val="14"/>
        <rFont val="Times New Roman"/>
        <charset val="134"/>
      </rPr>
      <t>”</t>
    </r>
    <r>
      <rPr>
        <sz val="14"/>
        <rFont val="宋体"/>
        <charset val="134"/>
      </rPr>
      <t>以及鱼类生活、科普、参观为一体的展馆性场所，也是整个鱼乐天河景区最具特色和突出</t>
    </r>
    <r>
      <rPr>
        <sz val="14"/>
        <rFont val="Times New Roman"/>
        <charset val="134"/>
      </rPr>
      <t>“</t>
    </r>
    <r>
      <rPr>
        <sz val="14"/>
        <rFont val="宋体"/>
        <charset val="134"/>
      </rPr>
      <t>鱼</t>
    </r>
    <r>
      <rPr>
        <sz val="14"/>
        <rFont val="Times New Roman"/>
        <charset val="134"/>
      </rPr>
      <t>”</t>
    </r>
    <r>
      <rPr>
        <sz val="14"/>
        <rFont val="宋体"/>
        <charset val="134"/>
      </rPr>
      <t>的主题的场所性景点。在吸引游客驻足观赏的同时可以有力促进冷水鱼销售，将持续性增强合作社冷水鱼养殖收入，进一步扩大规模，同时带动农户参与增收。</t>
    </r>
  </si>
  <si>
    <t>在吸引游客驻足观赏的同时可以有力促进冷水鱼销售，将持续性增强合作社冷水鱼养殖收入，进一步扩大规模，同时带动农户参与增收。</t>
  </si>
  <si>
    <t>（三）</t>
  </si>
  <si>
    <r>
      <rPr>
        <b/>
        <sz val="14"/>
        <rFont val="宋体"/>
        <charset val="134"/>
      </rPr>
      <t>加工流通项目：</t>
    </r>
    <r>
      <rPr>
        <b/>
        <sz val="14"/>
        <rFont val="Times New Roman"/>
        <charset val="134"/>
      </rPr>
      <t>2</t>
    </r>
    <r>
      <rPr>
        <b/>
        <sz val="14"/>
        <rFont val="宋体"/>
        <charset val="134"/>
      </rPr>
      <t>项</t>
    </r>
  </si>
  <si>
    <r>
      <rPr>
        <b/>
        <sz val="14"/>
        <rFont val="宋体"/>
        <charset val="134"/>
      </rPr>
      <t>安排</t>
    </r>
    <r>
      <rPr>
        <b/>
        <sz val="14"/>
        <rFont val="Times New Roman"/>
        <charset val="134"/>
      </rPr>
      <t>2000</t>
    </r>
    <r>
      <rPr>
        <b/>
        <sz val="14"/>
        <rFont val="宋体"/>
        <charset val="134"/>
      </rPr>
      <t>万元用于加工流通类项目。</t>
    </r>
  </si>
  <si>
    <t>农产品仓储保鲜冷链基础设施建设</t>
  </si>
  <si>
    <r>
      <rPr>
        <b/>
        <sz val="14"/>
        <rFont val="宋体"/>
        <charset val="134"/>
      </rPr>
      <t>安排</t>
    </r>
    <r>
      <rPr>
        <b/>
        <sz val="14"/>
        <rFont val="Times New Roman"/>
        <charset val="134"/>
      </rPr>
      <t>500</t>
    </r>
    <r>
      <rPr>
        <b/>
        <sz val="14"/>
        <rFont val="宋体"/>
        <charset val="134"/>
      </rPr>
      <t>万元用于农产品仓储保鲜冷链基础设施建设项目。</t>
    </r>
  </si>
  <si>
    <t>农产品仓储保鲜设施建设补助项目</t>
  </si>
  <si>
    <r>
      <rPr>
        <sz val="14"/>
        <rFont val="宋体"/>
        <charset val="134"/>
      </rPr>
      <t>按照不超过项目设施总造价的</t>
    </r>
    <r>
      <rPr>
        <sz val="14"/>
        <rFont val="Times New Roman"/>
        <charset val="134"/>
      </rPr>
      <t>30%</t>
    </r>
    <r>
      <rPr>
        <sz val="14"/>
        <rFont val="宋体"/>
        <charset val="134"/>
      </rPr>
      <t>进行补助，单个主体补助规模最高不超过</t>
    </r>
    <r>
      <rPr>
        <sz val="14"/>
        <rFont val="Times New Roman"/>
        <charset val="134"/>
      </rPr>
      <t>100</t>
    </r>
    <r>
      <rPr>
        <sz val="14"/>
        <rFont val="宋体"/>
        <charset val="134"/>
      </rPr>
      <t>万元的原则，在龙山镇新建农产品仓储保鲜设施</t>
    </r>
    <r>
      <rPr>
        <sz val="14"/>
        <rFont val="Times New Roman"/>
        <charset val="134"/>
      </rPr>
      <t>4</t>
    </r>
    <r>
      <rPr>
        <sz val="14"/>
        <rFont val="宋体"/>
        <charset val="134"/>
      </rPr>
      <t>座</t>
    </r>
    <r>
      <rPr>
        <sz val="14"/>
        <rFont val="Times New Roman"/>
        <charset val="134"/>
      </rPr>
      <t>4000</t>
    </r>
    <r>
      <rPr>
        <sz val="14"/>
        <rFont val="宋体"/>
        <charset val="134"/>
      </rPr>
      <t>吨，补助</t>
    </r>
    <r>
      <rPr>
        <sz val="14"/>
        <rFont val="Times New Roman"/>
        <charset val="134"/>
      </rPr>
      <t>400</t>
    </r>
    <r>
      <rPr>
        <sz val="14"/>
        <rFont val="宋体"/>
        <charset val="134"/>
      </rPr>
      <t>万元</t>
    </r>
    <r>
      <rPr>
        <sz val="14"/>
        <rFont val="Times New Roman"/>
        <charset val="134"/>
      </rPr>
      <t>,</t>
    </r>
    <r>
      <rPr>
        <sz val="14"/>
        <rFont val="宋体"/>
        <charset val="134"/>
      </rPr>
      <t>在胡川镇新建农产品仓储保鲜设施</t>
    </r>
    <r>
      <rPr>
        <sz val="14"/>
        <rFont val="Times New Roman"/>
        <charset val="134"/>
      </rPr>
      <t>1000</t>
    </r>
    <r>
      <rPr>
        <sz val="14"/>
        <rFont val="宋体"/>
        <charset val="134"/>
      </rPr>
      <t>吨，补助</t>
    </r>
    <r>
      <rPr>
        <sz val="14"/>
        <rFont val="Times New Roman"/>
        <charset val="134"/>
      </rPr>
      <t>100</t>
    </r>
    <r>
      <rPr>
        <sz val="14"/>
        <rFont val="宋体"/>
        <charset val="134"/>
      </rPr>
      <t>万元。财政资金形成的固定资产，产权归建设主体所有。</t>
    </r>
  </si>
  <si>
    <t>延长产业链条，促进张家川县产业发展，带动农民就业，增加农民收入</t>
  </si>
  <si>
    <r>
      <rPr>
        <sz val="14"/>
        <rFont val="宋体"/>
        <charset val="134"/>
      </rPr>
      <t>龙山镇</t>
    </r>
    <r>
      <rPr>
        <sz val="14"/>
        <rFont val="Times New Roman"/>
        <charset val="134"/>
      </rPr>
      <t xml:space="preserve">
</t>
    </r>
    <r>
      <rPr>
        <sz val="14"/>
        <rFont val="宋体"/>
        <charset val="134"/>
      </rPr>
      <t>县供销社</t>
    </r>
  </si>
  <si>
    <t>品牌打造和展销平台</t>
  </si>
  <si>
    <r>
      <rPr>
        <b/>
        <sz val="14"/>
        <rFont val="宋体"/>
        <charset val="134"/>
      </rPr>
      <t>安排</t>
    </r>
    <r>
      <rPr>
        <b/>
        <sz val="14"/>
        <rFont val="Times New Roman"/>
        <charset val="134"/>
      </rPr>
      <t>1500</t>
    </r>
    <r>
      <rPr>
        <b/>
        <sz val="14"/>
        <rFont val="宋体"/>
        <charset val="134"/>
      </rPr>
      <t>万元用于品牌打造和展销平台项目。</t>
    </r>
  </si>
  <si>
    <t>支持张家川县特色餐饮业发展奖补项目</t>
  </si>
  <si>
    <t>张家川县</t>
  </si>
  <si>
    <r>
      <rPr>
        <sz val="14"/>
        <rFont val="宋体"/>
        <charset val="134"/>
      </rPr>
      <t>在县级衔接资金中安排</t>
    </r>
    <r>
      <rPr>
        <sz val="14"/>
        <rFont val="Times New Roman"/>
        <charset val="134"/>
      </rPr>
      <t>1500</t>
    </r>
    <r>
      <rPr>
        <sz val="14"/>
        <rFont val="宋体"/>
        <charset val="134"/>
      </rPr>
      <t>万元用于特色餐饮产业发展。项目实施依据县人社局、县餐饮服务业发展中心出台的《支持张家川县特色餐饮业发展的奖补方案》执行。</t>
    </r>
  </si>
  <si>
    <t>用于扶持张家川特色餐饮业的发展</t>
  </si>
  <si>
    <t>县人社局</t>
  </si>
  <si>
    <t>张家川县餐饮服务业发展中心</t>
  </si>
  <si>
    <t>（四）</t>
  </si>
  <si>
    <r>
      <rPr>
        <b/>
        <sz val="14"/>
        <rFont val="宋体"/>
        <charset val="134"/>
      </rPr>
      <t>配套设施项目：</t>
    </r>
    <r>
      <rPr>
        <b/>
        <sz val="14"/>
        <rFont val="Times New Roman"/>
        <charset val="134"/>
      </rPr>
      <t>1</t>
    </r>
    <r>
      <rPr>
        <b/>
        <sz val="14"/>
        <rFont val="宋体"/>
        <charset val="134"/>
      </rPr>
      <t>项</t>
    </r>
  </si>
  <si>
    <r>
      <rPr>
        <b/>
        <sz val="14"/>
        <rFont val="宋体"/>
        <charset val="134"/>
      </rPr>
      <t>安排</t>
    </r>
    <r>
      <rPr>
        <b/>
        <sz val="14"/>
        <rFont val="Times New Roman"/>
        <charset val="134"/>
      </rPr>
      <t>5250</t>
    </r>
    <r>
      <rPr>
        <b/>
        <sz val="14"/>
        <rFont val="宋体"/>
        <charset val="134"/>
      </rPr>
      <t>万元用于配套设施项目。</t>
    </r>
  </si>
  <si>
    <t>小型农田水利设施建设</t>
  </si>
  <si>
    <r>
      <rPr>
        <b/>
        <sz val="14"/>
        <rFont val="宋体"/>
        <charset val="134"/>
      </rPr>
      <t>安排</t>
    </r>
    <r>
      <rPr>
        <b/>
        <sz val="14"/>
        <rFont val="Times New Roman"/>
        <charset val="134"/>
      </rPr>
      <t>5250</t>
    </r>
    <r>
      <rPr>
        <b/>
        <sz val="14"/>
        <rFont val="宋体"/>
        <charset val="134"/>
      </rPr>
      <t>万元用于小型农田水利设施建设。</t>
    </r>
  </si>
  <si>
    <t>高标准农田建设项目</t>
  </si>
  <si>
    <r>
      <rPr>
        <sz val="14"/>
        <rFont val="宋体"/>
        <charset val="134"/>
      </rPr>
      <t>在全县建设高标准农田</t>
    </r>
    <r>
      <rPr>
        <sz val="14"/>
        <rFont val="Times New Roman"/>
        <charset val="134"/>
      </rPr>
      <t>3.5</t>
    </r>
    <r>
      <rPr>
        <sz val="14"/>
        <rFont val="宋体"/>
        <charset val="134"/>
      </rPr>
      <t>万亩，亩补助</t>
    </r>
    <r>
      <rPr>
        <sz val="14"/>
        <rFont val="Times New Roman"/>
        <charset val="134"/>
      </rPr>
      <t>1500</t>
    </r>
    <r>
      <rPr>
        <sz val="14"/>
        <rFont val="宋体"/>
        <charset val="134"/>
      </rPr>
      <t>元。</t>
    </r>
  </si>
  <si>
    <t>有效提高农业综合生产能力，确保粮食安全和主要农产品有效供给，提高耕地生产效率和水资源利用效率，实现农业可持续发展。</t>
  </si>
  <si>
    <t>（五）</t>
  </si>
  <si>
    <r>
      <rPr>
        <b/>
        <sz val="14"/>
        <rFont val="宋体"/>
        <charset val="134"/>
      </rPr>
      <t>产业服务支撑项目：</t>
    </r>
    <r>
      <rPr>
        <b/>
        <sz val="14"/>
        <rFont val="Times New Roman"/>
        <charset val="134"/>
      </rPr>
      <t>2</t>
    </r>
    <r>
      <rPr>
        <b/>
        <sz val="14"/>
        <rFont val="宋体"/>
        <charset val="134"/>
      </rPr>
      <t>项</t>
    </r>
  </si>
  <si>
    <r>
      <rPr>
        <b/>
        <sz val="14"/>
        <rFont val="宋体"/>
        <charset val="134"/>
      </rPr>
      <t>安排</t>
    </r>
    <r>
      <rPr>
        <b/>
        <sz val="14"/>
        <rFont val="Times New Roman"/>
        <charset val="134"/>
      </rPr>
      <t>1236.56</t>
    </r>
    <r>
      <rPr>
        <b/>
        <sz val="14"/>
        <rFont val="宋体"/>
        <charset val="134"/>
      </rPr>
      <t>万元用于产业服务支撑项目。</t>
    </r>
  </si>
  <si>
    <t>智慧农业</t>
  </si>
  <si>
    <r>
      <rPr>
        <b/>
        <sz val="14"/>
        <rFont val="宋体"/>
        <charset val="134"/>
      </rPr>
      <t>安排</t>
    </r>
    <r>
      <rPr>
        <b/>
        <sz val="14"/>
        <rFont val="Times New Roman"/>
        <charset val="134"/>
      </rPr>
      <t>488</t>
    </r>
    <r>
      <rPr>
        <b/>
        <sz val="14"/>
        <rFont val="宋体"/>
        <charset val="134"/>
      </rPr>
      <t>万元用于实施智慧农业项目。</t>
    </r>
  </si>
  <si>
    <t>智慧农牧信息化建设项目</t>
  </si>
  <si>
    <t>建设智慧农牧信息化系统，提高精细生产和田间智能管理的能力，更好地开展技术指导，促进农业增产增收。</t>
  </si>
  <si>
    <t>带动全县产业发展。</t>
  </si>
  <si>
    <t>四方村花牛苹果园肥水一体化高效栽培技术示范</t>
  </si>
  <si>
    <t>龙山镇四方村</t>
  </si>
  <si>
    <r>
      <rPr>
        <sz val="14"/>
        <rFont val="宋体"/>
        <charset val="134"/>
      </rPr>
      <t>建设示范园</t>
    </r>
    <r>
      <rPr>
        <sz val="14"/>
        <rFont val="Times New Roman"/>
        <charset val="134"/>
      </rPr>
      <t>400</t>
    </r>
    <r>
      <rPr>
        <sz val="14"/>
        <rFont val="宋体"/>
        <charset val="134"/>
      </rPr>
      <t>亩，推行肥水一体化灌溉施肥设备设施系统，根据土壤需水需肥情况补充水分和肥料，提高施肥精准性；采用测土配方技术掌握果园土壤肥力状况，总结苹果园肥水一体化高效栽培技术。实现节水</t>
    </r>
    <r>
      <rPr>
        <sz val="14"/>
        <rFont val="Times New Roman"/>
        <charset val="134"/>
      </rPr>
      <t>60%</t>
    </r>
    <r>
      <rPr>
        <sz val="14"/>
        <rFont val="宋体"/>
        <charset val="134"/>
      </rPr>
      <t>以上，增加效益</t>
    </r>
    <r>
      <rPr>
        <sz val="14"/>
        <rFont val="Times New Roman"/>
        <charset val="134"/>
      </rPr>
      <t>30%</t>
    </r>
    <r>
      <rPr>
        <sz val="14"/>
        <rFont val="宋体"/>
        <charset val="134"/>
      </rPr>
      <t>；培训人员</t>
    </r>
    <r>
      <rPr>
        <sz val="14"/>
        <rFont val="Times New Roman"/>
        <charset val="134"/>
      </rPr>
      <t>200</t>
    </r>
    <r>
      <rPr>
        <sz val="14"/>
        <rFont val="宋体"/>
        <charset val="134"/>
      </rPr>
      <t>人次。项目具体实施内容按专家研讨后内容为准。</t>
    </r>
  </si>
  <si>
    <r>
      <rPr>
        <sz val="14"/>
        <rFont val="宋体"/>
        <charset val="134"/>
      </rPr>
      <t>苹果示范园</t>
    </r>
    <r>
      <rPr>
        <sz val="14"/>
        <rFont val="Times New Roman"/>
        <charset val="134"/>
      </rPr>
      <t>150</t>
    </r>
    <r>
      <rPr>
        <sz val="14"/>
        <rFont val="宋体"/>
        <charset val="134"/>
      </rPr>
      <t>亩，产生效益</t>
    </r>
    <r>
      <rPr>
        <sz val="14"/>
        <rFont val="Times New Roman"/>
        <charset val="134"/>
      </rPr>
      <t>135</t>
    </r>
    <r>
      <rPr>
        <sz val="14"/>
        <rFont val="宋体"/>
        <charset val="134"/>
      </rPr>
      <t>万元，每年带动农户增加务工收入</t>
    </r>
    <r>
      <rPr>
        <sz val="14"/>
        <rFont val="Times New Roman"/>
        <charset val="134"/>
      </rPr>
      <t>40</t>
    </r>
    <r>
      <rPr>
        <sz val="14"/>
        <rFont val="宋体"/>
        <charset val="134"/>
      </rPr>
      <t>万元，支付农户土地流转费</t>
    </r>
    <r>
      <rPr>
        <sz val="14"/>
        <rFont val="Times New Roman"/>
        <charset val="134"/>
      </rPr>
      <t>20</t>
    </r>
    <r>
      <rPr>
        <sz val="14"/>
        <rFont val="宋体"/>
        <charset val="134"/>
      </rPr>
      <t>万元。</t>
    </r>
  </si>
  <si>
    <t>县科技局</t>
  </si>
  <si>
    <t>张家川回族自治县荣达果品种植农民专业合作社</t>
  </si>
  <si>
    <t>张家川县东西协作高标准农田土壤改良关键技术开发与研究项目</t>
  </si>
  <si>
    <t>张家川县恭门镇</t>
  </si>
  <si>
    <r>
      <rPr>
        <sz val="14"/>
        <rFont val="宋体"/>
        <charset val="134"/>
      </rPr>
      <t>一、建设内容：</t>
    </r>
    <r>
      <rPr>
        <sz val="14"/>
        <rFont val="Times New Roman"/>
        <charset val="134"/>
      </rPr>
      <t>1.</t>
    </r>
    <r>
      <rPr>
        <sz val="14"/>
        <rFont val="宋体"/>
        <charset val="134"/>
      </rPr>
      <t>生物有机肥专用微生物菌剂的筛选与开发；</t>
    </r>
    <r>
      <rPr>
        <sz val="14"/>
        <rFont val="Times New Roman"/>
        <charset val="134"/>
      </rPr>
      <t>2.</t>
    </r>
    <r>
      <rPr>
        <sz val="14"/>
        <rFont val="宋体"/>
        <charset val="134"/>
      </rPr>
      <t>生物可降解保水材料的合成与开发；</t>
    </r>
    <r>
      <rPr>
        <sz val="14"/>
        <rFont val="Times New Roman"/>
        <charset val="134"/>
      </rPr>
      <t>3.</t>
    </r>
    <r>
      <rPr>
        <sz val="14"/>
        <rFont val="宋体"/>
        <charset val="134"/>
      </rPr>
      <t>土壤改良技术方案的优化；二、建设规模</t>
    </r>
    <r>
      <rPr>
        <sz val="14"/>
        <rFont val="Times New Roman"/>
        <charset val="134"/>
      </rPr>
      <t>.1.</t>
    </r>
    <r>
      <rPr>
        <sz val="14"/>
        <rFont val="宋体"/>
        <charset val="134"/>
      </rPr>
      <t>选择项目村开展</t>
    </r>
    <r>
      <rPr>
        <sz val="14"/>
        <rFont val="Times New Roman"/>
        <charset val="134"/>
      </rPr>
      <t>100</t>
    </r>
    <r>
      <rPr>
        <sz val="14"/>
        <rFont val="宋体"/>
        <charset val="134"/>
      </rPr>
      <t>亩的土壤改良试验示范，通过耕地地力等级测试，寻求最佳的提高土壤肥力的措施；</t>
    </r>
    <r>
      <rPr>
        <sz val="14"/>
        <rFont val="Times New Roman"/>
        <charset val="134"/>
      </rPr>
      <t>2.</t>
    </r>
    <r>
      <rPr>
        <sz val="14"/>
        <rFont val="宋体"/>
        <charset val="134"/>
      </rPr>
      <t>培养研究生一至两名，培养专业技术人员</t>
    </r>
    <r>
      <rPr>
        <sz val="14"/>
        <rFont val="Times New Roman"/>
        <charset val="134"/>
      </rPr>
      <t>10</t>
    </r>
    <r>
      <rPr>
        <sz val="14"/>
        <rFont val="宋体"/>
        <charset val="134"/>
      </rPr>
      <t>名左右。</t>
    </r>
  </si>
  <si>
    <r>
      <rPr>
        <sz val="14"/>
        <rFont val="宋体"/>
        <charset val="134"/>
      </rPr>
      <t>项目的实施，可实现耕地质量提高；促进土地节约集约利用；推动农业产业结构调整，促进农村集体土地承包经营权规模集中经营，确保农民增收，保持农村特</t>
    </r>
    <r>
      <rPr>
        <sz val="14"/>
        <rFont val="Times New Roman"/>
        <charset val="134"/>
      </rPr>
      <t>.</t>
    </r>
  </si>
  <si>
    <t>张家川回族自治县农业农村项目建设服务中心</t>
  </si>
  <si>
    <t>张家川县中药材试验示范建设及规范化加工项目</t>
  </si>
  <si>
    <t>张家川县大阳镇</t>
  </si>
  <si>
    <t>引进中药材新品种，建立试验示范基地3000亩；新建中药饮片生产及食品生产流水线，集药食生产、技术研发、技术推广于一体；促进中药材科学种植、精深加工向产业化规模化标准化方向发展，为巩固拓展脱贫攻坚成果和乡村振兴发挥示范带动作用。</t>
  </si>
  <si>
    <r>
      <rPr>
        <sz val="14"/>
        <rFont val="宋体"/>
        <charset val="134"/>
      </rPr>
      <t>项目实施建成后预计收益</t>
    </r>
    <r>
      <rPr>
        <sz val="14"/>
        <rFont val="Times New Roman"/>
        <charset val="134"/>
      </rPr>
      <t>450</t>
    </r>
    <r>
      <rPr>
        <sz val="14"/>
        <rFont val="宋体"/>
        <charset val="134"/>
      </rPr>
      <t>万元，解决务工就业人员</t>
    </r>
    <r>
      <rPr>
        <sz val="14"/>
        <rFont val="Times New Roman"/>
        <charset val="134"/>
      </rPr>
      <t>50</t>
    </r>
    <r>
      <rPr>
        <sz val="14"/>
        <rFont val="宋体"/>
        <charset val="134"/>
      </rPr>
      <t>余人，示范引导种植户</t>
    </r>
    <r>
      <rPr>
        <sz val="14"/>
        <rFont val="Times New Roman"/>
        <charset val="134"/>
      </rPr>
      <t>300</t>
    </r>
    <r>
      <rPr>
        <sz val="14"/>
        <rFont val="宋体"/>
        <charset val="134"/>
      </rPr>
      <t>余户，降低生产成本，提高经济效益。</t>
    </r>
  </si>
  <si>
    <t>甘肃天水圣慈药业有限公司大阳分公司</t>
  </si>
  <si>
    <t>张家川县乌龙头反季节栽培技术试验示范</t>
  </si>
  <si>
    <r>
      <rPr>
        <sz val="14"/>
        <rFont val="宋体"/>
        <charset val="134"/>
      </rPr>
      <t>概算安排</t>
    </r>
    <r>
      <rPr>
        <sz val="14"/>
        <rFont val="Times New Roman"/>
        <charset val="134"/>
      </rPr>
      <t>8</t>
    </r>
    <r>
      <rPr>
        <sz val="14"/>
        <rFont val="宋体"/>
        <charset val="134"/>
      </rPr>
      <t>万元用于实施张家川县乌龙头反季节栽培技术试验示范项目，采用冬暖棚等设施栽培技术，开展乌龙头反季节试验示范，试验示范面积</t>
    </r>
    <r>
      <rPr>
        <sz val="14"/>
        <rFont val="Times New Roman"/>
        <charset val="134"/>
      </rPr>
      <t>667</t>
    </r>
    <r>
      <rPr>
        <sz val="14"/>
        <rFont val="宋体"/>
        <charset val="134"/>
      </rPr>
      <t>平方米（一座冬暖棚）。</t>
    </r>
  </si>
  <si>
    <r>
      <rPr>
        <sz val="14"/>
        <rFont val="宋体"/>
        <charset val="134"/>
      </rPr>
      <t>年亩产值</t>
    </r>
    <r>
      <rPr>
        <sz val="14"/>
        <rFont val="Times New Roman"/>
        <charset val="134"/>
      </rPr>
      <t>2</t>
    </r>
    <r>
      <rPr>
        <sz val="14"/>
        <rFont val="宋体"/>
        <charset val="134"/>
      </rPr>
      <t>万元以上，帮助带动农户增收</t>
    </r>
  </si>
  <si>
    <t>张家川县果业发展服务中心</t>
  </si>
  <si>
    <t>高钙乌龙头茶叶研发</t>
  </si>
  <si>
    <r>
      <rPr>
        <sz val="14"/>
        <rFont val="宋体"/>
        <charset val="134"/>
      </rPr>
      <t>概算安排</t>
    </r>
    <r>
      <rPr>
        <sz val="14"/>
        <rFont val="Times New Roman"/>
        <charset val="134"/>
      </rPr>
      <t>25</t>
    </r>
    <r>
      <rPr>
        <sz val="14"/>
        <rFont val="宋体"/>
        <charset val="134"/>
      </rPr>
      <t>万元用于实施高钙乌龙头茶叶研发项目，以张家川县刘堡镇乌龙头为基地，采用微波杀青干燥机械揉捻和茶叶电炒锅手工揉捻两种方法研制乌龙头茶叶产品，项目总安排</t>
    </r>
    <r>
      <rPr>
        <sz val="14"/>
        <rFont val="Times New Roman"/>
        <charset val="134"/>
      </rPr>
      <t>40</t>
    </r>
    <r>
      <rPr>
        <sz val="14"/>
        <rFont val="宋体"/>
        <charset val="134"/>
      </rPr>
      <t>万元，本批资金安排</t>
    </r>
    <r>
      <rPr>
        <sz val="14"/>
        <rFont val="Times New Roman"/>
        <charset val="134"/>
      </rPr>
      <t>25</t>
    </r>
    <r>
      <rPr>
        <sz val="14"/>
        <rFont val="宋体"/>
        <charset val="134"/>
      </rPr>
      <t>万元。</t>
    </r>
  </si>
  <si>
    <r>
      <rPr>
        <sz val="14"/>
        <rFont val="宋体"/>
        <charset val="134"/>
      </rPr>
      <t>年产值</t>
    </r>
    <r>
      <rPr>
        <sz val="14"/>
        <rFont val="Times New Roman"/>
        <charset val="134"/>
      </rPr>
      <t>100</t>
    </r>
    <r>
      <rPr>
        <sz val="14"/>
        <rFont val="宋体"/>
        <charset val="134"/>
      </rPr>
      <t>万元以上，帮助带动周边种植户增收。</t>
    </r>
  </si>
  <si>
    <r>
      <rPr>
        <sz val="12"/>
        <rFont val="宋体"/>
        <charset val="134"/>
      </rPr>
      <t>张家川县绿野种养殖农民专业合作社</t>
    </r>
    <r>
      <rPr>
        <sz val="12"/>
        <rFont val="Times New Roman"/>
        <charset val="134"/>
      </rPr>
      <t xml:space="preserve">
</t>
    </r>
    <r>
      <rPr>
        <sz val="12"/>
        <rFont val="宋体"/>
        <charset val="134"/>
      </rPr>
      <t>甘肃省农业科学院畜草与绿色农业研究所</t>
    </r>
  </si>
  <si>
    <t>饲料玉米与黑麦草混合青贮适宜比例试验研究</t>
  </si>
  <si>
    <r>
      <rPr>
        <sz val="14"/>
        <rFont val="宋体"/>
        <charset val="134"/>
      </rPr>
      <t>概算安排</t>
    </r>
    <r>
      <rPr>
        <sz val="14"/>
        <rFont val="Times New Roman"/>
        <charset val="134"/>
      </rPr>
      <t>10.4</t>
    </r>
    <r>
      <rPr>
        <sz val="14"/>
        <rFont val="宋体"/>
        <charset val="134"/>
      </rPr>
      <t>万元用于实施饲料玉米与黑麦草混合青贮适宜比例试验研究，将饲料玉米与黑麦草不同混合比例的青贮，在室温条件厌氧发酵</t>
    </r>
    <r>
      <rPr>
        <sz val="14"/>
        <rFont val="Times New Roman"/>
        <charset val="134"/>
      </rPr>
      <t>60</t>
    </r>
    <r>
      <rPr>
        <sz val="14"/>
        <rFont val="宋体"/>
        <charset val="134"/>
      </rPr>
      <t>天后测定青贮的营养成分，试验测定出饲用价值最佳的混合青贮比例。</t>
    </r>
  </si>
  <si>
    <r>
      <rPr>
        <sz val="14"/>
        <rFont val="宋体"/>
        <charset val="134"/>
      </rPr>
      <t>项目实施后，可带动养殖户种植黑麦草</t>
    </r>
    <r>
      <rPr>
        <sz val="14"/>
        <rFont val="Times New Roman"/>
        <charset val="134"/>
      </rPr>
      <t>100</t>
    </r>
    <r>
      <rPr>
        <sz val="14"/>
        <rFont val="宋体"/>
        <charset val="134"/>
      </rPr>
      <t>亩以上，混合青贮饲草品质的提高，可减少肉牛精饲料添加量</t>
    </r>
    <r>
      <rPr>
        <sz val="14"/>
        <rFont val="Times New Roman"/>
        <charset val="134"/>
      </rPr>
      <t>1.5kg/d</t>
    </r>
  </si>
  <si>
    <t>张家川县畜牧技术推广站</t>
  </si>
  <si>
    <t>畜禽粪便资源化利用技术研究及生物肥开发</t>
  </si>
  <si>
    <r>
      <rPr>
        <sz val="14"/>
        <rFont val="宋体"/>
        <charset val="134"/>
      </rPr>
      <t>将物料（牛粪、羊粪、污泥、稻草）等动物粪便有机废弃物经过发酵腐熟后含水分约</t>
    </r>
    <r>
      <rPr>
        <sz val="14"/>
        <rFont val="Times New Roman"/>
        <charset val="134"/>
      </rPr>
      <t>30%-35%</t>
    </r>
    <r>
      <rPr>
        <sz val="14"/>
        <rFont val="宋体"/>
        <charset val="134"/>
      </rPr>
      <t>的有机废弃物经粉碎筛分后，与粘结剂及需配比的其他成分的原料按配比要求制成成品有机肥。项目总安排</t>
    </r>
    <r>
      <rPr>
        <sz val="14"/>
        <rFont val="Times New Roman"/>
        <charset val="134"/>
      </rPr>
      <t>220</t>
    </r>
    <r>
      <rPr>
        <sz val="14"/>
        <rFont val="宋体"/>
        <charset val="134"/>
      </rPr>
      <t>万元，本批资金安排</t>
    </r>
    <r>
      <rPr>
        <sz val="14"/>
        <rFont val="Times New Roman"/>
        <charset val="134"/>
      </rPr>
      <t>20</t>
    </r>
    <r>
      <rPr>
        <sz val="14"/>
        <rFont val="宋体"/>
        <charset val="134"/>
      </rPr>
      <t>万元。</t>
    </r>
  </si>
  <si>
    <r>
      <rPr>
        <sz val="14"/>
        <rFont val="宋体"/>
        <charset val="134"/>
      </rPr>
      <t>预期绩效目标实现年新增产值</t>
    </r>
    <r>
      <rPr>
        <sz val="14"/>
        <rFont val="Times New Roman"/>
        <charset val="134"/>
      </rPr>
      <t>3000</t>
    </r>
    <r>
      <rPr>
        <sz val="14"/>
        <rFont val="宋体"/>
        <charset val="134"/>
      </rPr>
      <t>万元，年新增销售</t>
    </r>
    <r>
      <rPr>
        <sz val="14"/>
        <rFont val="Times New Roman"/>
        <charset val="134"/>
      </rPr>
      <t>1000</t>
    </r>
    <r>
      <rPr>
        <sz val="14"/>
        <rFont val="宋体"/>
        <charset val="134"/>
      </rPr>
      <t>万元。</t>
    </r>
  </si>
  <si>
    <t>甘肃川恒农业发展有限公司</t>
  </si>
  <si>
    <t>张家川县石川智能温室蔬菜种植试验研究</t>
  </si>
  <si>
    <r>
      <rPr>
        <sz val="14"/>
        <rFont val="宋体"/>
        <charset val="134"/>
      </rPr>
      <t>建成一座智能温室大棚，于</t>
    </r>
    <r>
      <rPr>
        <sz val="14"/>
        <rFont val="Times New Roman"/>
        <charset val="134"/>
      </rPr>
      <t>2022</t>
    </r>
    <r>
      <rPr>
        <sz val="14"/>
        <rFont val="宋体"/>
        <charset val="134"/>
      </rPr>
      <t>年</t>
    </r>
    <r>
      <rPr>
        <sz val="14"/>
        <rFont val="Times New Roman"/>
        <charset val="134"/>
      </rPr>
      <t>7</t>
    </r>
    <r>
      <rPr>
        <sz val="14"/>
        <rFont val="宋体"/>
        <charset val="134"/>
      </rPr>
      <t>月投入使用，试验种植时令蔬菜，通过顶部通风系统，环流风机系统，湿帘风机降温系统，人工补光系统，暖气加热增温系统，弥雾喷灌系统，温、光、水、气数据采集系统，室外气象系统，苗床系统，视频监控系统，配电系统等八大功能系统，由计算机控制系统实现全自动智能操作控制，并可借助物联网实现远程遥控观察和发布操作指令，功能先进，管理方便。达到蔬菜种植的增产和绿色安全。项目总安排</t>
    </r>
    <r>
      <rPr>
        <sz val="14"/>
        <rFont val="Times New Roman"/>
        <charset val="134"/>
      </rPr>
      <t>119.6</t>
    </r>
    <r>
      <rPr>
        <sz val="14"/>
        <rFont val="宋体"/>
        <charset val="134"/>
      </rPr>
      <t>万元，本批资金安排</t>
    </r>
    <r>
      <rPr>
        <sz val="14"/>
        <rFont val="Times New Roman"/>
        <charset val="134"/>
      </rPr>
      <t>19.6</t>
    </r>
    <r>
      <rPr>
        <sz val="14"/>
        <rFont val="宋体"/>
        <charset val="134"/>
      </rPr>
      <t>万元。</t>
    </r>
  </si>
  <si>
    <r>
      <rPr>
        <sz val="14"/>
        <rFont val="宋体"/>
        <charset val="134"/>
      </rPr>
      <t>通过智能温室茄果类蔬菜类生产，单位面积提高</t>
    </r>
    <r>
      <rPr>
        <sz val="14"/>
        <rFont val="Times New Roman"/>
        <charset val="134"/>
      </rPr>
      <t>15%</t>
    </r>
    <r>
      <rPr>
        <sz val="14"/>
        <rFont val="宋体"/>
        <charset val="134"/>
      </rPr>
      <t>以上。</t>
    </r>
  </si>
  <si>
    <t>张家川县秦风园中药材种植合作社</t>
  </si>
  <si>
    <t>农业社会化服务</t>
  </si>
  <si>
    <r>
      <rPr>
        <b/>
        <sz val="14"/>
        <rFont val="宋体"/>
        <charset val="134"/>
      </rPr>
      <t>安排</t>
    </r>
    <r>
      <rPr>
        <b/>
        <sz val="14"/>
        <rFont val="Times New Roman"/>
        <charset val="134"/>
      </rPr>
      <t>748.56</t>
    </r>
    <r>
      <rPr>
        <b/>
        <sz val="14"/>
        <rFont val="宋体"/>
        <charset val="134"/>
      </rPr>
      <t>万元在全县范围内实施农业社会化服务项目。</t>
    </r>
  </si>
  <si>
    <r>
      <rPr>
        <sz val="14"/>
        <rFont val="Times New Roman"/>
        <charset val="134"/>
      </rPr>
      <t>“</t>
    </r>
    <r>
      <rPr>
        <sz val="14"/>
        <rFont val="宋体"/>
        <charset val="134"/>
      </rPr>
      <t>宜机化</t>
    </r>
    <r>
      <rPr>
        <sz val="14"/>
        <rFont val="Times New Roman"/>
        <charset val="134"/>
      </rPr>
      <t>”</t>
    </r>
    <r>
      <rPr>
        <sz val="14"/>
        <rFont val="宋体"/>
        <charset val="134"/>
      </rPr>
      <t>建设补助项目</t>
    </r>
  </si>
  <si>
    <r>
      <rPr>
        <sz val="14"/>
        <rFont val="宋体"/>
        <charset val="134"/>
      </rPr>
      <t>在全县</t>
    </r>
    <r>
      <rPr>
        <sz val="14"/>
        <rFont val="Times New Roman"/>
        <charset val="134"/>
      </rPr>
      <t>15</t>
    </r>
    <r>
      <rPr>
        <sz val="14"/>
        <rFont val="宋体"/>
        <charset val="134"/>
      </rPr>
      <t>乡镇投入</t>
    </r>
    <r>
      <rPr>
        <sz val="14"/>
        <rFont val="Times New Roman"/>
        <charset val="134"/>
      </rPr>
      <t>448.56</t>
    </r>
    <r>
      <rPr>
        <sz val="14"/>
        <rFont val="宋体"/>
        <charset val="134"/>
      </rPr>
      <t>万元奖补合作社进行农机社会化托管服务作业</t>
    </r>
    <r>
      <rPr>
        <sz val="14"/>
        <rFont val="Times New Roman"/>
        <charset val="134"/>
      </rPr>
      <t>44856</t>
    </r>
    <r>
      <rPr>
        <sz val="14"/>
        <rFont val="宋体"/>
        <charset val="134"/>
      </rPr>
      <t>亩。其中张家川镇</t>
    </r>
    <r>
      <rPr>
        <sz val="14"/>
        <rFont val="Times New Roman"/>
        <charset val="134"/>
      </rPr>
      <t>3000</t>
    </r>
    <r>
      <rPr>
        <sz val="14"/>
        <rFont val="宋体"/>
        <charset val="134"/>
      </rPr>
      <t>亩，龙山镇</t>
    </r>
    <r>
      <rPr>
        <sz val="14"/>
        <rFont val="Times New Roman"/>
        <charset val="134"/>
      </rPr>
      <t>1265</t>
    </r>
    <r>
      <rPr>
        <sz val="14"/>
        <rFont val="宋体"/>
        <charset val="134"/>
      </rPr>
      <t>亩，恭门镇</t>
    </r>
    <r>
      <rPr>
        <sz val="14"/>
        <rFont val="Times New Roman"/>
        <charset val="134"/>
      </rPr>
      <t>2818</t>
    </r>
    <r>
      <rPr>
        <sz val="14"/>
        <rFont val="宋体"/>
        <charset val="134"/>
      </rPr>
      <t>亩，胡川镇</t>
    </r>
    <r>
      <rPr>
        <sz val="14"/>
        <rFont val="Times New Roman"/>
        <charset val="134"/>
      </rPr>
      <t>1554</t>
    </r>
    <r>
      <rPr>
        <sz val="14"/>
        <rFont val="宋体"/>
        <charset val="134"/>
      </rPr>
      <t>亩，大阳镇</t>
    </r>
    <r>
      <rPr>
        <sz val="14"/>
        <rFont val="Times New Roman"/>
        <charset val="134"/>
      </rPr>
      <t>650</t>
    </r>
    <r>
      <rPr>
        <sz val="14"/>
        <rFont val="宋体"/>
        <charset val="134"/>
      </rPr>
      <t>亩，川王镇</t>
    </r>
    <r>
      <rPr>
        <sz val="14"/>
        <rFont val="Times New Roman"/>
        <charset val="134"/>
      </rPr>
      <t>6240.5</t>
    </r>
    <r>
      <rPr>
        <sz val="14"/>
        <rFont val="宋体"/>
        <charset val="134"/>
      </rPr>
      <t>亩，马关镇</t>
    </r>
    <r>
      <rPr>
        <sz val="14"/>
        <rFont val="Times New Roman"/>
        <charset val="134"/>
      </rPr>
      <t>4950</t>
    </r>
    <r>
      <rPr>
        <sz val="14"/>
        <rFont val="宋体"/>
        <charset val="134"/>
      </rPr>
      <t>亩，梁山镇</t>
    </r>
    <r>
      <rPr>
        <sz val="14"/>
        <rFont val="Times New Roman"/>
        <charset val="134"/>
      </rPr>
      <t>4335</t>
    </r>
    <r>
      <rPr>
        <sz val="14"/>
        <rFont val="宋体"/>
        <charset val="134"/>
      </rPr>
      <t>亩，木河乡</t>
    </r>
    <r>
      <rPr>
        <sz val="14"/>
        <rFont val="Times New Roman"/>
        <charset val="134"/>
      </rPr>
      <t>1950</t>
    </r>
    <r>
      <rPr>
        <sz val="14"/>
        <rFont val="宋体"/>
        <charset val="134"/>
      </rPr>
      <t>亩，张棉驿乡</t>
    </r>
    <r>
      <rPr>
        <sz val="14"/>
        <rFont val="Times New Roman"/>
        <charset val="134"/>
      </rPr>
      <t>2000</t>
    </r>
    <r>
      <rPr>
        <sz val="14"/>
        <rFont val="宋体"/>
        <charset val="134"/>
      </rPr>
      <t>亩，平安乡</t>
    </r>
    <r>
      <rPr>
        <sz val="14"/>
        <rFont val="Times New Roman"/>
        <charset val="134"/>
      </rPr>
      <t>2860</t>
    </r>
    <r>
      <rPr>
        <sz val="14"/>
        <rFont val="宋体"/>
        <charset val="134"/>
      </rPr>
      <t>亩，连五乡</t>
    </r>
    <r>
      <rPr>
        <sz val="14"/>
        <rFont val="Times New Roman"/>
        <charset val="134"/>
      </rPr>
      <t>4220</t>
    </r>
    <r>
      <rPr>
        <sz val="14"/>
        <rFont val="宋体"/>
        <charset val="134"/>
      </rPr>
      <t>亩，闫家乡</t>
    </r>
    <r>
      <rPr>
        <sz val="14"/>
        <rFont val="Times New Roman"/>
        <charset val="134"/>
      </rPr>
      <t>3500</t>
    </r>
    <r>
      <rPr>
        <sz val="14"/>
        <rFont val="宋体"/>
        <charset val="134"/>
      </rPr>
      <t>亩，刘堡镇</t>
    </r>
    <r>
      <rPr>
        <sz val="14"/>
        <rFont val="Times New Roman"/>
        <charset val="134"/>
      </rPr>
      <t>2643.5</t>
    </r>
    <r>
      <rPr>
        <sz val="14"/>
        <rFont val="宋体"/>
        <charset val="134"/>
      </rPr>
      <t>亩，马鹿镇</t>
    </r>
    <r>
      <rPr>
        <sz val="14"/>
        <rFont val="Times New Roman"/>
        <charset val="134"/>
      </rPr>
      <t>2870</t>
    </r>
    <r>
      <rPr>
        <sz val="14"/>
        <rFont val="宋体"/>
        <charset val="134"/>
      </rPr>
      <t>亩。对托管、流转耕地或复垦撂荒地</t>
    </r>
    <r>
      <rPr>
        <sz val="14"/>
        <rFont val="Times New Roman"/>
        <charset val="134"/>
      </rPr>
      <t>100</t>
    </r>
    <r>
      <rPr>
        <sz val="14"/>
        <rFont val="宋体"/>
        <charset val="134"/>
      </rPr>
      <t>亩以上，在种植饲草、大田粮食作物、经济作物和林果业耕种收等环节开展全程机械化服务的新型经营主体，特别是农机合作社、农机大户给予农机作业补助，每亩补助</t>
    </r>
    <r>
      <rPr>
        <sz val="14"/>
        <rFont val="Times New Roman"/>
        <charset val="134"/>
      </rPr>
      <t>100</t>
    </r>
    <r>
      <rPr>
        <sz val="14"/>
        <rFont val="宋体"/>
        <charset val="134"/>
      </rPr>
      <t>元，最高补助不超过</t>
    </r>
    <r>
      <rPr>
        <sz val="14"/>
        <rFont val="Times New Roman"/>
        <charset val="134"/>
      </rPr>
      <t>2000</t>
    </r>
    <r>
      <rPr>
        <sz val="14"/>
        <rFont val="宋体"/>
        <charset val="134"/>
      </rPr>
      <t>亩。</t>
    </r>
  </si>
  <si>
    <t>通过农机社会化托管服务作业补助，提高农民种植积极性，切实提升种植收益，巩固脱贫成效。</t>
  </si>
  <si>
    <t>农作物秸秆回收打捆一体机购置项目</t>
  </si>
  <si>
    <r>
      <rPr>
        <sz val="14"/>
        <rFont val="宋体"/>
        <charset val="134"/>
      </rPr>
      <t>安排</t>
    </r>
    <r>
      <rPr>
        <sz val="14"/>
        <rFont val="Times New Roman"/>
        <charset val="134"/>
      </rPr>
      <t>300</t>
    </r>
    <r>
      <rPr>
        <sz val="14"/>
        <rFont val="宋体"/>
        <charset val="134"/>
      </rPr>
      <t>万元计划在全县购置秸秆回收打捆一体机</t>
    </r>
    <r>
      <rPr>
        <sz val="14"/>
        <rFont val="Times New Roman"/>
        <charset val="134"/>
      </rPr>
      <t>60</t>
    </r>
    <r>
      <rPr>
        <sz val="14"/>
        <rFont val="宋体"/>
        <charset val="134"/>
      </rPr>
      <t>台，用于秸秆柴草回收打捆，有利于秸秆回收利用，改善人居环境水平。财政资金形成的固定资产，产权归相关村集体所有，使用主体与村集体签订协议，按协议约定比例给村集体分红。</t>
    </r>
  </si>
  <si>
    <t>财政资金形成的固定资产，产权归相关村集体所有，使用主体与村集体签订安排协议，按协议约定比例给村集体分红。</t>
  </si>
  <si>
    <t>县农机管理站</t>
  </si>
  <si>
    <t>（六）</t>
  </si>
  <si>
    <r>
      <rPr>
        <b/>
        <sz val="14"/>
        <rFont val="宋体"/>
        <charset val="134"/>
      </rPr>
      <t>金融保险配套项目：</t>
    </r>
    <r>
      <rPr>
        <b/>
        <sz val="14"/>
        <rFont val="Times New Roman"/>
        <charset val="134"/>
      </rPr>
      <t>1</t>
    </r>
    <r>
      <rPr>
        <b/>
        <sz val="14"/>
        <rFont val="宋体"/>
        <charset val="134"/>
      </rPr>
      <t>项</t>
    </r>
  </si>
  <si>
    <r>
      <rPr>
        <b/>
        <sz val="14"/>
        <rFont val="宋体"/>
        <charset val="134"/>
      </rPr>
      <t>安排</t>
    </r>
    <r>
      <rPr>
        <b/>
        <sz val="14"/>
        <rFont val="Times New Roman"/>
        <charset val="134"/>
      </rPr>
      <t>3393.55</t>
    </r>
    <r>
      <rPr>
        <b/>
        <sz val="14"/>
        <rFont val="宋体"/>
        <charset val="134"/>
      </rPr>
      <t>万元实施小额信贷贴息项目。</t>
    </r>
  </si>
  <si>
    <r>
      <rPr>
        <sz val="14"/>
        <rFont val="宋体"/>
        <charset val="134"/>
      </rPr>
      <t>小额贷款贴息：</t>
    </r>
    <r>
      <rPr>
        <sz val="14"/>
        <rFont val="Times New Roman"/>
        <charset val="134"/>
      </rPr>
      <t>1</t>
    </r>
    <r>
      <rPr>
        <sz val="14"/>
        <rFont val="宋体"/>
        <charset val="134"/>
      </rPr>
      <t>项</t>
    </r>
  </si>
  <si>
    <r>
      <rPr>
        <sz val="14"/>
        <rFont val="宋体"/>
        <charset val="134"/>
      </rPr>
      <t>安排</t>
    </r>
    <r>
      <rPr>
        <sz val="14"/>
        <rFont val="Times New Roman"/>
        <charset val="134"/>
      </rPr>
      <t>3393.5545</t>
    </r>
    <r>
      <rPr>
        <sz val="14"/>
        <rFont val="宋体"/>
        <charset val="134"/>
      </rPr>
      <t>万元实施小额信贷贴息项目。</t>
    </r>
  </si>
  <si>
    <t>减轻脱贫农户贷款利息负担，提高农户收入</t>
  </si>
  <si>
    <t>县财政局</t>
  </si>
  <si>
    <t>二</t>
  </si>
  <si>
    <r>
      <rPr>
        <b/>
        <sz val="18"/>
        <rFont val="宋体"/>
        <charset val="134"/>
      </rPr>
      <t>就业项目：</t>
    </r>
    <r>
      <rPr>
        <b/>
        <sz val="18"/>
        <rFont val="Times New Roman"/>
        <charset val="134"/>
      </rPr>
      <t>18</t>
    </r>
    <r>
      <rPr>
        <b/>
        <sz val="18"/>
        <rFont val="宋体"/>
        <charset val="134"/>
      </rPr>
      <t>项</t>
    </r>
  </si>
  <si>
    <r>
      <rPr>
        <b/>
        <sz val="18"/>
        <rFont val="宋体"/>
        <charset val="134"/>
      </rPr>
      <t>安排</t>
    </r>
    <r>
      <rPr>
        <b/>
        <sz val="18"/>
        <rFont val="Times New Roman"/>
        <charset val="134"/>
      </rPr>
      <t>3085.03</t>
    </r>
    <r>
      <rPr>
        <b/>
        <sz val="18"/>
        <rFont val="宋体"/>
        <charset val="134"/>
      </rPr>
      <t>万元用于实施就业类项目。</t>
    </r>
  </si>
  <si>
    <r>
      <rPr>
        <b/>
        <sz val="14"/>
        <rFont val="宋体"/>
        <charset val="134"/>
      </rPr>
      <t>务工补助：</t>
    </r>
    <r>
      <rPr>
        <b/>
        <sz val="14"/>
        <rFont val="Times New Roman"/>
        <charset val="134"/>
      </rPr>
      <t>2</t>
    </r>
    <r>
      <rPr>
        <b/>
        <sz val="14"/>
        <rFont val="宋体"/>
        <charset val="134"/>
      </rPr>
      <t>项</t>
    </r>
  </si>
  <si>
    <r>
      <rPr>
        <b/>
        <sz val="14"/>
        <rFont val="宋体"/>
        <charset val="134"/>
      </rPr>
      <t>安排</t>
    </r>
    <r>
      <rPr>
        <b/>
        <sz val="14"/>
        <rFont val="Times New Roman"/>
        <charset val="134"/>
      </rPr>
      <t>283.2</t>
    </r>
    <r>
      <rPr>
        <b/>
        <sz val="14"/>
        <rFont val="宋体"/>
        <charset val="134"/>
      </rPr>
      <t>万元用于务工补助项目。</t>
    </r>
  </si>
  <si>
    <t>交通费补助</t>
  </si>
  <si>
    <t>安排202.2万元用于交通费补助项目。</t>
  </si>
  <si>
    <t>赴天津和省外务工脱贫劳动力交通补贴</t>
  </si>
  <si>
    <r>
      <rPr>
        <sz val="14"/>
        <rFont val="Times New Roman"/>
        <charset val="134"/>
      </rPr>
      <t>15</t>
    </r>
    <r>
      <rPr>
        <sz val="14"/>
        <rFont val="宋体"/>
        <charset val="134"/>
      </rPr>
      <t>个乡镇</t>
    </r>
  </si>
  <si>
    <r>
      <rPr>
        <sz val="14"/>
        <rFont val="宋体"/>
        <charset val="134"/>
      </rPr>
      <t>参照</t>
    </r>
    <r>
      <rPr>
        <sz val="14"/>
        <rFont val="Times New Roman"/>
        <charset val="134"/>
      </rPr>
      <t>2020</t>
    </r>
    <r>
      <rPr>
        <sz val="14"/>
        <rFont val="宋体"/>
        <charset val="134"/>
      </rPr>
      <t>年疫情期间补助标准，对跨省就业的外出务工者，给予</t>
    </r>
    <r>
      <rPr>
        <sz val="14"/>
        <rFont val="Times New Roman"/>
        <charset val="134"/>
      </rPr>
      <t>600</t>
    </r>
    <r>
      <rPr>
        <sz val="14"/>
        <rFont val="宋体"/>
        <charset val="134"/>
      </rPr>
      <t>元</t>
    </r>
    <r>
      <rPr>
        <sz val="14"/>
        <rFont val="Times New Roman"/>
        <charset val="134"/>
      </rPr>
      <t>/</t>
    </r>
    <r>
      <rPr>
        <sz val="14"/>
        <rFont val="宋体"/>
        <charset val="134"/>
      </rPr>
      <t>人一次性交通补助。</t>
    </r>
  </si>
  <si>
    <t>鼓励我县贫困劳动力外出务工，增加收入</t>
  </si>
  <si>
    <t>人社局、各乡镇</t>
  </si>
  <si>
    <t>赴天津和省外务工脱贫劳动力交通补贴（新增）</t>
  </si>
  <si>
    <t>对跨省就业的外出务工者，给予600元/人一次性交通补助。</t>
  </si>
  <si>
    <t>生产奖补、劳务补助等</t>
  </si>
  <si>
    <r>
      <rPr>
        <b/>
        <sz val="14"/>
        <rFont val="宋体"/>
        <charset val="134"/>
      </rPr>
      <t>安排</t>
    </r>
    <r>
      <rPr>
        <b/>
        <sz val="14"/>
        <rFont val="Times New Roman"/>
        <charset val="134"/>
      </rPr>
      <t>81</t>
    </r>
    <r>
      <rPr>
        <b/>
        <sz val="14"/>
        <rFont val="宋体"/>
        <charset val="134"/>
      </rPr>
      <t>万元用于奖补类项目。</t>
    </r>
  </si>
  <si>
    <t>东西部协作消费帮扶奖补项目</t>
  </si>
  <si>
    <r>
      <rPr>
        <sz val="14"/>
        <rFont val="宋体"/>
        <charset val="134"/>
      </rPr>
      <t>安排</t>
    </r>
    <r>
      <rPr>
        <sz val="14"/>
        <rFont val="Times New Roman"/>
        <charset val="134"/>
      </rPr>
      <t>30</t>
    </r>
    <r>
      <rPr>
        <sz val="14"/>
        <rFont val="宋体"/>
        <charset val="134"/>
      </rPr>
      <t>万元，对参与我县东西部协作和中央定点单位消费帮扶工作、在东西部协作帮扶地区和中国煤炭地质总局销售我县农特产品的生产经营主体进行资金奖补，由县商务局负责制定具体奖补方案，并按照方案执行。</t>
    </r>
  </si>
  <si>
    <t>通过资金奖励，激励带动农特产品生产经销企业参与消费帮扶工作的积极性，带动脱贫群众稳定增收，巩固拓展脱贫攻坚成果，助力乡村振兴。</t>
  </si>
  <si>
    <t>县商务局</t>
  </si>
  <si>
    <t>就业帮扶车间吸纳甘肃籍脱贫劳动力奖补项目</t>
  </si>
  <si>
    <r>
      <rPr>
        <sz val="14"/>
        <rFont val="宋体"/>
        <charset val="134"/>
      </rPr>
      <t>安排</t>
    </r>
    <r>
      <rPr>
        <sz val="14"/>
        <rFont val="Times New Roman"/>
        <charset val="134"/>
      </rPr>
      <t>51</t>
    </r>
    <r>
      <rPr>
        <sz val="14"/>
        <rFont val="宋体"/>
        <charset val="134"/>
      </rPr>
      <t>万元用于就业帮扶车间吸纳甘肃籍脱贫劳动力稳定就业</t>
    </r>
    <r>
      <rPr>
        <sz val="14"/>
        <rFont val="Times New Roman"/>
        <charset val="134"/>
      </rPr>
      <t>6</t>
    </r>
    <r>
      <rPr>
        <sz val="14"/>
        <rFont val="宋体"/>
        <charset val="134"/>
      </rPr>
      <t>个月以上的，按</t>
    </r>
    <r>
      <rPr>
        <sz val="14"/>
        <rFont val="Times New Roman"/>
        <charset val="134"/>
      </rPr>
      <t>3000</t>
    </r>
    <r>
      <rPr>
        <sz val="14"/>
        <rFont val="宋体"/>
        <charset val="134"/>
      </rPr>
      <t>元</t>
    </r>
    <r>
      <rPr>
        <sz val="14"/>
        <rFont val="Times New Roman"/>
        <charset val="134"/>
      </rPr>
      <t>/</t>
    </r>
    <r>
      <rPr>
        <sz val="14"/>
        <rFont val="宋体"/>
        <charset val="134"/>
      </rPr>
      <t>人的标准给予奖补。</t>
    </r>
  </si>
  <si>
    <t>帮助脱贫劳动力稳定就业，以增加收入。</t>
  </si>
  <si>
    <r>
      <rPr>
        <b/>
        <sz val="14"/>
        <rFont val="宋体"/>
        <charset val="134"/>
      </rPr>
      <t>就业：</t>
    </r>
    <r>
      <rPr>
        <b/>
        <sz val="14"/>
        <rFont val="Times New Roman"/>
        <charset val="134"/>
      </rPr>
      <t>12</t>
    </r>
    <r>
      <rPr>
        <b/>
        <sz val="14"/>
        <rFont val="宋体"/>
        <charset val="134"/>
      </rPr>
      <t>项</t>
    </r>
  </si>
  <si>
    <r>
      <rPr>
        <b/>
        <sz val="14"/>
        <rFont val="宋体"/>
        <charset val="134"/>
      </rPr>
      <t>安排</t>
    </r>
    <r>
      <rPr>
        <b/>
        <sz val="14"/>
        <rFont val="Times New Roman"/>
        <charset val="134"/>
      </rPr>
      <t>1464.88</t>
    </r>
    <r>
      <rPr>
        <b/>
        <sz val="14"/>
        <rFont val="宋体"/>
        <charset val="134"/>
      </rPr>
      <t>万元用于就业项目。</t>
    </r>
  </si>
  <si>
    <t>帮扶车间（特色手工基地）建设项目</t>
  </si>
  <si>
    <r>
      <rPr>
        <b/>
        <sz val="14"/>
        <rFont val="宋体"/>
        <charset val="134"/>
      </rPr>
      <t>安排</t>
    </r>
    <r>
      <rPr>
        <b/>
        <sz val="14"/>
        <rFont val="Times New Roman"/>
        <charset val="134"/>
      </rPr>
      <t>612</t>
    </r>
    <r>
      <rPr>
        <b/>
        <sz val="14"/>
        <rFont val="宋体"/>
        <charset val="134"/>
      </rPr>
      <t>万元用于帮扶车间（特色手工基地）建设项目。</t>
    </r>
  </si>
  <si>
    <t>巾帼帮扶车间奖补项目</t>
  </si>
  <si>
    <r>
      <rPr>
        <sz val="14"/>
        <rFont val="宋体"/>
        <charset val="134"/>
      </rPr>
      <t>安排</t>
    </r>
    <r>
      <rPr>
        <sz val="14"/>
        <rFont val="Times New Roman"/>
        <charset val="134"/>
      </rPr>
      <t>12</t>
    </r>
    <r>
      <rPr>
        <sz val="14"/>
        <rFont val="宋体"/>
        <charset val="134"/>
      </rPr>
      <t>万元用于巾帼帮扶车间奖补项目</t>
    </r>
    <r>
      <rPr>
        <sz val="14"/>
        <rFont val="Times New Roman"/>
        <charset val="134"/>
      </rPr>
      <t>6</t>
    </r>
    <r>
      <rPr>
        <sz val="14"/>
        <rFont val="宋体"/>
        <charset val="134"/>
      </rPr>
      <t>处，每处奖补</t>
    </r>
    <r>
      <rPr>
        <sz val="14"/>
        <rFont val="Times New Roman"/>
        <charset val="134"/>
      </rPr>
      <t>2</t>
    </r>
    <r>
      <rPr>
        <sz val="14"/>
        <rFont val="宋体"/>
        <charset val="134"/>
      </rPr>
      <t>万元。</t>
    </r>
  </si>
  <si>
    <t>扶持产业发展，拓宽增收渠道，提高农户收入</t>
  </si>
  <si>
    <t>县妇联</t>
  </si>
  <si>
    <t>公共实训基地项目建设</t>
  </si>
  <si>
    <t>2022.1-2022.10</t>
  </si>
  <si>
    <t>上磨职中</t>
  </si>
  <si>
    <r>
      <rPr>
        <sz val="14"/>
        <rFont val="宋体"/>
        <charset val="134"/>
      </rPr>
      <t>新建集实训、孵化一体的公共实训基地</t>
    </r>
    <r>
      <rPr>
        <sz val="14"/>
        <rFont val="Times New Roman"/>
        <charset val="134"/>
      </rPr>
      <t>1</t>
    </r>
    <r>
      <rPr>
        <sz val="14"/>
        <rFont val="宋体"/>
        <charset val="134"/>
      </rPr>
      <t>处。其中：建设地上</t>
    </r>
    <r>
      <rPr>
        <sz val="14"/>
        <rFont val="Times New Roman"/>
        <charset val="134"/>
      </rPr>
      <t>5</t>
    </r>
    <r>
      <rPr>
        <sz val="14"/>
        <rFont val="宋体"/>
        <charset val="134"/>
      </rPr>
      <t>层实训楼</t>
    </r>
    <r>
      <rPr>
        <sz val="14"/>
        <rFont val="Times New Roman"/>
        <charset val="134"/>
      </rPr>
      <t>1</t>
    </r>
    <r>
      <rPr>
        <sz val="14"/>
        <rFont val="宋体"/>
        <charset val="134"/>
      </rPr>
      <t>幢，建筑面积</t>
    </r>
    <r>
      <rPr>
        <sz val="14"/>
        <rFont val="Times New Roman"/>
        <charset val="134"/>
      </rPr>
      <t>5000</t>
    </r>
    <r>
      <rPr>
        <sz val="14"/>
        <rFont val="宋体"/>
        <charset val="134"/>
      </rPr>
      <t>平方米；建设停车场、绿化带、花园等附属设施，购置电子设备、灶具、桌椅、消防、办公用品等设备。</t>
    </r>
  </si>
  <si>
    <t>该项目的实施，能够进一步提升我县餐饮业职业技能培训水平，使参训群众获得一技之长，促进餐饮业向产业化、连锁式方向发展。</t>
  </si>
  <si>
    <r>
      <rPr>
        <b/>
        <sz val="14"/>
        <rFont val="宋体"/>
        <charset val="134"/>
      </rPr>
      <t>技能培训：</t>
    </r>
    <r>
      <rPr>
        <b/>
        <sz val="14"/>
        <rFont val="Times New Roman"/>
        <charset val="134"/>
      </rPr>
      <t>5</t>
    </r>
    <r>
      <rPr>
        <b/>
        <sz val="14"/>
        <rFont val="宋体"/>
        <charset val="134"/>
      </rPr>
      <t>项</t>
    </r>
  </si>
  <si>
    <r>
      <rPr>
        <b/>
        <sz val="14"/>
        <rFont val="宋体"/>
        <charset val="134"/>
      </rPr>
      <t>安排</t>
    </r>
    <r>
      <rPr>
        <b/>
        <sz val="14"/>
        <rFont val="Times New Roman"/>
        <charset val="134"/>
      </rPr>
      <t>703.80</t>
    </r>
    <r>
      <rPr>
        <b/>
        <sz val="14"/>
        <rFont val="宋体"/>
        <charset val="134"/>
      </rPr>
      <t>万元用于技能培训项目。</t>
    </r>
  </si>
  <si>
    <r>
      <rPr>
        <b/>
        <sz val="14"/>
        <rFont val="Times New Roman"/>
        <charset val="134"/>
      </rPr>
      <t>2.1</t>
    </r>
    <r>
      <rPr>
        <b/>
        <sz val="14"/>
        <rFont val="宋体"/>
        <charset val="134"/>
      </rPr>
      <t>劳动力职业技能培训项目</t>
    </r>
  </si>
  <si>
    <r>
      <rPr>
        <b/>
        <sz val="14"/>
        <rFont val="宋体"/>
        <charset val="134"/>
      </rPr>
      <t>安排</t>
    </r>
    <r>
      <rPr>
        <b/>
        <sz val="14"/>
        <rFont val="Times New Roman"/>
        <charset val="134"/>
      </rPr>
      <t>698.28</t>
    </r>
    <r>
      <rPr>
        <b/>
        <sz val="14"/>
        <rFont val="宋体"/>
        <charset val="134"/>
      </rPr>
      <t>万元用于劳动力职业技能培训项目。</t>
    </r>
  </si>
  <si>
    <t>脱贫劳动力职业技能技能培训项目</t>
  </si>
  <si>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29</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</si>
  <si>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t>通过技能培训增加群众就业技能，进一步提高收入</t>
  </si>
  <si>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21</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</si>
  <si>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100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27</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</si>
  <si>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15</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</si>
  <si>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13</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</si>
  <si>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8</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</si>
  <si>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22</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</si>
  <si>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17</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</si>
  <si>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80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11</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</si>
  <si>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12</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</si>
  <si>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24</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</si>
  <si>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sz val="14"/>
        <rFont val="宋体"/>
        <charset val="134"/>
      </rPr>
      <t>中式烹调师</t>
    </r>
    <r>
      <rPr>
        <sz val="14"/>
        <rFont val="Times New Roman"/>
        <charset val="134"/>
      </rPr>
      <t>90</t>
    </r>
    <r>
      <rPr>
        <sz val="14"/>
        <rFont val="宋体"/>
        <charset val="134"/>
      </rPr>
      <t>人，每人</t>
    </r>
    <r>
      <rPr>
        <sz val="14"/>
        <rFont val="Times New Roman"/>
        <charset val="134"/>
      </rPr>
      <t>3300</t>
    </r>
    <r>
      <rPr>
        <sz val="14"/>
        <rFont val="宋体"/>
        <charset val="134"/>
      </rPr>
      <t>元标准；乡村水电保障员</t>
    </r>
    <r>
      <rPr>
        <sz val="14"/>
        <rFont val="Times New Roman"/>
        <charset val="134"/>
      </rPr>
      <t>14</t>
    </r>
    <r>
      <rPr>
        <sz val="14"/>
        <rFont val="宋体"/>
        <charset val="134"/>
      </rPr>
      <t>人，每人</t>
    </r>
    <r>
      <rPr>
        <sz val="14"/>
        <rFont val="Times New Roman"/>
        <charset val="134"/>
      </rPr>
      <t>3300</t>
    </r>
    <r>
      <rPr>
        <sz val="14"/>
        <rFont val="宋体"/>
        <charset val="134"/>
      </rPr>
      <t>元标准；餐厅服务员每村</t>
    </r>
    <r>
      <rPr>
        <sz val="14"/>
        <rFont val="Times New Roman"/>
        <charset val="134"/>
      </rPr>
      <t>2</t>
    </r>
    <r>
      <rPr>
        <sz val="14"/>
        <rFont val="宋体"/>
        <charset val="134"/>
      </rPr>
      <t>个，每人</t>
    </r>
    <r>
      <rPr>
        <sz val="14"/>
        <rFont val="Times New Roman"/>
        <charset val="134"/>
      </rPr>
      <t>1100</t>
    </r>
    <r>
      <rPr>
        <sz val="14"/>
        <rFont val="宋体"/>
        <charset val="134"/>
      </rPr>
      <t>元标准；钢筋工每村</t>
    </r>
    <r>
      <rPr>
        <sz val="14"/>
        <rFont val="Times New Roman"/>
        <charset val="134"/>
      </rPr>
      <t>1</t>
    </r>
    <r>
      <rPr>
        <sz val="14"/>
        <rFont val="宋体"/>
        <charset val="134"/>
      </rPr>
      <t>个，每人</t>
    </r>
    <r>
      <rPr>
        <sz val="14"/>
        <rFont val="Times New Roman"/>
        <charset val="134"/>
      </rPr>
      <t>2200</t>
    </r>
    <r>
      <rPr>
        <sz val="14"/>
        <rFont val="宋体"/>
        <charset val="134"/>
      </rPr>
      <t>元标准；育婴员（月嫂）每村</t>
    </r>
    <r>
      <rPr>
        <sz val="14"/>
        <rFont val="Times New Roman"/>
        <charset val="134"/>
      </rPr>
      <t>1</t>
    </r>
    <r>
      <rPr>
        <sz val="14"/>
        <rFont val="宋体"/>
        <charset val="134"/>
      </rPr>
      <t>个，每人</t>
    </r>
    <r>
      <rPr>
        <sz val="14"/>
        <rFont val="Times New Roman"/>
        <charset val="134"/>
      </rPr>
      <t>2200</t>
    </r>
    <r>
      <rPr>
        <sz val="14"/>
        <rFont val="宋体"/>
        <charset val="134"/>
      </rPr>
      <t>元标准</t>
    </r>
  </si>
  <si>
    <r>
      <rPr>
        <b/>
        <sz val="14"/>
        <rFont val="Times New Roman"/>
        <charset val="134"/>
      </rPr>
      <t>2.2</t>
    </r>
    <r>
      <rPr>
        <b/>
        <sz val="14"/>
        <rFont val="宋体"/>
        <charset val="134"/>
      </rPr>
      <t>农业实用技术培训项目（边缘户）</t>
    </r>
  </si>
  <si>
    <r>
      <rPr>
        <b/>
        <sz val="14"/>
        <rFont val="宋体"/>
        <charset val="134"/>
      </rPr>
      <t>安排</t>
    </r>
    <r>
      <rPr>
        <b/>
        <sz val="14"/>
        <rFont val="Times New Roman"/>
        <charset val="134"/>
      </rPr>
      <t>2.82</t>
    </r>
    <r>
      <rPr>
        <b/>
        <sz val="14"/>
        <rFont val="宋体"/>
        <charset val="134"/>
      </rPr>
      <t>万元在相关乡镇实施边缘户农业实用技术培训项目，每人</t>
    </r>
    <r>
      <rPr>
        <b/>
        <sz val="14"/>
        <rFont val="Times New Roman"/>
        <charset val="134"/>
      </rPr>
      <t>300</t>
    </r>
    <r>
      <rPr>
        <b/>
        <sz val="14"/>
        <rFont val="宋体"/>
        <charset val="134"/>
      </rPr>
      <t>元标准，共培训</t>
    </r>
    <r>
      <rPr>
        <b/>
        <sz val="14"/>
        <rFont val="Times New Roman"/>
        <charset val="134"/>
      </rPr>
      <t>94</t>
    </r>
    <r>
      <rPr>
        <b/>
        <sz val="14"/>
        <rFont val="宋体"/>
        <charset val="134"/>
      </rPr>
      <t>人。</t>
    </r>
  </si>
  <si>
    <t>龙山镇农业实用技术培训项目</t>
  </si>
  <si>
    <r>
      <rPr>
        <sz val="14"/>
        <rFont val="宋体"/>
        <charset val="134"/>
      </rPr>
      <t>西门村培训</t>
    </r>
    <r>
      <rPr>
        <sz val="14"/>
        <rFont val="Times New Roman"/>
        <charset val="134"/>
      </rPr>
      <t>3</t>
    </r>
    <r>
      <rPr>
        <sz val="14"/>
        <rFont val="宋体"/>
        <charset val="134"/>
      </rPr>
      <t>人，补助</t>
    </r>
    <r>
      <rPr>
        <sz val="14"/>
        <rFont val="Times New Roman"/>
        <charset val="134"/>
      </rPr>
      <t>0.09</t>
    </r>
    <r>
      <rPr>
        <sz val="14"/>
        <rFont val="宋体"/>
        <charset val="134"/>
      </rPr>
      <t>万元</t>
    </r>
  </si>
  <si>
    <t>提高农户种植养殖技术水平，扩宽增收渠道</t>
  </si>
  <si>
    <t>恭门镇农业实用技术培训项目</t>
  </si>
  <si>
    <r>
      <rPr>
        <sz val="14"/>
        <rFont val="宋体"/>
        <charset val="134"/>
      </rPr>
      <t>灵台村</t>
    </r>
    <r>
      <rPr>
        <sz val="14"/>
        <rFont val="Times New Roman"/>
        <charset val="134"/>
      </rPr>
      <t>2</t>
    </r>
    <r>
      <rPr>
        <sz val="14"/>
        <rFont val="宋体"/>
        <charset val="134"/>
      </rPr>
      <t>户</t>
    </r>
    <r>
      <rPr>
        <sz val="14"/>
        <rFont val="Times New Roman"/>
        <charset val="134"/>
      </rPr>
      <t>2</t>
    </r>
    <r>
      <rPr>
        <sz val="14"/>
        <rFont val="宋体"/>
        <charset val="134"/>
      </rPr>
      <t>人</t>
    </r>
  </si>
  <si>
    <t>提高边缘户科学种植水平，巩固拓展脱贫攻坚成果</t>
  </si>
  <si>
    <t>胡川镇农业实用技术培训项目</t>
  </si>
  <si>
    <r>
      <rPr>
        <sz val="14"/>
        <rFont val="宋体"/>
        <charset val="134"/>
      </rPr>
      <t>在胡川镇实施农业实用技术培训</t>
    </r>
    <r>
      <rPr>
        <sz val="14"/>
        <rFont val="Times New Roman"/>
        <charset val="134"/>
      </rPr>
      <t>2</t>
    </r>
    <r>
      <rPr>
        <sz val="14"/>
        <rFont val="宋体"/>
        <charset val="134"/>
      </rPr>
      <t>人，每人补助</t>
    </r>
    <r>
      <rPr>
        <sz val="14"/>
        <rFont val="Times New Roman"/>
        <charset val="134"/>
      </rPr>
      <t>300</t>
    </r>
    <r>
      <rPr>
        <sz val="14"/>
        <rFont val="宋体"/>
        <charset val="134"/>
      </rPr>
      <t>元，共计补助</t>
    </r>
    <r>
      <rPr>
        <sz val="14"/>
        <rFont val="Times New Roman"/>
        <charset val="134"/>
      </rPr>
      <t>0.06</t>
    </r>
    <r>
      <rPr>
        <sz val="14"/>
        <rFont val="宋体"/>
        <charset val="134"/>
      </rPr>
      <t>万元。其中王安村边缘户农业实用技术培训</t>
    </r>
    <r>
      <rPr>
        <sz val="14"/>
        <rFont val="Times New Roman"/>
        <charset val="134"/>
      </rPr>
      <t>1</t>
    </r>
    <r>
      <rPr>
        <sz val="14"/>
        <rFont val="宋体"/>
        <charset val="134"/>
      </rPr>
      <t>人。窑上村边缘户农业实用技术培训</t>
    </r>
    <r>
      <rPr>
        <sz val="14"/>
        <rFont val="Times New Roman"/>
        <charset val="134"/>
      </rPr>
      <t>1</t>
    </r>
    <r>
      <rPr>
        <sz val="14"/>
        <rFont val="宋体"/>
        <charset val="134"/>
      </rPr>
      <t>人，</t>
    </r>
  </si>
  <si>
    <t>大阳镇农业实用技术培训项目</t>
  </si>
  <si>
    <r>
      <rPr>
        <sz val="14"/>
        <rFont val="宋体"/>
        <charset val="134"/>
      </rPr>
      <t>在大阳镇阳湾村农业实用技术培训</t>
    </r>
    <r>
      <rPr>
        <sz val="14"/>
        <rFont val="Times New Roman"/>
        <charset val="134"/>
      </rPr>
      <t>2</t>
    </r>
    <r>
      <rPr>
        <sz val="14"/>
        <rFont val="宋体"/>
        <charset val="134"/>
      </rPr>
      <t>人，每人补助</t>
    </r>
    <r>
      <rPr>
        <sz val="14"/>
        <rFont val="Times New Roman"/>
        <charset val="134"/>
      </rPr>
      <t>300</t>
    </r>
    <r>
      <rPr>
        <sz val="14"/>
        <rFont val="宋体"/>
        <charset val="134"/>
      </rPr>
      <t>元，共补助资金</t>
    </r>
    <r>
      <rPr>
        <sz val="14"/>
        <rFont val="Times New Roman"/>
        <charset val="134"/>
      </rPr>
      <t>0.06</t>
    </r>
    <r>
      <rPr>
        <sz val="14"/>
        <rFont val="宋体"/>
        <charset val="134"/>
      </rPr>
      <t>万元。</t>
    </r>
  </si>
  <si>
    <t>马关镇农业实用技术培训项目</t>
  </si>
  <si>
    <r>
      <rPr>
        <sz val="14"/>
        <rFont val="宋体"/>
        <charset val="134"/>
      </rPr>
      <t>培训</t>
    </r>
    <r>
      <rPr>
        <sz val="14"/>
        <rFont val="Times New Roman"/>
        <charset val="134"/>
      </rPr>
      <t>1</t>
    </r>
    <r>
      <rPr>
        <sz val="14"/>
        <rFont val="宋体"/>
        <charset val="134"/>
      </rPr>
      <t>人（其中韦沟村</t>
    </r>
    <r>
      <rPr>
        <sz val="14"/>
        <rFont val="Times New Roman"/>
        <charset val="134"/>
      </rPr>
      <t>1</t>
    </r>
    <r>
      <rPr>
        <sz val="14"/>
        <rFont val="宋体"/>
        <charset val="134"/>
      </rPr>
      <t>人）</t>
    </r>
  </si>
  <si>
    <t>掌握一技术，增加收入</t>
  </si>
  <si>
    <t>梁山镇农业实用技术培训项目</t>
  </si>
  <si>
    <r>
      <rPr>
        <sz val="14"/>
        <rFont val="宋体"/>
        <charset val="134"/>
      </rPr>
      <t>为梁山镇边缘户农业实用技术培训项目涉及</t>
    </r>
    <r>
      <rPr>
        <sz val="14"/>
        <rFont val="Times New Roman"/>
        <charset val="134"/>
      </rPr>
      <t>5</t>
    </r>
    <r>
      <rPr>
        <sz val="14"/>
        <rFont val="宋体"/>
        <charset val="134"/>
      </rPr>
      <t>个村</t>
    </r>
    <r>
      <rPr>
        <sz val="14"/>
        <rFont val="Times New Roman"/>
        <charset val="134"/>
      </rPr>
      <t>21</t>
    </r>
    <r>
      <rPr>
        <sz val="14"/>
        <rFont val="宋体"/>
        <charset val="134"/>
      </rPr>
      <t>户</t>
    </r>
    <r>
      <rPr>
        <sz val="14"/>
        <rFont val="Times New Roman"/>
        <charset val="134"/>
      </rPr>
      <t>21</t>
    </r>
    <r>
      <rPr>
        <sz val="14"/>
        <rFont val="宋体"/>
        <charset val="134"/>
      </rPr>
      <t>人，每人共</t>
    </r>
    <r>
      <rPr>
        <sz val="14"/>
        <rFont val="Times New Roman"/>
        <charset val="134"/>
      </rPr>
      <t>300</t>
    </r>
    <r>
      <rPr>
        <sz val="14"/>
        <rFont val="宋体"/>
        <charset val="134"/>
      </rPr>
      <t>元，需资金</t>
    </r>
    <r>
      <rPr>
        <sz val="14"/>
        <rFont val="Times New Roman"/>
        <charset val="134"/>
      </rPr>
      <t>0.63</t>
    </r>
    <r>
      <rPr>
        <sz val="14"/>
        <rFont val="宋体"/>
        <charset val="134"/>
      </rPr>
      <t>万，其中：斜头村</t>
    </r>
    <r>
      <rPr>
        <sz val="14"/>
        <rFont val="Times New Roman"/>
        <charset val="134"/>
      </rPr>
      <t>1</t>
    </r>
    <r>
      <rPr>
        <sz val="14"/>
        <rFont val="宋体"/>
        <charset val="134"/>
      </rPr>
      <t>户</t>
    </r>
    <r>
      <rPr>
        <sz val="14"/>
        <rFont val="Times New Roman"/>
        <charset val="134"/>
      </rPr>
      <t>1</t>
    </r>
    <r>
      <rPr>
        <sz val="14"/>
        <rFont val="宋体"/>
        <charset val="134"/>
      </rPr>
      <t>人、唐刘村</t>
    </r>
    <r>
      <rPr>
        <sz val="14"/>
        <rFont val="Times New Roman"/>
        <charset val="134"/>
      </rPr>
      <t>4</t>
    </r>
    <r>
      <rPr>
        <sz val="14"/>
        <rFont val="宋体"/>
        <charset val="134"/>
      </rPr>
      <t>户</t>
    </r>
    <r>
      <rPr>
        <sz val="14"/>
        <rFont val="Times New Roman"/>
        <charset val="134"/>
      </rPr>
      <t>4</t>
    </r>
    <r>
      <rPr>
        <sz val="14"/>
        <rFont val="宋体"/>
        <charset val="134"/>
      </rPr>
      <t>人、岳山村</t>
    </r>
    <r>
      <rPr>
        <sz val="14"/>
        <rFont val="Times New Roman"/>
        <charset val="134"/>
      </rPr>
      <t>5</t>
    </r>
    <r>
      <rPr>
        <sz val="14"/>
        <rFont val="宋体"/>
        <charset val="134"/>
      </rPr>
      <t>户</t>
    </r>
    <r>
      <rPr>
        <sz val="14"/>
        <rFont val="Times New Roman"/>
        <charset val="134"/>
      </rPr>
      <t>5</t>
    </r>
    <r>
      <rPr>
        <sz val="14"/>
        <rFont val="宋体"/>
        <charset val="134"/>
      </rPr>
      <t>人、梁山村</t>
    </r>
    <r>
      <rPr>
        <sz val="14"/>
        <rFont val="Times New Roman"/>
        <charset val="134"/>
      </rPr>
      <t>1</t>
    </r>
    <r>
      <rPr>
        <sz val="14"/>
        <rFont val="宋体"/>
        <charset val="134"/>
      </rPr>
      <t>户</t>
    </r>
    <r>
      <rPr>
        <sz val="14"/>
        <rFont val="Times New Roman"/>
        <charset val="134"/>
      </rPr>
      <t>1</t>
    </r>
    <r>
      <rPr>
        <sz val="14"/>
        <rFont val="宋体"/>
        <charset val="134"/>
      </rPr>
      <t>人、阳洼村</t>
    </r>
    <r>
      <rPr>
        <sz val="14"/>
        <rFont val="Times New Roman"/>
        <charset val="134"/>
      </rPr>
      <t>10</t>
    </r>
    <r>
      <rPr>
        <sz val="14"/>
        <rFont val="宋体"/>
        <charset val="134"/>
      </rPr>
      <t>户</t>
    </r>
    <r>
      <rPr>
        <sz val="14"/>
        <rFont val="Times New Roman"/>
        <charset val="134"/>
      </rPr>
      <t>10</t>
    </r>
    <r>
      <rPr>
        <sz val="14"/>
        <rFont val="宋体"/>
        <charset val="134"/>
      </rPr>
      <t>人</t>
    </r>
    <r>
      <rPr>
        <sz val="14"/>
        <rFont val="Times New Roman"/>
        <charset val="134"/>
      </rPr>
      <t>.</t>
    </r>
  </si>
  <si>
    <t>为边缘户提供技术服务</t>
  </si>
  <si>
    <t>张棉驿乡农业实用技术培训项目</t>
  </si>
  <si>
    <r>
      <rPr>
        <sz val="14"/>
        <rFont val="宋体"/>
        <charset val="134"/>
      </rPr>
      <t>在张棉驿乡</t>
    </r>
    <r>
      <rPr>
        <sz val="14"/>
        <rFont val="Times New Roman"/>
        <charset val="134"/>
      </rPr>
      <t>3</t>
    </r>
    <r>
      <rPr>
        <sz val="14"/>
        <rFont val="宋体"/>
        <charset val="134"/>
      </rPr>
      <t>村实施农业实用技术培训项目</t>
    </r>
    <r>
      <rPr>
        <sz val="14"/>
        <rFont val="Times New Roman"/>
        <charset val="134"/>
      </rPr>
      <t>8</t>
    </r>
    <r>
      <rPr>
        <sz val="14"/>
        <rFont val="宋体"/>
        <charset val="134"/>
      </rPr>
      <t>人，人均补助</t>
    </r>
    <r>
      <rPr>
        <sz val="14"/>
        <rFont val="Times New Roman"/>
        <charset val="134"/>
      </rPr>
      <t>0.03</t>
    </r>
    <r>
      <rPr>
        <sz val="14"/>
        <rFont val="宋体"/>
        <charset val="134"/>
      </rPr>
      <t>万元，共计</t>
    </r>
    <r>
      <rPr>
        <sz val="14"/>
        <rFont val="Times New Roman"/>
        <charset val="134"/>
      </rPr>
      <t>0.24</t>
    </r>
    <r>
      <rPr>
        <sz val="14"/>
        <rFont val="宋体"/>
        <charset val="134"/>
      </rPr>
      <t>万元。其中：周家村</t>
    </r>
    <r>
      <rPr>
        <sz val="14"/>
        <rFont val="Times New Roman"/>
        <charset val="134"/>
      </rPr>
      <t>2</t>
    </r>
    <r>
      <rPr>
        <sz val="14"/>
        <rFont val="宋体"/>
        <charset val="134"/>
      </rPr>
      <t>人，和平村</t>
    </r>
    <r>
      <rPr>
        <sz val="14"/>
        <rFont val="Times New Roman"/>
        <charset val="134"/>
      </rPr>
      <t>2</t>
    </r>
    <r>
      <rPr>
        <sz val="14"/>
        <rFont val="宋体"/>
        <charset val="134"/>
      </rPr>
      <t>人、张棉村</t>
    </r>
    <r>
      <rPr>
        <sz val="14"/>
        <rFont val="Times New Roman"/>
        <charset val="134"/>
      </rPr>
      <t>4</t>
    </r>
    <r>
      <rPr>
        <sz val="14"/>
        <rFont val="宋体"/>
        <charset val="134"/>
      </rPr>
      <t>人</t>
    </r>
  </si>
  <si>
    <t>连五乡农业实用技术培训项目</t>
  </si>
  <si>
    <r>
      <rPr>
        <sz val="14"/>
        <rFont val="宋体"/>
        <charset val="134"/>
      </rPr>
      <t>连五乡</t>
    </r>
    <r>
      <rPr>
        <sz val="14"/>
        <rFont val="Times New Roman"/>
        <charset val="134"/>
      </rPr>
      <t>14</t>
    </r>
    <r>
      <rPr>
        <sz val="14"/>
        <rFont val="宋体"/>
        <charset val="134"/>
      </rPr>
      <t>村边缘户培训</t>
    </r>
    <r>
      <rPr>
        <sz val="14"/>
        <rFont val="Times New Roman"/>
        <charset val="134"/>
      </rPr>
      <t>55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</si>
  <si>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55</t>
    </r>
    <r>
      <rPr>
        <sz val="14"/>
        <rFont val="宋体"/>
        <charset val="134"/>
      </rPr>
      <t>人，增加养殖技术。</t>
    </r>
  </si>
  <si>
    <r>
      <rPr>
        <b/>
        <sz val="14"/>
        <rFont val="Times New Roman"/>
        <charset val="134"/>
      </rPr>
      <t>2.3</t>
    </r>
    <r>
      <rPr>
        <b/>
        <sz val="14"/>
        <rFont val="宋体"/>
        <charset val="134"/>
      </rPr>
      <t>畜牧实用技术培训项目（边缘户）</t>
    </r>
  </si>
  <si>
    <r>
      <rPr>
        <b/>
        <sz val="14"/>
        <rFont val="宋体"/>
        <charset val="134"/>
      </rPr>
      <t>安排</t>
    </r>
    <r>
      <rPr>
        <b/>
        <sz val="14"/>
        <rFont val="Times New Roman"/>
        <charset val="134"/>
      </rPr>
      <t>1.56</t>
    </r>
    <r>
      <rPr>
        <b/>
        <sz val="14"/>
        <rFont val="宋体"/>
        <charset val="134"/>
      </rPr>
      <t>万元在相关乡镇实施边缘户畜牧实用技术培训项目，每人</t>
    </r>
    <r>
      <rPr>
        <b/>
        <sz val="14"/>
        <rFont val="Times New Roman"/>
        <charset val="134"/>
      </rPr>
      <t>300</t>
    </r>
    <r>
      <rPr>
        <b/>
        <sz val="14"/>
        <rFont val="宋体"/>
        <charset val="134"/>
      </rPr>
      <t>元标准，共培训</t>
    </r>
    <r>
      <rPr>
        <b/>
        <sz val="14"/>
        <rFont val="Times New Roman"/>
        <charset val="134"/>
      </rPr>
      <t>52</t>
    </r>
    <r>
      <rPr>
        <b/>
        <sz val="14"/>
        <rFont val="宋体"/>
        <charset val="134"/>
      </rPr>
      <t>人。</t>
    </r>
  </si>
  <si>
    <t>胡川镇畜牧实用技术培训项目</t>
  </si>
  <si>
    <r>
      <rPr>
        <sz val="14"/>
        <rFont val="宋体"/>
        <charset val="134"/>
      </rPr>
      <t>在胡川镇畜牧业实用技术培训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万元。其中窑上村边缘户畜牧业实用技术培训</t>
    </r>
    <r>
      <rPr>
        <sz val="14"/>
        <rFont val="Times New Roman"/>
        <charset val="134"/>
      </rPr>
      <t>1</t>
    </r>
    <r>
      <rPr>
        <sz val="14"/>
        <rFont val="宋体"/>
        <charset val="134"/>
      </rPr>
      <t>人，</t>
    </r>
  </si>
  <si>
    <t>通过技术培训扶持，提高科学养殖技术水平，巩固拓展脱贫攻坚成果</t>
  </si>
  <si>
    <t>大阳镇畜牧实用技术培训项目</t>
  </si>
  <si>
    <r>
      <rPr>
        <sz val="14"/>
        <rFont val="宋体"/>
        <charset val="134"/>
      </rPr>
      <t>在大阳镇畜牧业实用技术培训</t>
    </r>
    <r>
      <rPr>
        <sz val="14"/>
        <rFont val="Times New Roman"/>
        <charset val="134"/>
      </rPr>
      <t>3</t>
    </r>
    <r>
      <rPr>
        <sz val="14"/>
        <rFont val="宋体"/>
        <charset val="134"/>
      </rPr>
      <t>人，每人补助</t>
    </r>
    <r>
      <rPr>
        <sz val="14"/>
        <rFont val="Times New Roman"/>
        <charset val="134"/>
      </rPr>
      <t>300</t>
    </r>
    <r>
      <rPr>
        <sz val="14"/>
        <rFont val="宋体"/>
        <charset val="134"/>
      </rPr>
      <t>元，共补助资金</t>
    </r>
    <r>
      <rPr>
        <sz val="14"/>
        <rFont val="Times New Roman"/>
        <charset val="134"/>
      </rPr>
      <t>0.09</t>
    </r>
    <r>
      <rPr>
        <sz val="14"/>
        <rFont val="宋体"/>
        <charset val="134"/>
      </rPr>
      <t>万元。候吴</t>
    </r>
    <r>
      <rPr>
        <sz val="14"/>
        <rFont val="Times New Roman"/>
        <charset val="134"/>
      </rPr>
      <t>1</t>
    </r>
    <r>
      <rPr>
        <sz val="14"/>
        <rFont val="宋体"/>
        <charset val="134"/>
      </rPr>
      <t>人，阳湾</t>
    </r>
    <r>
      <rPr>
        <sz val="14"/>
        <rFont val="Times New Roman"/>
        <charset val="134"/>
      </rPr>
      <t>2</t>
    </r>
    <r>
      <rPr>
        <sz val="14"/>
        <rFont val="宋体"/>
        <charset val="134"/>
      </rPr>
      <t>人</t>
    </r>
  </si>
  <si>
    <t>提高边缘户科学养殖水平，巩固拓展脱贫攻坚成果</t>
  </si>
  <si>
    <t>马关镇畜牧实用技术培训项目</t>
  </si>
  <si>
    <t>梁山镇畜牧实用技术培训项目</t>
  </si>
  <si>
    <r>
      <rPr>
        <sz val="14"/>
        <rFont val="宋体"/>
        <charset val="134"/>
      </rPr>
      <t>为梁山镇边缘户畜牧业实用技术培训项目涉及</t>
    </r>
    <r>
      <rPr>
        <sz val="14"/>
        <rFont val="Times New Roman"/>
        <charset val="134"/>
      </rPr>
      <t>4</t>
    </r>
    <r>
      <rPr>
        <sz val="14"/>
        <rFont val="宋体"/>
        <charset val="134"/>
      </rPr>
      <t>个村</t>
    </r>
    <r>
      <rPr>
        <sz val="14"/>
        <rFont val="Times New Roman"/>
        <charset val="134"/>
      </rPr>
      <t>17</t>
    </r>
    <r>
      <rPr>
        <sz val="14"/>
        <rFont val="宋体"/>
        <charset val="134"/>
      </rPr>
      <t>户</t>
    </r>
    <r>
      <rPr>
        <sz val="14"/>
        <rFont val="Times New Roman"/>
        <charset val="134"/>
      </rPr>
      <t>17</t>
    </r>
    <r>
      <rPr>
        <sz val="14"/>
        <rFont val="宋体"/>
        <charset val="134"/>
      </rPr>
      <t>人，每人</t>
    </r>
    <r>
      <rPr>
        <sz val="14"/>
        <rFont val="Times New Roman"/>
        <charset val="134"/>
      </rPr>
      <t>300</t>
    </r>
    <r>
      <rPr>
        <sz val="14"/>
        <rFont val="宋体"/>
        <charset val="134"/>
      </rPr>
      <t>元，需资金</t>
    </r>
    <r>
      <rPr>
        <sz val="14"/>
        <rFont val="Times New Roman"/>
        <charset val="134"/>
      </rPr>
      <t>0.51</t>
    </r>
    <r>
      <rPr>
        <sz val="14"/>
        <rFont val="宋体"/>
        <charset val="134"/>
      </rPr>
      <t>万元，其中：斜头村</t>
    </r>
    <r>
      <rPr>
        <sz val="14"/>
        <rFont val="Times New Roman"/>
        <charset val="134"/>
      </rPr>
      <t>1</t>
    </r>
    <r>
      <rPr>
        <sz val="14"/>
        <rFont val="宋体"/>
        <charset val="134"/>
      </rPr>
      <t>户</t>
    </r>
    <r>
      <rPr>
        <sz val="14"/>
        <rFont val="Times New Roman"/>
        <charset val="134"/>
      </rPr>
      <t>1</t>
    </r>
    <r>
      <rPr>
        <sz val="14"/>
        <rFont val="宋体"/>
        <charset val="134"/>
      </rPr>
      <t>人、岳山村</t>
    </r>
    <r>
      <rPr>
        <sz val="14"/>
        <rFont val="Times New Roman"/>
        <charset val="134"/>
      </rPr>
      <t>5</t>
    </r>
    <r>
      <rPr>
        <sz val="14"/>
        <rFont val="宋体"/>
        <charset val="134"/>
      </rPr>
      <t>户</t>
    </r>
    <r>
      <rPr>
        <sz val="14"/>
        <rFont val="Times New Roman"/>
        <charset val="134"/>
      </rPr>
      <t>5</t>
    </r>
    <r>
      <rPr>
        <sz val="14"/>
        <rFont val="宋体"/>
        <charset val="134"/>
      </rPr>
      <t>人、梁山村</t>
    </r>
    <r>
      <rPr>
        <sz val="14"/>
        <rFont val="Times New Roman"/>
        <charset val="134"/>
      </rPr>
      <t>1</t>
    </r>
    <r>
      <rPr>
        <sz val="14"/>
        <rFont val="宋体"/>
        <charset val="134"/>
      </rPr>
      <t>户</t>
    </r>
    <r>
      <rPr>
        <sz val="14"/>
        <rFont val="Times New Roman"/>
        <charset val="134"/>
      </rPr>
      <t>1</t>
    </r>
    <r>
      <rPr>
        <sz val="14"/>
        <rFont val="宋体"/>
        <charset val="134"/>
      </rPr>
      <t>人、阳洼村</t>
    </r>
    <r>
      <rPr>
        <sz val="14"/>
        <rFont val="Times New Roman"/>
        <charset val="134"/>
      </rPr>
      <t>10</t>
    </r>
    <r>
      <rPr>
        <sz val="14"/>
        <rFont val="宋体"/>
        <charset val="134"/>
      </rPr>
      <t>户</t>
    </r>
    <r>
      <rPr>
        <sz val="14"/>
        <rFont val="Times New Roman"/>
        <charset val="134"/>
      </rPr>
      <t>10</t>
    </r>
    <r>
      <rPr>
        <sz val="14"/>
        <rFont val="宋体"/>
        <charset val="134"/>
      </rPr>
      <t>人</t>
    </r>
    <r>
      <rPr>
        <sz val="14"/>
        <rFont val="Times New Roman"/>
        <charset val="134"/>
      </rPr>
      <t>.</t>
    </r>
  </si>
  <si>
    <t>张棉驿乡畜牧实用技术培训项目</t>
  </si>
  <si>
    <r>
      <rPr>
        <sz val="14"/>
        <rFont val="宋体"/>
        <charset val="134"/>
      </rPr>
      <t>在张棉驿乡</t>
    </r>
    <r>
      <rPr>
        <sz val="14"/>
        <rFont val="Times New Roman"/>
        <charset val="134"/>
      </rPr>
      <t>2</t>
    </r>
    <r>
      <rPr>
        <sz val="14"/>
        <rFont val="宋体"/>
        <charset val="134"/>
      </rPr>
      <t>个村实施畜牧业实用技术培训项目，每人</t>
    </r>
    <r>
      <rPr>
        <sz val="14"/>
        <rFont val="Times New Roman"/>
        <charset val="134"/>
      </rPr>
      <t>300</t>
    </r>
    <r>
      <rPr>
        <sz val="14"/>
        <rFont val="宋体"/>
        <charset val="134"/>
      </rPr>
      <t>元。其中和平村</t>
    </r>
    <r>
      <rPr>
        <sz val="14"/>
        <rFont val="Times New Roman"/>
        <charset val="134"/>
      </rPr>
      <t>1</t>
    </r>
    <r>
      <rPr>
        <sz val="14"/>
        <rFont val="宋体"/>
        <charset val="134"/>
      </rPr>
      <t>人，张棉村</t>
    </r>
    <r>
      <rPr>
        <sz val="14"/>
        <rFont val="Times New Roman"/>
        <charset val="134"/>
      </rPr>
      <t>4</t>
    </r>
    <r>
      <rPr>
        <sz val="14"/>
        <rFont val="宋体"/>
        <charset val="134"/>
      </rPr>
      <t>人。</t>
    </r>
  </si>
  <si>
    <t>连五乡畜牧实用技术培训项目</t>
  </si>
  <si>
    <r>
      <rPr>
        <sz val="14"/>
        <rFont val="宋体"/>
        <charset val="134"/>
      </rPr>
      <t>连五乡</t>
    </r>
    <r>
      <rPr>
        <sz val="14"/>
        <rFont val="Times New Roman"/>
        <charset val="134"/>
      </rPr>
      <t>14</t>
    </r>
    <r>
      <rPr>
        <sz val="14"/>
        <rFont val="宋体"/>
        <charset val="134"/>
      </rPr>
      <t>村边缘户培训</t>
    </r>
    <r>
      <rPr>
        <sz val="14"/>
        <rFont val="Times New Roman"/>
        <charset val="134"/>
      </rPr>
      <t>25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</si>
  <si>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25</t>
    </r>
    <r>
      <rPr>
        <sz val="14"/>
        <rFont val="宋体"/>
        <charset val="134"/>
      </rPr>
      <t>人，增加养殖技术。</t>
    </r>
  </si>
  <si>
    <r>
      <rPr>
        <b/>
        <sz val="14"/>
        <rFont val="Times New Roman"/>
        <charset val="134"/>
      </rPr>
      <t>2.4</t>
    </r>
    <r>
      <rPr>
        <b/>
        <sz val="14"/>
        <rFont val="宋体"/>
        <charset val="134"/>
      </rPr>
      <t>农业实用技术培训项目（脱贫不稳定户）</t>
    </r>
  </si>
  <si>
    <r>
      <rPr>
        <b/>
        <sz val="14"/>
        <rFont val="宋体"/>
        <charset val="134"/>
      </rPr>
      <t>安排</t>
    </r>
    <r>
      <rPr>
        <b/>
        <sz val="14"/>
        <rFont val="Times New Roman"/>
        <charset val="134"/>
      </rPr>
      <t>0.66</t>
    </r>
    <r>
      <rPr>
        <b/>
        <sz val="14"/>
        <rFont val="宋体"/>
        <charset val="134"/>
      </rPr>
      <t>万元在相关乡镇实施脱贫不稳定户农业实用技术培训项目，每人</t>
    </r>
    <r>
      <rPr>
        <b/>
        <sz val="14"/>
        <rFont val="Times New Roman"/>
        <charset val="134"/>
      </rPr>
      <t>300</t>
    </r>
    <r>
      <rPr>
        <b/>
        <sz val="14"/>
        <rFont val="宋体"/>
        <charset val="134"/>
      </rPr>
      <t>元标准，共培训</t>
    </r>
    <r>
      <rPr>
        <b/>
        <sz val="14"/>
        <rFont val="Times New Roman"/>
        <charset val="134"/>
      </rPr>
      <t>22</t>
    </r>
    <r>
      <rPr>
        <b/>
        <sz val="14"/>
        <rFont val="宋体"/>
        <charset val="134"/>
      </rPr>
      <t>人。</t>
    </r>
  </si>
  <si>
    <r>
      <rPr>
        <sz val="14"/>
        <rFont val="宋体"/>
        <charset val="134"/>
      </rPr>
      <t>西门村培训</t>
    </r>
    <r>
      <rPr>
        <sz val="14"/>
        <rFont val="Times New Roman"/>
        <charset val="134"/>
      </rPr>
      <t>2</t>
    </r>
    <r>
      <rPr>
        <sz val="14"/>
        <rFont val="宋体"/>
        <charset val="134"/>
      </rPr>
      <t>人</t>
    </r>
    <r>
      <rPr>
        <sz val="14"/>
        <rFont val="Times New Roman"/>
        <charset val="134"/>
      </rPr>
      <t>0.06</t>
    </r>
    <r>
      <rPr>
        <sz val="14"/>
        <rFont val="宋体"/>
        <charset val="134"/>
      </rPr>
      <t>万元</t>
    </r>
  </si>
  <si>
    <r>
      <rPr>
        <sz val="14"/>
        <rFont val="宋体"/>
        <charset val="134"/>
      </rPr>
      <t>在胡川镇农业实用技术培训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t>
    </r>
    <r>
      <rPr>
        <sz val="14"/>
        <rFont val="Times New Roman"/>
        <charset val="134"/>
      </rPr>
      <t>.</t>
    </r>
    <r>
      <rPr>
        <sz val="14"/>
        <rFont val="宋体"/>
        <charset val="134"/>
      </rPr>
      <t>其中窑上村农业实用技术培训</t>
    </r>
    <r>
      <rPr>
        <sz val="14"/>
        <rFont val="Times New Roman"/>
        <charset val="134"/>
      </rPr>
      <t>1</t>
    </r>
    <r>
      <rPr>
        <sz val="14"/>
        <rFont val="宋体"/>
        <charset val="134"/>
      </rPr>
      <t>人。</t>
    </r>
  </si>
  <si>
    <t>通过技术培训扶持，提高科学种田技术水平，巩固拓展脱贫攻坚成果</t>
  </si>
  <si>
    <r>
      <rPr>
        <sz val="14"/>
        <rFont val="宋体"/>
        <charset val="134"/>
      </rPr>
      <t>在大阳镇阳湾村农业实用技术培训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元，共补助资金</t>
    </r>
    <r>
      <rPr>
        <sz val="14"/>
        <rFont val="Times New Roman"/>
        <charset val="134"/>
      </rPr>
      <t>0.03</t>
    </r>
    <r>
      <rPr>
        <sz val="14"/>
        <rFont val="宋体"/>
        <charset val="134"/>
      </rPr>
      <t>万元。阳湾村</t>
    </r>
    <r>
      <rPr>
        <sz val="14"/>
        <rFont val="Times New Roman"/>
        <charset val="134"/>
      </rPr>
      <t>1</t>
    </r>
    <r>
      <rPr>
        <sz val="14"/>
        <rFont val="宋体"/>
        <charset val="134"/>
      </rPr>
      <t>人</t>
    </r>
  </si>
  <si>
    <t>提高农户科学化种植水平，巩固拓展脱贫攻坚成果</t>
  </si>
  <si>
    <r>
      <rPr>
        <sz val="14"/>
        <rFont val="宋体"/>
        <charset val="134"/>
      </rPr>
      <t>为梁山镇脱贫不稳定户农业实用技术培训涉及</t>
    </r>
    <r>
      <rPr>
        <sz val="14"/>
        <rFont val="Times New Roman"/>
        <charset val="134"/>
      </rPr>
      <t>2</t>
    </r>
    <r>
      <rPr>
        <sz val="14"/>
        <rFont val="宋体"/>
        <charset val="134"/>
      </rPr>
      <t>个村</t>
    </r>
    <r>
      <rPr>
        <sz val="14"/>
        <rFont val="Times New Roman"/>
        <charset val="134"/>
      </rPr>
      <t>3</t>
    </r>
    <r>
      <rPr>
        <sz val="14"/>
        <rFont val="宋体"/>
        <charset val="134"/>
      </rPr>
      <t>户</t>
    </r>
    <r>
      <rPr>
        <sz val="14"/>
        <rFont val="Times New Roman"/>
        <charset val="134"/>
      </rPr>
      <t>3</t>
    </r>
    <r>
      <rPr>
        <sz val="14"/>
        <rFont val="宋体"/>
        <charset val="134"/>
      </rPr>
      <t>人，每人</t>
    </r>
    <r>
      <rPr>
        <sz val="14"/>
        <rFont val="Times New Roman"/>
        <charset val="134"/>
      </rPr>
      <t>300</t>
    </r>
    <r>
      <rPr>
        <sz val="14"/>
        <rFont val="宋体"/>
        <charset val="134"/>
      </rPr>
      <t>，需资金</t>
    </r>
    <r>
      <rPr>
        <sz val="14"/>
        <rFont val="Times New Roman"/>
        <charset val="134"/>
      </rPr>
      <t>0.09</t>
    </r>
    <r>
      <rPr>
        <sz val="14"/>
        <rFont val="宋体"/>
        <charset val="134"/>
      </rPr>
      <t>万元，其中：唐刘村</t>
    </r>
    <r>
      <rPr>
        <sz val="14"/>
        <rFont val="Times New Roman"/>
        <charset val="134"/>
      </rPr>
      <t>2</t>
    </r>
    <r>
      <rPr>
        <sz val="14"/>
        <rFont val="宋体"/>
        <charset val="134"/>
      </rPr>
      <t>户</t>
    </r>
    <r>
      <rPr>
        <sz val="14"/>
        <rFont val="Times New Roman"/>
        <charset val="134"/>
      </rPr>
      <t>2</t>
    </r>
    <r>
      <rPr>
        <sz val="14"/>
        <rFont val="宋体"/>
        <charset val="134"/>
      </rPr>
      <t>人、阳洼村</t>
    </r>
    <r>
      <rPr>
        <sz val="14"/>
        <rFont val="Times New Roman"/>
        <charset val="134"/>
      </rPr>
      <t>1</t>
    </r>
    <r>
      <rPr>
        <sz val="14"/>
        <rFont val="宋体"/>
        <charset val="134"/>
      </rPr>
      <t>户</t>
    </r>
    <r>
      <rPr>
        <sz val="14"/>
        <rFont val="Times New Roman"/>
        <charset val="134"/>
      </rPr>
      <t>1</t>
    </r>
    <r>
      <rPr>
        <sz val="14"/>
        <rFont val="宋体"/>
        <charset val="134"/>
      </rPr>
      <t>人</t>
    </r>
    <r>
      <rPr>
        <sz val="14"/>
        <rFont val="Times New Roman"/>
        <charset val="134"/>
      </rPr>
      <t>.</t>
    </r>
  </si>
  <si>
    <r>
      <rPr>
        <sz val="14"/>
        <rFont val="宋体"/>
        <charset val="134"/>
      </rPr>
      <t>连五乡</t>
    </r>
    <r>
      <rPr>
        <sz val="14"/>
        <rFont val="Times New Roman"/>
        <charset val="134"/>
      </rPr>
      <t>14</t>
    </r>
    <r>
      <rPr>
        <sz val="14"/>
        <rFont val="宋体"/>
        <charset val="134"/>
      </rPr>
      <t>村脱贫不稳定户培训</t>
    </r>
    <r>
      <rPr>
        <sz val="14"/>
        <rFont val="Times New Roman"/>
        <charset val="134"/>
      </rPr>
      <t>15</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</si>
  <si>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15</t>
    </r>
    <r>
      <rPr>
        <sz val="14"/>
        <rFont val="宋体"/>
        <charset val="134"/>
      </rPr>
      <t>人，增加养殖技术。</t>
    </r>
  </si>
  <si>
    <r>
      <rPr>
        <b/>
        <sz val="14"/>
        <rFont val="Times New Roman"/>
        <charset val="134"/>
      </rPr>
      <t>2.5</t>
    </r>
    <r>
      <rPr>
        <b/>
        <sz val="14"/>
        <rFont val="宋体"/>
        <charset val="134"/>
      </rPr>
      <t>畜牧实用技术培训项目（脱贫不稳定户）</t>
    </r>
  </si>
  <si>
    <r>
      <rPr>
        <b/>
        <sz val="14"/>
        <rFont val="宋体"/>
        <charset val="134"/>
      </rPr>
      <t>安排</t>
    </r>
    <r>
      <rPr>
        <b/>
        <sz val="14"/>
        <rFont val="Times New Roman"/>
        <charset val="134"/>
      </rPr>
      <t>0.48</t>
    </r>
    <r>
      <rPr>
        <b/>
        <sz val="14"/>
        <rFont val="宋体"/>
        <charset val="134"/>
      </rPr>
      <t>万元在相关乡镇实施脱贫不稳定户畜牧实用技术培训项目，每人</t>
    </r>
    <r>
      <rPr>
        <b/>
        <sz val="14"/>
        <rFont val="Times New Roman"/>
        <charset val="134"/>
      </rPr>
      <t>300</t>
    </r>
    <r>
      <rPr>
        <b/>
        <sz val="14"/>
        <rFont val="宋体"/>
        <charset val="134"/>
      </rPr>
      <t>元标准，共培训</t>
    </r>
    <r>
      <rPr>
        <b/>
        <sz val="14"/>
        <rFont val="Times New Roman"/>
        <charset val="134"/>
      </rPr>
      <t>16</t>
    </r>
    <r>
      <rPr>
        <b/>
        <sz val="14"/>
        <rFont val="宋体"/>
        <charset val="134"/>
      </rPr>
      <t>人。</t>
    </r>
  </si>
  <si>
    <r>
      <rPr>
        <sz val="14"/>
        <rFont val="宋体"/>
        <charset val="134"/>
      </rPr>
      <t>在胡川镇畜牧业实用技术培训</t>
    </r>
    <r>
      <rPr>
        <sz val="14"/>
        <rFont val="Times New Roman"/>
        <charset val="134"/>
      </rPr>
      <t>1</t>
    </r>
    <r>
      <rPr>
        <sz val="14"/>
        <rFont val="宋体"/>
        <charset val="134"/>
      </rPr>
      <t>人，每人补助</t>
    </r>
    <r>
      <rPr>
        <sz val="14"/>
        <rFont val="Times New Roman"/>
        <charset val="134"/>
      </rPr>
      <t>300</t>
    </r>
    <r>
      <rPr>
        <sz val="14"/>
        <rFont val="宋体"/>
        <charset val="134"/>
      </rPr>
      <t>元，共计补助</t>
    </r>
    <r>
      <rPr>
        <sz val="14"/>
        <rFont val="Times New Roman"/>
        <charset val="134"/>
      </rPr>
      <t>0.03</t>
    </r>
    <r>
      <rPr>
        <sz val="14"/>
        <rFont val="宋体"/>
        <charset val="134"/>
      </rPr>
      <t>万元</t>
    </r>
    <r>
      <rPr>
        <sz val="14"/>
        <rFont val="Times New Roman"/>
        <charset val="134"/>
      </rPr>
      <t>.</t>
    </r>
    <r>
      <rPr>
        <sz val="14"/>
        <rFont val="宋体"/>
        <charset val="134"/>
      </rPr>
      <t>窑上村脱贫不稳定户畜牧业实用技术培训</t>
    </r>
    <r>
      <rPr>
        <sz val="14"/>
        <rFont val="Times New Roman"/>
        <charset val="134"/>
      </rPr>
      <t>1</t>
    </r>
    <r>
      <rPr>
        <sz val="14"/>
        <rFont val="宋体"/>
        <charset val="134"/>
      </rPr>
      <t>人。</t>
    </r>
  </si>
  <si>
    <r>
      <rPr>
        <sz val="14"/>
        <rFont val="宋体"/>
        <charset val="134"/>
      </rPr>
      <t>培训</t>
    </r>
    <r>
      <rPr>
        <sz val="14"/>
        <rFont val="Times New Roman"/>
        <charset val="134"/>
      </rPr>
      <t>2</t>
    </r>
    <r>
      <rPr>
        <sz val="14"/>
        <rFont val="宋体"/>
        <charset val="134"/>
      </rPr>
      <t>人（其中韦沟村</t>
    </r>
    <r>
      <rPr>
        <sz val="14"/>
        <rFont val="Times New Roman"/>
        <charset val="134"/>
      </rPr>
      <t>2</t>
    </r>
    <r>
      <rPr>
        <sz val="14"/>
        <rFont val="宋体"/>
        <charset val="134"/>
      </rPr>
      <t>人）</t>
    </r>
  </si>
  <si>
    <r>
      <rPr>
        <sz val="14"/>
        <rFont val="宋体"/>
        <charset val="134"/>
      </rPr>
      <t>为梁山镇脱贫不稳定户畜牧业实用技术培训涉及</t>
    </r>
    <r>
      <rPr>
        <sz val="14"/>
        <rFont val="Times New Roman"/>
        <charset val="134"/>
      </rPr>
      <t>2</t>
    </r>
    <r>
      <rPr>
        <sz val="14"/>
        <rFont val="宋体"/>
        <charset val="134"/>
      </rPr>
      <t>个村</t>
    </r>
    <r>
      <rPr>
        <sz val="14"/>
        <rFont val="Times New Roman"/>
        <charset val="134"/>
      </rPr>
      <t>3</t>
    </r>
    <r>
      <rPr>
        <sz val="14"/>
        <rFont val="宋体"/>
        <charset val="134"/>
      </rPr>
      <t>户</t>
    </r>
    <r>
      <rPr>
        <sz val="14"/>
        <rFont val="Times New Roman"/>
        <charset val="134"/>
      </rPr>
      <t>3</t>
    </r>
    <r>
      <rPr>
        <sz val="14"/>
        <rFont val="宋体"/>
        <charset val="134"/>
      </rPr>
      <t>人，每人</t>
    </r>
    <r>
      <rPr>
        <sz val="14"/>
        <rFont val="Times New Roman"/>
        <charset val="134"/>
      </rPr>
      <t>300</t>
    </r>
    <r>
      <rPr>
        <sz val="14"/>
        <rFont val="宋体"/>
        <charset val="134"/>
      </rPr>
      <t>，需资金</t>
    </r>
    <r>
      <rPr>
        <sz val="14"/>
        <rFont val="Times New Roman"/>
        <charset val="134"/>
      </rPr>
      <t>0.09</t>
    </r>
    <r>
      <rPr>
        <sz val="14"/>
        <rFont val="宋体"/>
        <charset val="134"/>
      </rPr>
      <t>万元，其中：唐刘村</t>
    </r>
    <r>
      <rPr>
        <sz val="14"/>
        <rFont val="Times New Roman"/>
        <charset val="134"/>
      </rPr>
      <t>2</t>
    </r>
    <r>
      <rPr>
        <sz val="14"/>
        <rFont val="宋体"/>
        <charset val="134"/>
      </rPr>
      <t>户</t>
    </r>
    <r>
      <rPr>
        <sz val="14"/>
        <rFont val="Times New Roman"/>
        <charset val="134"/>
      </rPr>
      <t>2</t>
    </r>
    <r>
      <rPr>
        <sz val="14"/>
        <rFont val="宋体"/>
        <charset val="134"/>
      </rPr>
      <t>人、阳洼村</t>
    </r>
    <r>
      <rPr>
        <sz val="14"/>
        <rFont val="Times New Roman"/>
        <charset val="134"/>
      </rPr>
      <t>1</t>
    </r>
    <r>
      <rPr>
        <sz val="14"/>
        <rFont val="宋体"/>
        <charset val="134"/>
      </rPr>
      <t>户</t>
    </r>
    <r>
      <rPr>
        <sz val="14"/>
        <rFont val="Times New Roman"/>
        <charset val="134"/>
      </rPr>
      <t>1</t>
    </r>
    <r>
      <rPr>
        <sz val="14"/>
        <rFont val="宋体"/>
        <charset val="134"/>
      </rPr>
      <t>人</t>
    </r>
    <r>
      <rPr>
        <sz val="14"/>
        <rFont val="Times New Roman"/>
        <charset val="134"/>
      </rPr>
      <t>.</t>
    </r>
  </si>
  <si>
    <r>
      <rPr>
        <sz val="14"/>
        <rFont val="宋体"/>
        <charset val="134"/>
      </rPr>
      <t>连五乡脱贫不稳定户</t>
    </r>
    <r>
      <rPr>
        <sz val="14"/>
        <rFont val="Times New Roman"/>
        <charset val="134"/>
      </rPr>
      <t>14</t>
    </r>
    <r>
      <rPr>
        <sz val="14"/>
        <rFont val="宋体"/>
        <charset val="134"/>
      </rPr>
      <t>村培训</t>
    </r>
    <r>
      <rPr>
        <sz val="14"/>
        <rFont val="Times New Roman"/>
        <charset val="134"/>
      </rPr>
      <t>10</t>
    </r>
    <r>
      <rPr>
        <sz val="14"/>
        <rFont val="宋体"/>
        <charset val="134"/>
      </rPr>
      <t>人。</t>
    </r>
  </si>
  <si>
    <r>
      <rPr>
        <sz val="14"/>
        <rFont val="宋体"/>
        <charset val="134"/>
      </rPr>
      <t>连五乡</t>
    </r>
    <r>
      <rPr>
        <sz val="14"/>
        <rFont val="Times New Roman"/>
        <charset val="134"/>
      </rPr>
      <t>14</t>
    </r>
    <r>
      <rPr>
        <sz val="14"/>
        <rFont val="宋体"/>
        <charset val="134"/>
      </rPr>
      <t>村边缘户培训</t>
    </r>
    <r>
      <rPr>
        <sz val="14"/>
        <rFont val="Times New Roman"/>
        <charset val="134"/>
      </rPr>
      <t>10</t>
    </r>
    <r>
      <rPr>
        <sz val="14"/>
        <rFont val="宋体"/>
        <charset val="134"/>
      </rPr>
      <t>人，增加养殖技术。</t>
    </r>
  </si>
  <si>
    <r>
      <rPr>
        <b/>
        <sz val="14"/>
        <rFont val="宋体"/>
        <charset val="134"/>
      </rPr>
      <t>其他：</t>
    </r>
    <r>
      <rPr>
        <b/>
        <sz val="14"/>
        <rFont val="Times New Roman"/>
        <charset val="134"/>
      </rPr>
      <t>6</t>
    </r>
    <r>
      <rPr>
        <b/>
        <sz val="14"/>
        <rFont val="宋体"/>
        <charset val="134"/>
      </rPr>
      <t>项</t>
    </r>
  </si>
  <si>
    <r>
      <rPr>
        <b/>
        <sz val="14"/>
        <rFont val="宋体"/>
        <charset val="134"/>
      </rPr>
      <t>安排</t>
    </r>
    <r>
      <rPr>
        <b/>
        <sz val="14"/>
        <rFont val="Times New Roman"/>
        <charset val="134"/>
      </rPr>
      <t>149.08</t>
    </r>
    <r>
      <rPr>
        <b/>
        <sz val="14"/>
        <rFont val="宋体"/>
        <charset val="134"/>
      </rPr>
      <t>万元用于其他就业类项目。</t>
    </r>
  </si>
  <si>
    <t>电商人才培训</t>
  </si>
  <si>
    <r>
      <rPr>
        <sz val="14"/>
        <rFont val="宋体"/>
        <charset val="134"/>
      </rPr>
      <t>主要针对我县脱贫户开展电商基础知识、法律法规以及直播、短视频、美工美化、宣传营销等内容培训，培训采取理论培训和实地考察相结合的方式。共一期</t>
    </r>
    <r>
      <rPr>
        <sz val="14"/>
        <rFont val="Times New Roman"/>
        <charset val="134"/>
      </rPr>
      <t>5</t>
    </r>
    <r>
      <rPr>
        <sz val="14"/>
        <rFont val="宋体"/>
        <charset val="134"/>
      </rPr>
      <t>天培训人数</t>
    </r>
    <r>
      <rPr>
        <sz val="14"/>
        <rFont val="Times New Roman"/>
        <charset val="134"/>
      </rPr>
      <t>40</t>
    </r>
    <r>
      <rPr>
        <sz val="14"/>
        <rFont val="宋体"/>
        <charset val="134"/>
      </rPr>
      <t>人（脱贫户不少于</t>
    </r>
    <r>
      <rPr>
        <sz val="14"/>
        <rFont val="Times New Roman"/>
        <charset val="134"/>
      </rPr>
      <t>60%</t>
    </r>
    <r>
      <rPr>
        <sz val="14"/>
        <rFont val="宋体"/>
        <charset val="134"/>
      </rPr>
      <t>），</t>
    </r>
  </si>
  <si>
    <t>通过培训普及掌握电商知识，加大法律法规宣传，使农户掌握一项实用技能，拓宽就业门路，增加群众收入。</t>
  </si>
  <si>
    <t>党政干部教育培训</t>
  </si>
  <si>
    <r>
      <rPr>
        <sz val="14"/>
        <rFont val="宋体"/>
        <charset val="134"/>
      </rPr>
      <t>组织</t>
    </r>
    <r>
      <rPr>
        <sz val="14"/>
        <rFont val="Times New Roman"/>
        <charset val="134"/>
      </rPr>
      <t>50</t>
    </r>
    <r>
      <rPr>
        <sz val="14"/>
        <rFont val="宋体"/>
        <charset val="134"/>
      </rPr>
      <t>名左右党政年轻干部走出去培训</t>
    </r>
  </si>
  <si>
    <t>进一步提升我县党政年轻干部乡村振兴工作能力</t>
  </si>
  <si>
    <t>县委组织部</t>
  </si>
  <si>
    <t>农业专业人才培训</t>
  </si>
  <si>
    <r>
      <rPr>
        <sz val="14"/>
        <rFont val="宋体"/>
        <charset val="134"/>
      </rPr>
      <t>培训</t>
    </r>
    <r>
      <rPr>
        <sz val="14"/>
        <rFont val="Times New Roman"/>
        <charset val="134"/>
      </rPr>
      <t>400</t>
    </r>
    <r>
      <rPr>
        <sz val="14"/>
        <rFont val="宋体"/>
        <charset val="134"/>
      </rPr>
      <t>人，每人每天</t>
    </r>
    <r>
      <rPr>
        <sz val="14"/>
        <rFont val="Times New Roman"/>
        <charset val="134"/>
      </rPr>
      <t>300</t>
    </r>
    <r>
      <rPr>
        <sz val="14"/>
        <rFont val="宋体"/>
        <charset val="134"/>
      </rPr>
      <t>元，培训</t>
    </r>
    <r>
      <rPr>
        <sz val="14"/>
        <rFont val="Times New Roman"/>
        <charset val="134"/>
      </rPr>
      <t>3</t>
    </r>
    <r>
      <rPr>
        <sz val="14"/>
        <rFont val="宋体"/>
        <charset val="134"/>
      </rPr>
      <t>天，共</t>
    </r>
    <r>
      <rPr>
        <sz val="14"/>
        <rFont val="Times New Roman"/>
        <charset val="134"/>
      </rPr>
      <t>36</t>
    </r>
    <r>
      <rPr>
        <sz val="14"/>
        <rFont val="宋体"/>
        <charset val="134"/>
      </rPr>
      <t>万元。</t>
    </r>
  </si>
  <si>
    <t>拓宽就业门路，增加群众收入。</t>
  </si>
  <si>
    <t>文化工作者培训</t>
  </si>
  <si>
    <r>
      <rPr>
        <sz val="14"/>
        <rFont val="宋体"/>
        <charset val="134"/>
      </rPr>
      <t>培训</t>
    </r>
    <r>
      <rPr>
        <sz val="14"/>
        <rFont val="Times New Roman"/>
        <charset val="134"/>
      </rPr>
      <t>300</t>
    </r>
    <r>
      <rPr>
        <sz val="14"/>
        <rFont val="宋体"/>
        <charset val="134"/>
      </rPr>
      <t>人，共</t>
    </r>
    <r>
      <rPr>
        <sz val="14"/>
        <rFont val="Times New Roman"/>
        <charset val="134"/>
      </rPr>
      <t>24</t>
    </r>
    <r>
      <rPr>
        <sz val="14"/>
        <rFont val="宋体"/>
        <charset val="134"/>
      </rPr>
      <t>万元。</t>
    </r>
  </si>
  <si>
    <t>县委宣传部</t>
  </si>
  <si>
    <t>养老护理员培训</t>
  </si>
  <si>
    <r>
      <rPr>
        <sz val="14"/>
        <rFont val="宋体"/>
        <charset val="134"/>
      </rPr>
      <t>培训</t>
    </r>
    <r>
      <rPr>
        <sz val="14"/>
        <rFont val="Times New Roman"/>
        <charset val="134"/>
      </rPr>
      <t>200</t>
    </r>
    <r>
      <rPr>
        <sz val="14"/>
        <rFont val="宋体"/>
        <charset val="134"/>
      </rPr>
      <t>人，每人</t>
    </r>
    <r>
      <rPr>
        <sz val="14"/>
        <rFont val="Times New Roman"/>
        <charset val="134"/>
      </rPr>
      <t>500</t>
    </r>
    <r>
      <rPr>
        <sz val="14"/>
        <rFont val="宋体"/>
        <charset val="134"/>
      </rPr>
      <t>元，共</t>
    </r>
    <r>
      <rPr>
        <sz val="14"/>
        <rFont val="Times New Roman"/>
        <charset val="134"/>
      </rPr>
      <t>10</t>
    </r>
    <r>
      <rPr>
        <sz val="14"/>
        <rFont val="宋体"/>
        <charset val="134"/>
      </rPr>
      <t>万元。</t>
    </r>
  </si>
  <si>
    <t>县民政局</t>
  </si>
  <si>
    <t>驻村帮扶工作队培训项目</t>
  </si>
  <si>
    <r>
      <rPr>
        <sz val="14"/>
        <rFont val="宋体"/>
        <charset val="134"/>
      </rPr>
      <t>根据《甘肃省驻村帮扶工作队管理办法》，对</t>
    </r>
    <r>
      <rPr>
        <sz val="14"/>
        <rFont val="Times New Roman"/>
        <charset val="134"/>
      </rPr>
      <t>142</t>
    </r>
    <r>
      <rPr>
        <sz val="14"/>
        <rFont val="宋体"/>
        <charset val="134"/>
      </rPr>
      <t>个驻村帮扶工作队</t>
    </r>
    <r>
      <rPr>
        <sz val="14"/>
        <rFont val="Times New Roman"/>
        <charset val="134"/>
      </rPr>
      <t>426</t>
    </r>
    <r>
      <rPr>
        <sz val="14"/>
        <rFont val="宋体"/>
        <charset val="134"/>
      </rPr>
      <t>名驻村帮扶工作队队员开展县级以上全员轮训。</t>
    </r>
  </si>
  <si>
    <t>进一步提升乡村振兴驻村帮扶干部政策理论水平和业务工作能力，全面推进乡村振兴.</t>
  </si>
  <si>
    <t>县乡村振兴局</t>
  </si>
  <si>
    <t>家政服务员培训</t>
  </si>
  <si>
    <r>
      <rPr>
        <sz val="14"/>
        <rFont val="宋体"/>
        <charset val="134"/>
      </rPr>
      <t>择优筛选初中以上文化程度的城乡富余女劳动力（已脱贫的贫困户和边缘户、监测户）</t>
    </r>
    <r>
      <rPr>
        <sz val="14"/>
        <rFont val="Times New Roman"/>
        <charset val="134"/>
      </rPr>
      <t>20</t>
    </r>
    <r>
      <rPr>
        <sz val="14"/>
        <rFont val="宋体"/>
        <charset val="134"/>
      </rPr>
      <t>人，开展全脱产集中培训</t>
    </r>
    <r>
      <rPr>
        <sz val="14"/>
        <rFont val="Times New Roman"/>
        <charset val="134"/>
      </rPr>
      <t>20</t>
    </r>
    <r>
      <rPr>
        <sz val="14"/>
        <rFont val="宋体"/>
        <charset val="134"/>
      </rPr>
      <t>天，其中本地培训</t>
    </r>
    <r>
      <rPr>
        <sz val="14"/>
        <rFont val="Times New Roman"/>
        <charset val="134"/>
      </rPr>
      <t>10</t>
    </r>
    <r>
      <rPr>
        <sz val="14"/>
        <rFont val="宋体"/>
        <charset val="134"/>
      </rPr>
      <t>天，北京市实习</t>
    </r>
    <r>
      <rPr>
        <sz val="14"/>
        <rFont val="Times New Roman"/>
        <charset val="134"/>
      </rPr>
      <t>10</t>
    </r>
    <r>
      <rPr>
        <sz val="14"/>
        <rFont val="宋体"/>
        <charset val="134"/>
      </rPr>
      <t>天，预计每人培训费</t>
    </r>
    <r>
      <rPr>
        <sz val="14"/>
        <rFont val="Times New Roman"/>
        <charset val="134"/>
      </rPr>
      <t>7040</t>
    </r>
    <r>
      <rPr>
        <sz val="14"/>
        <rFont val="宋体"/>
        <charset val="134"/>
      </rPr>
      <t>元。</t>
    </r>
  </si>
  <si>
    <r>
      <rPr>
        <b/>
        <sz val="14"/>
        <rFont val="宋体"/>
        <charset val="134"/>
      </rPr>
      <t>创业：</t>
    </r>
    <r>
      <rPr>
        <b/>
        <sz val="14"/>
        <rFont val="Times New Roman"/>
        <charset val="134"/>
      </rPr>
      <t>2</t>
    </r>
    <r>
      <rPr>
        <b/>
        <sz val="14"/>
        <rFont val="宋体"/>
        <charset val="134"/>
      </rPr>
      <t>项</t>
    </r>
  </si>
  <si>
    <r>
      <rPr>
        <b/>
        <sz val="14"/>
        <rFont val="宋体"/>
        <charset val="134"/>
      </rPr>
      <t>安排</t>
    </r>
    <r>
      <rPr>
        <b/>
        <sz val="14"/>
        <rFont val="Times New Roman"/>
        <charset val="134"/>
      </rPr>
      <t>35.5</t>
    </r>
    <r>
      <rPr>
        <b/>
        <sz val="14"/>
        <rFont val="宋体"/>
        <charset val="134"/>
      </rPr>
      <t>万元用于创业类项目。</t>
    </r>
  </si>
  <si>
    <t>乡村振兴农村未就业大学毕业生创业培训</t>
  </si>
  <si>
    <r>
      <rPr>
        <sz val="14"/>
        <rFont val="宋体"/>
        <charset val="134"/>
      </rPr>
      <t>带领农村未就业大学毕业生</t>
    </r>
    <r>
      <rPr>
        <sz val="14"/>
        <rFont val="Times New Roman"/>
        <charset val="134"/>
      </rPr>
      <t>30</t>
    </r>
    <r>
      <rPr>
        <sz val="14"/>
        <rFont val="宋体"/>
        <charset val="134"/>
      </rPr>
      <t>人赴天津参加创业培训。</t>
    </r>
  </si>
  <si>
    <t>农村未就业大学毕业生赴天津参加创业培训，既开阔了眼界，增长了学识，又拓展了就业思维</t>
  </si>
  <si>
    <t>创业致富带头人培训项目</t>
  </si>
  <si>
    <r>
      <rPr>
        <sz val="14"/>
        <rFont val="宋体"/>
        <charset val="134"/>
      </rPr>
      <t>安排</t>
    </r>
    <r>
      <rPr>
        <sz val="14"/>
        <rFont val="Times New Roman"/>
        <charset val="134"/>
      </rPr>
      <t>22.5</t>
    </r>
    <r>
      <rPr>
        <sz val="14"/>
        <rFont val="宋体"/>
        <charset val="134"/>
      </rPr>
      <t>万元用于开展创业致富带头人培训</t>
    </r>
    <r>
      <rPr>
        <sz val="14"/>
        <rFont val="Times New Roman"/>
        <charset val="134"/>
      </rPr>
      <t>150</t>
    </r>
    <r>
      <rPr>
        <sz val="14"/>
        <rFont val="宋体"/>
        <charset val="134"/>
      </rPr>
      <t>人。</t>
    </r>
  </si>
  <si>
    <t>增长学识，拓展就业思维</t>
  </si>
  <si>
    <r>
      <rPr>
        <b/>
        <sz val="14"/>
        <rFont val="宋体"/>
        <charset val="134"/>
      </rPr>
      <t>公益性岗位：</t>
    </r>
    <r>
      <rPr>
        <b/>
        <sz val="14"/>
        <rFont val="Times New Roman"/>
        <charset val="134"/>
      </rPr>
      <t>2</t>
    </r>
    <r>
      <rPr>
        <b/>
        <sz val="14"/>
        <rFont val="宋体"/>
        <charset val="134"/>
      </rPr>
      <t>项</t>
    </r>
  </si>
  <si>
    <t>安排1301.45万元用于公益性岗位及公岗人员劳保项目。</t>
  </si>
  <si>
    <t>乡村公益性岗位</t>
  </si>
  <si>
    <t>各乡镇所辖行政村</t>
  </si>
  <si>
    <r>
      <rPr>
        <sz val="14"/>
        <rFont val="宋体"/>
        <charset val="134"/>
      </rPr>
      <t>全县</t>
    </r>
    <r>
      <rPr>
        <sz val="14"/>
        <rFont val="Times New Roman"/>
        <charset val="134"/>
      </rPr>
      <t>2324</t>
    </r>
    <r>
      <rPr>
        <sz val="14"/>
        <rFont val="宋体"/>
        <charset val="134"/>
      </rPr>
      <t>名乡村公益性岗位人员涉及</t>
    </r>
    <r>
      <rPr>
        <sz val="14"/>
        <rFont val="Times New Roman"/>
        <charset val="134"/>
      </rPr>
      <t>255</t>
    </r>
    <r>
      <rPr>
        <sz val="14"/>
        <rFont val="宋体"/>
        <charset val="134"/>
      </rPr>
      <t>个行政村</t>
    </r>
    <r>
      <rPr>
        <sz val="14"/>
        <rFont val="Times New Roman"/>
        <charset val="134"/>
      </rPr>
      <t>,</t>
    </r>
    <r>
      <rPr>
        <sz val="14"/>
        <rFont val="宋体"/>
        <charset val="134"/>
      </rPr>
      <t>其中</t>
    </r>
    <r>
      <rPr>
        <sz val="14"/>
        <rFont val="Times New Roman"/>
        <charset val="134"/>
      </rPr>
      <t>78</t>
    </r>
    <r>
      <rPr>
        <sz val="14"/>
        <rFont val="宋体"/>
        <charset val="134"/>
      </rPr>
      <t>个深度贫困村安排</t>
    </r>
    <r>
      <rPr>
        <sz val="14"/>
        <rFont val="Times New Roman"/>
        <charset val="134"/>
      </rPr>
      <t>838</t>
    </r>
    <r>
      <rPr>
        <sz val="14"/>
        <rFont val="宋体"/>
        <charset val="134"/>
      </rPr>
      <t>人，每人每年</t>
    </r>
    <r>
      <rPr>
        <sz val="14"/>
        <rFont val="Times New Roman"/>
        <charset val="134"/>
      </rPr>
      <t>1.2</t>
    </r>
    <r>
      <rPr>
        <sz val="14"/>
        <rFont val="宋体"/>
        <charset val="134"/>
      </rPr>
      <t>万元；在</t>
    </r>
    <r>
      <rPr>
        <sz val="14"/>
        <rFont val="Times New Roman"/>
        <charset val="134"/>
      </rPr>
      <t>64</t>
    </r>
    <r>
      <rPr>
        <sz val="14"/>
        <rFont val="宋体"/>
        <charset val="134"/>
      </rPr>
      <t>个贫困村安排</t>
    </r>
    <r>
      <rPr>
        <sz val="14"/>
        <rFont val="Times New Roman"/>
        <charset val="134"/>
      </rPr>
      <t>514</t>
    </r>
    <r>
      <rPr>
        <sz val="14"/>
        <rFont val="宋体"/>
        <charset val="134"/>
      </rPr>
      <t>人，每人每年</t>
    </r>
    <r>
      <rPr>
        <sz val="14"/>
        <rFont val="Times New Roman"/>
        <charset val="134"/>
      </rPr>
      <t>1</t>
    </r>
    <r>
      <rPr>
        <sz val="14"/>
        <rFont val="宋体"/>
        <charset val="134"/>
      </rPr>
      <t>万元；在</t>
    </r>
    <r>
      <rPr>
        <sz val="14"/>
        <rFont val="Times New Roman"/>
        <charset val="134"/>
      </rPr>
      <t>113</t>
    </r>
    <r>
      <rPr>
        <sz val="14"/>
        <rFont val="宋体"/>
        <charset val="134"/>
      </rPr>
      <t>个非贫困村安排</t>
    </r>
    <r>
      <rPr>
        <sz val="14"/>
        <rFont val="Times New Roman"/>
        <charset val="134"/>
      </rPr>
      <t>972</t>
    </r>
    <r>
      <rPr>
        <sz val="14"/>
        <rFont val="宋体"/>
        <charset val="134"/>
      </rPr>
      <t>人，每人每年</t>
    </r>
    <r>
      <rPr>
        <sz val="14"/>
        <rFont val="Times New Roman"/>
        <charset val="134"/>
      </rPr>
      <t>0.8</t>
    </r>
    <r>
      <rPr>
        <sz val="14"/>
        <rFont val="宋体"/>
        <charset val="134"/>
      </rPr>
      <t>万元。资金来源：省上</t>
    </r>
    <r>
      <rPr>
        <sz val="14"/>
        <rFont val="Times New Roman"/>
        <charset val="134"/>
      </rPr>
      <t>292.8</t>
    </r>
    <r>
      <rPr>
        <sz val="14"/>
        <rFont val="宋体"/>
        <charset val="134"/>
      </rPr>
      <t>万元，市上</t>
    </r>
    <r>
      <rPr>
        <sz val="14"/>
        <rFont val="Times New Roman"/>
        <charset val="134"/>
      </rPr>
      <t>747.2</t>
    </r>
    <r>
      <rPr>
        <sz val="14"/>
        <rFont val="宋体"/>
        <charset val="134"/>
      </rPr>
      <t>万元，县上</t>
    </r>
    <r>
      <rPr>
        <sz val="14"/>
        <rFont val="Times New Roman"/>
        <charset val="134"/>
      </rPr>
      <t>1257.2</t>
    </r>
    <r>
      <rPr>
        <sz val="14"/>
        <rFont val="宋体"/>
        <charset val="134"/>
      </rPr>
      <t>万元，共计</t>
    </r>
    <r>
      <rPr>
        <sz val="14"/>
        <rFont val="Times New Roman"/>
        <charset val="134"/>
      </rPr>
      <t>2297.2</t>
    </r>
    <r>
      <rPr>
        <sz val="14"/>
        <rFont val="宋体"/>
        <charset val="134"/>
      </rPr>
      <t>万元。其中省上开发</t>
    </r>
    <r>
      <rPr>
        <sz val="14"/>
        <rFont val="Times New Roman"/>
        <charset val="134"/>
      </rPr>
      <t>488</t>
    </r>
    <r>
      <rPr>
        <sz val="14"/>
        <rFont val="宋体"/>
        <charset val="134"/>
      </rPr>
      <t>人，市县配套开发和县上自主开发共</t>
    </r>
    <r>
      <rPr>
        <sz val="14"/>
        <rFont val="Times New Roman"/>
        <charset val="134"/>
      </rPr>
      <t>1836</t>
    </r>
    <r>
      <rPr>
        <sz val="14"/>
        <rFont val="宋体"/>
        <charset val="134"/>
      </rPr>
      <t>人</t>
    </r>
  </si>
  <si>
    <r>
      <rPr>
        <sz val="14"/>
        <rFont val="宋体"/>
        <charset val="134"/>
      </rPr>
      <t>全县</t>
    </r>
    <r>
      <rPr>
        <sz val="14"/>
        <rFont val="Times New Roman"/>
        <charset val="134"/>
      </rPr>
      <t>2324</t>
    </r>
    <r>
      <rPr>
        <sz val="14"/>
        <rFont val="宋体"/>
        <charset val="134"/>
      </rPr>
      <t>名乡村公益性岗位人员涉及</t>
    </r>
    <r>
      <rPr>
        <sz val="14"/>
        <rFont val="Times New Roman"/>
        <charset val="134"/>
      </rPr>
      <t>255</t>
    </r>
    <r>
      <rPr>
        <sz val="14"/>
        <rFont val="宋体"/>
        <charset val="134"/>
      </rPr>
      <t>个行政村，既带动了稳定就业又增加了稳定收入，还美化了乡村环境</t>
    </r>
  </si>
  <si>
    <t>乡村公益性岗位人员劳保</t>
  </si>
  <si>
    <r>
      <rPr>
        <sz val="14"/>
        <rFont val="宋体"/>
        <charset val="134"/>
      </rPr>
      <t>为全县</t>
    </r>
    <r>
      <rPr>
        <sz val="14"/>
        <rFont val="Times New Roman"/>
        <charset val="134"/>
      </rPr>
      <t>2324</t>
    </r>
    <r>
      <rPr>
        <sz val="14"/>
        <rFont val="宋体"/>
        <charset val="134"/>
      </rPr>
      <t>名公岗人员购置服装，每人</t>
    </r>
    <r>
      <rPr>
        <sz val="14"/>
        <rFont val="Times New Roman"/>
        <charset val="134"/>
      </rPr>
      <t>150</t>
    </r>
    <r>
      <rPr>
        <sz val="14"/>
        <rFont val="宋体"/>
        <charset val="134"/>
      </rPr>
      <t>元标准。</t>
    </r>
  </si>
  <si>
    <t>购置服装既为乡村公岗人员提供了保暖，又统一着装便于管理，同时也增强了公岗人员的信心</t>
  </si>
  <si>
    <t>县级新开发公益性岗位55人，年初短缺资金0.2万元。</t>
  </si>
  <si>
    <t>三</t>
  </si>
  <si>
    <r>
      <rPr>
        <b/>
        <sz val="18"/>
        <rFont val="宋体"/>
        <charset val="134"/>
      </rPr>
      <t>乡村建设行动：</t>
    </r>
    <r>
      <rPr>
        <b/>
        <sz val="18"/>
        <rFont val="Times New Roman"/>
        <charset val="134"/>
      </rPr>
      <t>32</t>
    </r>
    <r>
      <rPr>
        <b/>
        <sz val="18"/>
        <rFont val="宋体"/>
        <charset val="134"/>
      </rPr>
      <t>项</t>
    </r>
  </si>
  <si>
    <t>安排76561.90万元用于乡村建设行动。</t>
  </si>
  <si>
    <r>
      <rPr>
        <b/>
        <sz val="14"/>
        <rFont val="宋体"/>
        <charset val="134"/>
      </rPr>
      <t>农村基础设施</t>
    </r>
    <r>
      <rPr>
        <b/>
        <sz val="14"/>
        <rFont val="Times New Roman"/>
        <charset val="134"/>
      </rPr>
      <t xml:space="preserve">
</t>
    </r>
    <r>
      <rPr>
        <b/>
        <sz val="14"/>
        <rFont val="宋体"/>
        <charset val="134"/>
      </rPr>
      <t>（含产业配套基础设施）：</t>
    </r>
    <r>
      <rPr>
        <b/>
        <sz val="14"/>
        <rFont val="Times New Roman"/>
        <charset val="134"/>
      </rPr>
      <t>20</t>
    </r>
    <r>
      <rPr>
        <b/>
        <sz val="14"/>
        <rFont val="宋体"/>
        <charset val="134"/>
      </rPr>
      <t>项</t>
    </r>
  </si>
  <si>
    <t>安排56040.60万元用于农村基础设施建设及配套项目。</t>
  </si>
  <si>
    <r>
      <rPr>
        <b/>
        <sz val="14"/>
        <rFont val="宋体"/>
        <charset val="134"/>
      </rPr>
      <t>村庄规划编制（含修编）：</t>
    </r>
    <r>
      <rPr>
        <b/>
        <sz val="14"/>
        <rFont val="Times New Roman"/>
        <charset val="134"/>
      </rPr>
      <t>1</t>
    </r>
    <r>
      <rPr>
        <b/>
        <sz val="14"/>
        <rFont val="宋体"/>
        <charset val="134"/>
      </rPr>
      <t>项</t>
    </r>
  </si>
  <si>
    <r>
      <rPr>
        <b/>
        <sz val="14"/>
        <rFont val="宋体"/>
        <charset val="134"/>
      </rPr>
      <t>安排</t>
    </r>
    <r>
      <rPr>
        <b/>
        <sz val="14"/>
        <rFont val="Times New Roman"/>
        <charset val="134"/>
      </rPr>
      <t>160</t>
    </r>
    <r>
      <rPr>
        <b/>
        <sz val="14"/>
        <rFont val="宋体"/>
        <charset val="134"/>
      </rPr>
      <t>万元，用于</t>
    </r>
    <r>
      <rPr>
        <b/>
        <sz val="14"/>
        <rFont val="Times New Roman"/>
        <charset val="134"/>
      </rPr>
      <t>8</t>
    </r>
    <r>
      <rPr>
        <b/>
        <sz val="14"/>
        <rFont val="宋体"/>
        <charset val="134"/>
      </rPr>
      <t>个产业园规划编制。</t>
    </r>
  </si>
  <si>
    <r>
      <rPr>
        <b/>
        <sz val="14"/>
        <rFont val="宋体"/>
        <charset val="134"/>
      </rPr>
      <t>农村道路建设（通村路、通户路、小型桥梁等）：</t>
    </r>
    <r>
      <rPr>
        <b/>
        <sz val="14"/>
        <rFont val="Times New Roman"/>
        <charset val="134"/>
      </rPr>
      <t>10</t>
    </r>
    <r>
      <rPr>
        <b/>
        <sz val="14"/>
        <rFont val="宋体"/>
        <charset val="134"/>
      </rPr>
      <t>项</t>
    </r>
  </si>
  <si>
    <r>
      <rPr>
        <b/>
        <sz val="14"/>
        <rFont val="宋体"/>
        <charset val="134"/>
      </rPr>
      <t>安排</t>
    </r>
    <r>
      <rPr>
        <b/>
        <sz val="14"/>
        <rFont val="Times New Roman"/>
        <charset val="134"/>
      </rPr>
      <t>31609.71</t>
    </r>
    <r>
      <rPr>
        <b/>
        <sz val="14"/>
        <rFont val="宋体"/>
        <charset val="134"/>
      </rPr>
      <t>万元用于实施农村道路及附属基础设施建设项目。</t>
    </r>
  </si>
  <si>
    <r>
      <rPr>
        <b/>
        <sz val="14"/>
        <rFont val="Times New Roman"/>
        <charset val="134"/>
      </rPr>
      <t>2.1</t>
    </r>
    <r>
      <rPr>
        <b/>
        <sz val="14"/>
        <rFont val="宋体"/>
        <charset val="134"/>
      </rPr>
      <t>自然村组道路建设项目</t>
    </r>
  </si>
  <si>
    <r>
      <rPr>
        <sz val="14"/>
        <rFont val="宋体"/>
        <charset val="134"/>
      </rPr>
      <t>城子</t>
    </r>
    <r>
      <rPr>
        <sz val="14"/>
        <rFont val="Times New Roman"/>
        <charset val="134"/>
      </rPr>
      <t>-</t>
    </r>
    <r>
      <rPr>
        <sz val="14"/>
        <rFont val="宋体"/>
        <charset val="134"/>
      </rPr>
      <t>杨坡</t>
    </r>
  </si>
  <si>
    <t>改建</t>
  </si>
  <si>
    <t>恭门镇阳坡村</t>
  </si>
  <si>
    <t>完善农村公路路网，改善村级基础设施条件。</t>
  </si>
  <si>
    <t>县交通运输局</t>
  </si>
  <si>
    <r>
      <rPr>
        <sz val="14"/>
        <rFont val="宋体"/>
        <charset val="134"/>
      </rPr>
      <t>恭门</t>
    </r>
    <r>
      <rPr>
        <sz val="14"/>
        <rFont val="Times New Roman"/>
        <charset val="134"/>
      </rPr>
      <t>-</t>
    </r>
    <r>
      <rPr>
        <sz val="14"/>
        <rFont val="宋体"/>
        <charset val="134"/>
      </rPr>
      <t>许湾</t>
    </r>
  </si>
  <si>
    <t>恭门镇许湾村</t>
  </si>
  <si>
    <r>
      <rPr>
        <sz val="14"/>
        <rFont val="宋体"/>
        <charset val="134"/>
      </rPr>
      <t>古土</t>
    </r>
    <r>
      <rPr>
        <sz val="14"/>
        <rFont val="Times New Roman"/>
        <charset val="134"/>
      </rPr>
      <t>-</t>
    </r>
    <r>
      <rPr>
        <sz val="14"/>
        <rFont val="宋体"/>
        <charset val="134"/>
      </rPr>
      <t>梁湾</t>
    </r>
  </si>
  <si>
    <t>恭门镇梁湾村</t>
  </si>
  <si>
    <r>
      <rPr>
        <sz val="14"/>
        <rFont val="宋体"/>
        <charset val="134"/>
      </rPr>
      <t>海湾</t>
    </r>
    <r>
      <rPr>
        <sz val="14"/>
        <rFont val="Times New Roman"/>
        <charset val="134"/>
      </rPr>
      <t>-</t>
    </r>
    <r>
      <rPr>
        <sz val="14"/>
        <rFont val="宋体"/>
        <charset val="134"/>
      </rPr>
      <t>水池</t>
    </r>
  </si>
  <si>
    <t>恭门镇水池村</t>
  </si>
  <si>
    <r>
      <rPr>
        <sz val="14"/>
        <rFont val="宋体"/>
        <charset val="134"/>
      </rPr>
      <t>张巴</t>
    </r>
    <r>
      <rPr>
        <sz val="14"/>
        <rFont val="Times New Roman"/>
        <charset val="134"/>
      </rPr>
      <t>-</t>
    </r>
    <r>
      <rPr>
        <sz val="14"/>
        <rFont val="宋体"/>
        <charset val="134"/>
      </rPr>
      <t>仁湾</t>
    </r>
  </si>
  <si>
    <t>恭门镇张巴村、仁湾村</t>
  </si>
  <si>
    <r>
      <rPr>
        <sz val="14"/>
        <rFont val="宋体"/>
        <charset val="134"/>
      </rPr>
      <t>闫家</t>
    </r>
    <r>
      <rPr>
        <sz val="14"/>
        <rFont val="Times New Roman"/>
        <charset val="134"/>
      </rPr>
      <t>-</t>
    </r>
    <r>
      <rPr>
        <sz val="14"/>
        <rFont val="宋体"/>
        <charset val="134"/>
      </rPr>
      <t>草川梁</t>
    </r>
  </si>
  <si>
    <t>闫家乡闫家村、草川梁村</t>
  </si>
  <si>
    <r>
      <rPr>
        <sz val="14"/>
        <rFont val="宋体"/>
        <charset val="134"/>
      </rPr>
      <t>康家庄</t>
    </r>
    <r>
      <rPr>
        <sz val="14"/>
        <rFont val="Times New Roman"/>
        <charset val="134"/>
      </rPr>
      <t>-</t>
    </r>
    <r>
      <rPr>
        <sz val="14"/>
        <rFont val="宋体"/>
        <charset val="134"/>
      </rPr>
      <t>康王</t>
    </r>
  </si>
  <si>
    <t>马鹿镇康王村</t>
  </si>
  <si>
    <r>
      <rPr>
        <sz val="14"/>
        <rFont val="宋体"/>
        <charset val="134"/>
      </rPr>
      <t>园龙路</t>
    </r>
    <r>
      <rPr>
        <sz val="14"/>
        <rFont val="Times New Roman"/>
        <charset val="134"/>
      </rPr>
      <t>-</t>
    </r>
    <r>
      <rPr>
        <sz val="14"/>
        <rFont val="宋体"/>
        <charset val="134"/>
      </rPr>
      <t>下风营</t>
    </r>
  </si>
  <si>
    <t>木河乡下庞村</t>
  </si>
  <si>
    <r>
      <rPr>
        <sz val="14"/>
        <rFont val="宋体"/>
        <charset val="134"/>
      </rPr>
      <t>北河</t>
    </r>
    <r>
      <rPr>
        <sz val="14"/>
        <rFont val="Times New Roman"/>
        <charset val="134"/>
      </rPr>
      <t>-</t>
    </r>
    <r>
      <rPr>
        <sz val="14"/>
        <rFont val="宋体"/>
        <charset val="134"/>
      </rPr>
      <t>邵家庄</t>
    </r>
  </si>
  <si>
    <t>龙山镇镇北河村</t>
  </si>
  <si>
    <r>
      <rPr>
        <sz val="14"/>
        <rFont val="宋体"/>
        <charset val="134"/>
      </rPr>
      <t>汪堡</t>
    </r>
    <r>
      <rPr>
        <sz val="14"/>
        <rFont val="Times New Roman"/>
        <charset val="134"/>
      </rPr>
      <t>-</t>
    </r>
    <r>
      <rPr>
        <sz val="14"/>
        <rFont val="宋体"/>
        <charset val="134"/>
      </rPr>
      <t>韩川</t>
    </r>
  </si>
  <si>
    <t>龙山镇镇汪堡村</t>
  </si>
  <si>
    <r>
      <rPr>
        <sz val="14"/>
        <rFont val="宋体"/>
        <charset val="134"/>
      </rPr>
      <t>刘沟</t>
    </r>
    <r>
      <rPr>
        <sz val="14"/>
        <rFont val="Times New Roman"/>
        <charset val="134"/>
      </rPr>
      <t>-</t>
    </r>
    <r>
      <rPr>
        <sz val="14"/>
        <rFont val="宋体"/>
        <charset val="134"/>
      </rPr>
      <t>汪洋</t>
    </r>
  </si>
  <si>
    <t>大阳镇汪洋村</t>
  </si>
  <si>
    <r>
      <rPr>
        <sz val="14"/>
        <rFont val="宋体"/>
        <charset val="134"/>
      </rPr>
      <t>小阳</t>
    </r>
    <r>
      <rPr>
        <sz val="14"/>
        <rFont val="Times New Roman"/>
        <charset val="134"/>
      </rPr>
      <t>-</t>
    </r>
    <r>
      <rPr>
        <sz val="14"/>
        <rFont val="宋体"/>
        <charset val="134"/>
      </rPr>
      <t>阳沟</t>
    </r>
  </si>
  <si>
    <t>大阳镇小阳村、刘沟村、阳沟村</t>
  </si>
  <si>
    <r>
      <rPr>
        <sz val="14"/>
        <rFont val="宋体"/>
        <charset val="134"/>
      </rPr>
      <t>高沟</t>
    </r>
    <r>
      <rPr>
        <sz val="14"/>
        <rFont val="Times New Roman"/>
        <charset val="134"/>
      </rPr>
      <t>—</t>
    </r>
    <r>
      <rPr>
        <sz val="14"/>
        <rFont val="宋体"/>
        <charset val="134"/>
      </rPr>
      <t>陈阳</t>
    </r>
  </si>
  <si>
    <t>大阳镇高沟村</t>
  </si>
  <si>
    <r>
      <rPr>
        <sz val="14"/>
        <rFont val="宋体"/>
        <charset val="134"/>
      </rPr>
      <t>胡川</t>
    </r>
    <r>
      <rPr>
        <sz val="14"/>
        <rFont val="Times New Roman"/>
        <charset val="134"/>
      </rPr>
      <t>-</t>
    </r>
    <r>
      <rPr>
        <sz val="14"/>
        <rFont val="宋体"/>
        <charset val="134"/>
      </rPr>
      <t>寨子</t>
    </r>
    <r>
      <rPr>
        <sz val="14"/>
        <rFont val="Times New Roman"/>
        <charset val="134"/>
      </rPr>
      <t xml:space="preserve"> </t>
    </r>
    <r>
      <rPr>
        <sz val="14"/>
        <rFont val="宋体"/>
        <charset val="134"/>
      </rPr>
      <t>（寨子</t>
    </r>
    <r>
      <rPr>
        <sz val="14"/>
        <rFont val="Times New Roman"/>
        <charset val="134"/>
      </rPr>
      <t>-</t>
    </r>
    <r>
      <rPr>
        <sz val="14"/>
        <rFont val="宋体"/>
        <charset val="134"/>
      </rPr>
      <t>后湾）</t>
    </r>
  </si>
  <si>
    <t>胡川镇前梁村</t>
  </si>
  <si>
    <r>
      <rPr>
        <sz val="14"/>
        <rFont val="宋体"/>
        <charset val="134"/>
      </rPr>
      <t>庄北路</t>
    </r>
    <r>
      <rPr>
        <sz val="14"/>
        <rFont val="Times New Roman"/>
        <charset val="134"/>
      </rPr>
      <t>-</t>
    </r>
    <r>
      <rPr>
        <sz val="14"/>
        <rFont val="宋体"/>
        <charset val="134"/>
      </rPr>
      <t>阳山</t>
    </r>
  </si>
  <si>
    <t>胡川镇阳山村</t>
  </si>
  <si>
    <r>
      <rPr>
        <sz val="14"/>
        <rFont val="宋体"/>
        <charset val="134"/>
      </rPr>
      <t>关河</t>
    </r>
    <r>
      <rPr>
        <sz val="14"/>
        <rFont val="Times New Roman"/>
        <charset val="134"/>
      </rPr>
      <t>-</t>
    </r>
    <r>
      <rPr>
        <sz val="14"/>
        <rFont val="宋体"/>
        <charset val="134"/>
      </rPr>
      <t>马达</t>
    </r>
  </si>
  <si>
    <t>川王镇马达村</t>
  </si>
  <si>
    <r>
      <rPr>
        <sz val="14"/>
        <rFont val="宋体"/>
        <charset val="134"/>
      </rPr>
      <t>王沟</t>
    </r>
    <r>
      <rPr>
        <sz val="14"/>
        <rFont val="Times New Roman"/>
        <charset val="134"/>
      </rPr>
      <t>-</t>
    </r>
    <r>
      <rPr>
        <sz val="14"/>
        <rFont val="宋体"/>
        <charset val="134"/>
      </rPr>
      <t>榆树台</t>
    </r>
  </si>
  <si>
    <t>川王镇王沟村</t>
  </si>
  <si>
    <r>
      <rPr>
        <sz val="14"/>
        <rFont val="宋体"/>
        <charset val="134"/>
      </rPr>
      <t>马咀</t>
    </r>
    <r>
      <rPr>
        <sz val="14"/>
        <rFont val="Times New Roman"/>
        <charset val="134"/>
      </rPr>
      <t>-</t>
    </r>
    <r>
      <rPr>
        <sz val="14"/>
        <rFont val="宋体"/>
        <charset val="134"/>
      </rPr>
      <t>上豆</t>
    </r>
    <r>
      <rPr>
        <sz val="14"/>
        <rFont val="Times New Roman"/>
        <charset val="134"/>
      </rPr>
      <t xml:space="preserve"> </t>
    </r>
    <r>
      <rPr>
        <sz val="14"/>
        <rFont val="宋体"/>
        <charset val="134"/>
      </rPr>
      <t>（李家</t>
    </r>
    <r>
      <rPr>
        <sz val="14"/>
        <rFont val="Times New Roman"/>
        <charset val="134"/>
      </rPr>
      <t>-</t>
    </r>
    <r>
      <rPr>
        <sz val="14"/>
        <rFont val="宋体"/>
        <charset val="134"/>
      </rPr>
      <t>上豆）</t>
    </r>
  </si>
  <si>
    <t>连五乡李家村、马关镇上豆村</t>
  </si>
  <si>
    <r>
      <rPr>
        <sz val="14"/>
        <rFont val="宋体"/>
        <charset val="134"/>
      </rPr>
      <t>高庄</t>
    </r>
    <r>
      <rPr>
        <sz val="14"/>
        <rFont val="Times New Roman"/>
        <charset val="134"/>
      </rPr>
      <t>-</t>
    </r>
    <r>
      <rPr>
        <sz val="14"/>
        <rFont val="宋体"/>
        <charset val="134"/>
      </rPr>
      <t>四合</t>
    </r>
  </si>
  <si>
    <t>连五乡高庄村、四合村</t>
  </si>
  <si>
    <r>
      <rPr>
        <sz val="14"/>
        <rFont val="宋体"/>
        <charset val="134"/>
      </rPr>
      <t>张大路</t>
    </r>
    <r>
      <rPr>
        <sz val="14"/>
        <rFont val="Times New Roman"/>
        <charset val="134"/>
      </rPr>
      <t>-</t>
    </r>
    <r>
      <rPr>
        <sz val="14"/>
        <rFont val="宋体"/>
        <charset val="134"/>
      </rPr>
      <t>上蒋</t>
    </r>
  </si>
  <si>
    <t>张棉驿乡上蒋村</t>
  </si>
  <si>
    <r>
      <rPr>
        <sz val="14"/>
        <rFont val="宋体"/>
        <charset val="134"/>
      </rPr>
      <t>上盘山</t>
    </r>
    <r>
      <rPr>
        <sz val="14"/>
        <rFont val="Times New Roman"/>
        <charset val="134"/>
      </rPr>
      <t>-</t>
    </r>
    <r>
      <rPr>
        <sz val="14"/>
        <rFont val="宋体"/>
        <charset val="134"/>
      </rPr>
      <t>马家湾</t>
    </r>
  </si>
  <si>
    <t>张棉驿乡盘山村</t>
  </si>
  <si>
    <r>
      <rPr>
        <sz val="14"/>
        <rFont val="宋体"/>
        <charset val="134"/>
      </rPr>
      <t>孟寺</t>
    </r>
    <r>
      <rPr>
        <sz val="14"/>
        <rFont val="Times New Roman"/>
        <charset val="134"/>
      </rPr>
      <t>-</t>
    </r>
    <r>
      <rPr>
        <sz val="14"/>
        <rFont val="宋体"/>
        <charset val="134"/>
      </rPr>
      <t>南沟</t>
    </r>
  </si>
  <si>
    <t>张家川镇孟寺村</t>
  </si>
  <si>
    <t>、</t>
  </si>
  <si>
    <r>
      <rPr>
        <sz val="14"/>
        <rFont val="宋体"/>
        <charset val="134"/>
      </rPr>
      <t>磨马</t>
    </r>
    <r>
      <rPr>
        <sz val="14"/>
        <rFont val="Times New Roman"/>
        <charset val="134"/>
      </rPr>
      <t>-</t>
    </r>
    <r>
      <rPr>
        <sz val="14"/>
        <rFont val="宋体"/>
        <charset val="134"/>
      </rPr>
      <t>夭儿屲</t>
    </r>
  </si>
  <si>
    <t>平安乡磨马村</t>
  </si>
  <si>
    <r>
      <rPr>
        <sz val="14"/>
        <rFont val="宋体"/>
        <charset val="134"/>
      </rPr>
      <t>刘堡</t>
    </r>
    <r>
      <rPr>
        <sz val="14"/>
        <rFont val="Times New Roman"/>
        <charset val="134"/>
      </rPr>
      <t>-</t>
    </r>
    <r>
      <rPr>
        <sz val="14"/>
        <rFont val="宋体"/>
        <charset val="134"/>
      </rPr>
      <t>芦科</t>
    </r>
  </si>
  <si>
    <t>刘堡镇郑沟村</t>
  </si>
  <si>
    <r>
      <rPr>
        <sz val="14"/>
        <rFont val="宋体"/>
        <charset val="134"/>
      </rPr>
      <t>韦沟</t>
    </r>
    <r>
      <rPr>
        <sz val="14"/>
        <rFont val="Times New Roman"/>
        <charset val="134"/>
      </rPr>
      <t>-</t>
    </r>
    <r>
      <rPr>
        <sz val="14"/>
        <rFont val="宋体"/>
        <charset val="134"/>
      </rPr>
      <t>梁山</t>
    </r>
  </si>
  <si>
    <t>马关镇韦沟村</t>
  </si>
  <si>
    <r>
      <rPr>
        <sz val="14"/>
        <rFont val="宋体"/>
        <charset val="134"/>
      </rPr>
      <t>张川</t>
    </r>
    <r>
      <rPr>
        <sz val="14"/>
        <rFont val="Times New Roman"/>
        <charset val="134"/>
      </rPr>
      <t>-</t>
    </r>
    <r>
      <rPr>
        <sz val="14"/>
        <rFont val="宋体"/>
        <charset val="134"/>
      </rPr>
      <t>平安（上磨</t>
    </r>
    <r>
      <rPr>
        <sz val="14"/>
        <rFont val="Times New Roman"/>
        <charset val="134"/>
      </rPr>
      <t>-</t>
    </r>
    <r>
      <rPr>
        <sz val="14"/>
        <rFont val="宋体"/>
        <charset val="134"/>
      </rPr>
      <t>沟口）</t>
    </r>
  </si>
  <si>
    <t>张家川镇杨川村</t>
  </si>
  <si>
    <r>
      <rPr>
        <sz val="14"/>
        <rFont val="宋体"/>
        <charset val="134"/>
      </rPr>
      <t>米山</t>
    </r>
    <r>
      <rPr>
        <sz val="14"/>
        <rFont val="Times New Roman"/>
        <charset val="134"/>
      </rPr>
      <t>-</t>
    </r>
    <r>
      <rPr>
        <sz val="14"/>
        <rFont val="宋体"/>
        <charset val="134"/>
      </rPr>
      <t>仁沟</t>
    </r>
  </si>
  <si>
    <t>张家川镇袁川村</t>
  </si>
  <si>
    <r>
      <rPr>
        <sz val="14"/>
        <rFont val="宋体"/>
        <charset val="134"/>
      </rPr>
      <t>龙山</t>
    </r>
    <r>
      <rPr>
        <sz val="14"/>
        <rFont val="Times New Roman"/>
        <charset val="134"/>
      </rPr>
      <t>-</t>
    </r>
    <r>
      <rPr>
        <sz val="14"/>
        <rFont val="宋体"/>
        <charset val="134"/>
      </rPr>
      <t>平安</t>
    </r>
    <r>
      <rPr>
        <sz val="14"/>
        <rFont val="Times New Roman"/>
        <charset val="134"/>
      </rPr>
      <t xml:space="preserve"> </t>
    </r>
    <r>
      <rPr>
        <sz val="14"/>
        <rFont val="宋体"/>
        <charset val="134"/>
      </rPr>
      <t>（王家</t>
    </r>
    <r>
      <rPr>
        <sz val="14"/>
        <rFont val="Times New Roman"/>
        <charset val="134"/>
      </rPr>
      <t>-</t>
    </r>
    <r>
      <rPr>
        <sz val="14"/>
        <rFont val="宋体"/>
        <charset val="134"/>
      </rPr>
      <t>刘家）</t>
    </r>
  </si>
  <si>
    <t>刘堡镇王家村、张家川镇刘家村</t>
  </si>
  <si>
    <r>
      <rPr>
        <sz val="14"/>
        <rFont val="宋体"/>
        <charset val="134"/>
      </rPr>
      <t>下白</t>
    </r>
    <r>
      <rPr>
        <sz val="14"/>
        <rFont val="Times New Roman"/>
        <charset val="134"/>
      </rPr>
      <t>-</t>
    </r>
    <r>
      <rPr>
        <sz val="14"/>
        <rFont val="宋体"/>
        <charset val="134"/>
      </rPr>
      <t>斜头</t>
    </r>
  </si>
  <si>
    <t>梁山镇斜头村</t>
  </si>
  <si>
    <r>
      <rPr>
        <sz val="14"/>
        <rFont val="宋体"/>
        <charset val="134"/>
      </rPr>
      <t>梁山</t>
    </r>
    <r>
      <rPr>
        <sz val="14"/>
        <rFont val="Times New Roman"/>
        <charset val="134"/>
      </rPr>
      <t>-</t>
    </r>
    <r>
      <rPr>
        <sz val="14"/>
        <rFont val="宋体"/>
        <charset val="134"/>
      </rPr>
      <t>梁山三组</t>
    </r>
  </si>
  <si>
    <t>梁山镇梁山村</t>
  </si>
  <si>
    <r>
      <rPr>
        <b/>
        <sz val="14"/>
        <rFont val="Times New Roman"/>
        <charset val="134"/>
      </rPr>
      <t>2.2</t>
    </r>
    <r>
      <rPr>
        <b/>
        <sz val="14"/>
        <rFont val="宋体"/>
        <charset val="134"/>
      </rPr>
      <t>自然村组道路建设项目（新增）</t>
    </r>
  </si>
  <si>
    <r>
      <rPr>
        <sz val="14"/>
        <rFont val="宋体"/>
        <charset val="134"/>
      </rPr>
      <t>上磨</t>
    </r>
    <r>
      <rPr>
        <sz val="14"/>
        <rFont val="Times New Roman"/>
        <charset val="134"/>
      </rPr>
      <t>-</t>
    </r>
    <r>
      <rPr>
        <sz val="14"/>
        <rFont val="宋体"/>
        <charset val="134"/>
      </rPr>
      <t>沟口</t>
    </r>
  </si>
  <si>
    <t>2022.6-2022.10</t>
  </si>
  <si>
    <t>张家川镇上磨村</t>
  </si>
  <si>
    <r>
      <rPr>
        <sz val="14"/>
        <rFont val="宋体"/>
        <charset val="134"/>
      </rPr>
      <t>东关</t>
    </r>
    <r>
      <rPr>
        <sz val="14"/>
        <rFont val="Times New Roman"/>
        <charset val="134"/>
      </rPr>
      <t>-</t>
    </r>
    <r>
      <rPr>
        <sz val="14"/>
        <rFont val="宋体"/>
        <charset val="134"/>
      </rPr>
      <t>上磨一组</t>
    </r>
  </si>
  <si>
    <r>
      <rPr>
        <sz val="14"/>
        <rFont val="宋体"/>
        <charset val="134"/>
      </rPr>
      <t>操场</t>
    </r>
    <r>
      <rPr>
        <sz val="14"/>
        <rFont val="Times New Roman"/>
        <charset val="134"/>
      </rPr>
      <t>-</t>
    </r>
    <r>
      <rPr>
        <sz val="14"/>
        <rFont val="宋体"/>
        <charset val="134"/>
      </rPr>
      <t>城子</t>
    </r>
  </si>
  <si>
    <r>
      <rPr>
        <sz val="14"/>
        <rFont val="宋体"/>
        <charset val="134"/>
      </rPr>
      <t>恭门镇灵台村、</t>
    </r>
    <r>
      <rPr>
        <sz val="14"/>
        <rFont val="Times New Roman"/>
        <charset val="134"/>
      </rPr>
      <t xml:space="preserve">
</t>
    </r>
    <r>
      <rPr>
        <sz val="14"/>
        <rFont val="宋体"/>
        <charset val="134"/>
      </rPr>
      <t>闫家乡操场村</t>
    </r>
  </si>
  <si>
    <r>
      <rPr>
        <sz val="14"/>
        <rFont val="宋体"/>
        <charset val="134"/>
      </rPr>
      <t>大泉顶</t>
    </r>
    <r>
      <rPr>
        <sz val="14"/>
        <rFont val="Times New Roman"/>
        <charset val="134"/>
      </rPr>
      <t>-</t>
    </r>
    <r>
      <rPr>
        <sz val="14"/>
        <rFont val="宋体"/>
        <charset val="134"/>
      </rPr>
      <t>河北</t>
    </r>
  </si>
  <si>
    <t>恭门镇河北村</t>
  </si>
  <si>
    <r>
      <rPr>
        <sz val="14"/>
        <rFont val="宋体"/>
        <charset val="134"/>
      </rPr>
      <t>峡里</t>
    </r>
    <r>
      <rPr>
        <sz val="14"/>
        <rFont val="Times New Roman"/>
        <charset val="134"/>
      </rPr>
      <t>-</t>
    </r>
    <r>
      <rPr>
        <sz val="14"/>
        <rFont val="宋体"/>
        <charset val="134"/>
      </rPr>
      <t>王山</t>
    </r>
  </si>
  <si>
    <t>刘堡镇王山村</t>
  </si>
  <si>
    <r>
      <rPr>
        <sz val="14"/>
        <rFont val="Times New Roman"/>
        <charset val="134"/>
      </rPr>
      <t>G566-</t>
    </r>
    <r>
      <rPr>
        <sz val="14"/>
        <rFont val="宋体"/>
        <charset val="134"/>
      </rPr>
      <t>五星</t>
    </r>
  </si>
  <si>
    <t>刘堡镇赵湾村、五星村</t>
  </si>
  <si>
    <r>
      <rPr>
        <sz val="14"/>
        <rFont val="宋体"/>
        <charset val="134"/>
      </rPr>
      <t>夭儿</t>
    </r>
    <r>
      <rPr>
        <sz val="14"/>
        <rFont val="Times New Roman"/>
        <charset val="134"/>
      </rPr>
      <t>-</t>
    </r>
    <r>
      <rPr>
        <sz val="14"/>
        <rFont val="宋体"/>
        <charset val="134"/>
      </rPr>
      <t>芦科</t>
    </r>
  </si>
  <si>
    <t>刘堡镇夭儿村、芦科村</t>
  </si>
  <si>
    <r>
      <rPr>
        <sz val="14"/>
        <rFont val="宋体"/>
        <charset val="134"/>
      </rPr>
      <t>豁岘</t>
    </r>
    <r>
      <rPr>
        <sz val="14"/>
        <rFont val="Times New Roman"/>
        <charset val="134"/>
      </rPr>
      <t>-</t>
    </r>
    <r>
      <rPr>
        <sz val="14"/>
        <rFont val="宋体"/>
        <charset val="134"/>
      </rPr>
      <t>汪杨</t>
    </r>
  </si>
  <si>
    <r>
      <rPr>
        <sz val="14"/>
        <rFont val="宋体"/>
        <charset val="134"/>
      </rPr>
      <t>大阳镇豁岘村、</t>
    </r>
    <r>
      <rPr>
        <sz val="14"/>
        <rFont val="Times New Roman"/>
        <charset val="134"/>
      </rPr>
      <t xml:space="preserve">
</t>
    </r>
    <r>
      <rPr>
        <sz val="14"/>
        <rFont val="宋体"/>
        <charset val="134"/>
      </rPr>
      <t>汪洋村</t>
    </r>
  </si>
  <si>
    <r>
      <rPr>
        <sz val="14"/>
        <rFont val="宋体"/>
        <charset val="134"/>
      </rPr>
      <t>太原</t>
    </r>
    <r>
      <rPr>
        <sz val="14"/>
        <rFont val="Times New Roman"/>
        <charset val="134"/>
      </rPr>
      <t>-</t>
    </r>
    <r>
      <rPr>
        <sz val="14"/>
        <rFont val="宋体"/>
        <charset val="134"/>
      </rPr>
      <t>南山</t>
    </r>
  </si>
  <si>
    <t>大阳镇太原村</t>
  </si>
  <si>
    <r>
      <rPr>
        <sz val="14"/>
        <rFont val="宋体"/>
        <charset val="134"/>
      </rPr>
      <t>先马</t>
    </r>
    <r>
      <rPr>
        <sz val="14"/>
        <rFont val="Times New Roman"/>
        <charset val="134"/>
      </rPr>
      <t>-</t>
    </r>
    <r>
      <rPr>
        <sz val="14"/>
        <rFont val="宋体"/>
        <charset val="134"/>
      </rPr>
      <t>马窑</t>
    </r>
  </si>
  <si>
    <r>
      <rPr>
        <sz val="14"/>
        <rFont val="宋体"/>
        <charset val="134"/>
      </rPr>
      <t>张棉驿乡马夭村、</t>
    </r>
    <r>
      <rPr>
        <sz val="14"/>
        <rFont val="Times New Roman"/>
        <charset val="134"/>
      </rPr>
      <t xml:space="preserve">
</t>
    </r>
    <r>
      <rPr>
        <sz val="14"/>
        <rFont val="宋体"/>
        <charset val="134"/>
      </rPr>
      <t>先马村</t>
    </r>
  </si>
  <si>
    <r>
      <rPr>
        <sz val="14"/>
        <rFont val="宋体"/>
        <charset val="134"/>
      </rPr>
      <t>店子</t>
    </r>
    <r>
      <rPr>
        <sz val="14"/>
        <rFont val="Times New Roman"/>
        <charset val="134"/>
      </rPr>
      <t>-</t>
    </r>
    <r>
      <rPr>
        <sz val="14"/>
        <rFont val="宋体"/>
        <charset val="134"/>
      </rPr>
      <t>毛家</t>
    </r>
  </si>
  <si>
    <t>木河乡毛家村</t>
  </si>
  <si>
    <r>
      <rPr>
        <sz val="14"/>
        <rFont val="宋体"/>
        <charset val="134"/>
      </rPr>
      <t>闫家梁</t>
    </r>
    <r>
      <rPr>
        <sz val="14"/>
        <rFont val="Times New Roman"/>
        <charset val="134"/>
      </rPr>
      <t>-</t>
    </r>
    <r>
      <rPr>
        <sz val="14"/>
        <rFont val="宋体"/>
        <charset val="134"/>
      </rPr>
      <t>柳沟</t>
    </r>
  </si>
  <si>
    <t>闫家乡陈庙村、恭门镇柳沟村</t>
  </si>
  <si>
    <r>
      <rPr>
        <sz val="14"/>
        <rFont val="宋体"/>
        <charset val="134"/>
      </rPr>
      <t>大场</t>
    </r>
    <r>
      <rPr>
        <sz val="14"/>
        <rFont val="Times New Roman"/>
        <charset val="134"/>
      </rPr>
      <t>-</t>
    </r>
    <r>
      <rPr>
        <sz val="14"/>
        <rFont val="宋体"/>
        <charset val="134"/>
      </rPr>
      <t>王河</t>
    </r>
  </si>
  <si>
    <t>闫家乡大场村</t>
  </si>
  <si>
    <r>
      <rPr>
        <sz val="14"/>
        <rFont val="宋体"/>
        <charset val="134"/>
      </rPr>
      <t>峡口</t>
    </r>
    <r>
      <rPr>
        <sz val="14"/>
        <rFont val="Times New Roman"/>
        <charset val="134"/>
      </rPr>
      <t>-</t>
    </r>
    <r>
      <rPr>
        <sz val="14"/>
        <rFont val="宋体"/>
        <charset val="134"/>
      </rPr>
      <t>东山</t>
    </r>
  </si>
  <si>
    <t>川王镇峡口村</t>
  </si>
  <si>
    <r>
      <rPr>
        <sz val="14"/>
        <rFont val="宋体"/>
        <charset val="134"/>
      </rPr>
      <t>小河</t>
    </r>
    <r>
      <rPr>
        <sz val="14"/>
        <rFont val="Times New Roman"/>
        <charset val="134"/>
      </rPr>
      <t>-</t>
    </r>
    <r>
      <rPr>
        <sz val="14"/>
        <rFont val="宋体"/>
        <charset val="134"/>
      </rPr>
      <t>冯家</t>
    </r>
  </si>
  <si>
    <t>川王镇小河村、冯家村</t>
  </si>
  <si>
    <r>
      <rPr>
        <sz val="14"/>
        <rFont val="宋体"/>
        <charset val="134"/>
      </rPr>
      <t>林峰</t>
    </r>
    <r>
      <rPr>
        <sz val="14"/>
        <rFont val="Times New Roman"/>
        <charset val="134"/>
      </rPr>
      <t>-</t>
    </r>
    <r>
      <rPr>
        <sz val="14"/>
        <rFont val="宋体"/>
        <charset val="134"/>
      </rPr>
      <t>杏花沟</t>
    </r>
  </si>
  <si>
    <t>马鹿镇林峰村</t>
  </si>
  <si>
    <r>
      <rPr>
        <sz val="14"/>
        <rFont val="宋体"/>
        <charset val="134"/>
      </rPr>
      <t>夏堡</t>
    </r>
    <r>
      <rPr>
        <sz val="14"/>
        <rFont val="Times New Roman"/>
        <charset val="134"/>
      </rPr>
      <t>-</t>
    </r>
    <r>
      <rPr>
        <sz val="14"/>
        <rFont val="宋体"/>
        <charset val="134"/>
      </rPr>
      <t>夏堡三组</t>
    </r>
  </si>
  <si>
    <r>
      <rPr>
        <sz val="14"/>
        <rFont val="宋体"/>
        <charset val="134"/>
      </rPr>
      <t>阳山</t>
    </r>
    <r>
      <rPr>
        <sz val="14"/>
        <rFont val="Times New Roman"/>
        <charset val="134"/>
      </rPr>
      <t>-</t>
    </r>
    <r>
      <rPr>
        <sz val="14"/>
        <rFont val="宋体"/>
        <charset val="134"/>
      </rPr>
      <t>肖沟</t>
    </r>
  </si>
  <si>
    <r>
      <rPr>
        <sz val="14"/>
        <rFont val="宋体"/>
        <charset val="134"/>
      </rPr>
      <t>蒲家</t>
    </r>
    <r>
      <rPr>
        <sz val="14"/>
        <rFont val="Times New Roman"/>
        <charset val="134"/>
      </rPr>
      <t>-</t>
    </r>
    <r>
      <rPr>
        <sz val="14"/>
        <rFont val="宋体"/>
        <charset val="134"/>
      </rPr>
      <t>西河</t>
    </r>
  </si>
  <si>
    <t>胡川镇蒲家村</t>
  </si>
  <si>
    <r>
      <rPr>
        <sz val="14"/>
        <rFont val="宋体"/>
        <charset val="134"/>
      </rPr>
      <t>连五梁</t>
    </r>
    <r>
      <rPr>
        <sz val="14"/>
        <rFont val="Times New Roman"/>
        <charset val="134"/>
      </rPr>
      <t>-</t>
    </r>
    <r>
      <rPr>
        <sz val="14"/>
        <rFont val="宋体"/>
        <charset val="134"/>
      </rPr>
      <t>陈台</t>
    </r>
  </si>
  <si>
    <t>连五乡陈家村</t>
  </si>
  <si>
    <r>
      <rPr>
        <sz val="14"/>
        <rFont val="宋体"/>
        <charset val="134"/>
      </rPr>
      <t>刘家湾</t>
    </r>
    <r>
      <rPr>
        <sz val="14"/>
        <rFont val="Times New Roman"/>
        <charset val="134"/>
      </rPr>
      <t>-</t>
    </r>
    <r>
      <rPr>
        <sz val="14"/>
        <rFont val="宋体"/>
        <charset val="134"/>
      </rPr>
      <t>连五</t>
    </r>
  </si>
  <si>
    <t>连五乡连五村</t>
  </si>
  <si>
    <r>
      <rPr>
        <b/>
        <sz val="14"/>
        <rFont val="Times New Roman"/>
        <charset val="134"/>
      </rPr>
      <t>2.3</t>
    </r>
    <r>
      <rPr>
        <b/>
        <sz val="14"/>
        <rFont val="宋体"/>
        <charset val="134"/>
      </rPr>
      <t>村组道路提质改造项目</t>
    </r>
  </si>
  <si>
    <r>
      <rPr>
        <b/>
        <sz val="14"/>
        <rFont val="宋体"/>
        <charset val="134"/>
      </rPr>
      <t>安排</t>
    </r>
    <r>
      <rPr>
        <b/>
        <sz val="14"/>
        <rFont val="Times New Roman"/>
        <charset val="134"/>
      </rPr>
      <t>14038.345</t>
    </r>
    <r>
      <rPr>
        <b/>
        <sz val="14"/>
        <rFont val="宋体"/>
        <charset val="134"/>
      </rPr>
      <t>万元用于改建四级公路</t>
    </r>
    <r>
      <rPr>
        <b/>
        <sz val="14"/>
        <rFont val="Times New Roman"/>
        <charset val="134"/>
      </rPr>
      <t>165.16</t>
    </r>
    <r>
      <rPr>
        <b/>
        <sz val="14"/>
        <rFont val="宋体"/>
        <charset val="134"/>
      </rPr>
      <t>公里。</t>
    </r>
  </si>
  <si>
    <r>
      <rPr>
        <sz val="14"/>
        <rFont val="宋体"/>
        <charset val="134"/>
      </rPr>
      <t>赵川</t>
    </r>
    <r>
      <rPr>
        <sz val="14"/>
        <rFont val="Times New Roman"/>
        <charset val="134"/>
      </rPr>
      <t>-</t>
    </r>
    <r>
      <rPr>
        <sz val="14"/>
        <rFont val="宋体"/>
        <charset val="134"/>
      </rPr>
      <t>查湾</t>
    </r>
  </si>
  <si>
    <t>张家川镇赵川村、查湾村</t>
  </si>
  <si>
    <r>
      <rPr>
        <sz val="14"/>
        <rFont val="宋体"/>
        <charset val="134"/>
      </rPr>
      <t>小湾</t>
    </r>
    <r>
      <rPr>
        <sz val="14"/>
        <rFont val="Times New Roman"/>
        <charset val="134"/>
      </rPr>
      <t>-</t>
    </r>
    <r>
      <rPr>
        <sz val="14"/>
        <rFont val="宋体"/>
        <charset val="134"/>
      </rPr>
      <t>海湾</t>
    </r>
  </si>
  <si>
    <t>川王镇海湾村、哈沟村</t>
  </si>
  <si>
    <r>
      <rPr>
        <sz val="14"/>
        <rFont val="宋体"/>
        <charset val="134"/>
      </rPr>
      <t>团结</t>
    </r>
    <r>
      <rPr>
        <sz val="14"/>
        <rFont val="Times New Roman"/>
        <charset val="134"/>
      </rPr>
      <t>-</t>
    </r>
    <r>
      <rPr>
        <sz val="14"/>
        <rFont val="宋体"/>
        <charset val="134"/>
      </rPr>
      <t>张窑</t>
    </r>
  </si>
  <si>
    <t>恭门镇团结村、张窑村</t>
  </si>
  <si>
    <r>
      <rPr>
        <sz val="14"/>
        <rFont val="宋体"/>
        <charset val="134"/>
      </rPr>
      <t>杨渠</t>
    </r>
    <r>
      <rPr>
        <sz val="14"/>
        <rFont val="Times New Roman"/>
        <charset val="134"/>
      </rPr>
      <t>-</t>
    </r>
    <r>
      <rPr>
        <sz val="14"/>
        <rFont val="宋体"/>
        <charset val="134"/>
      </rPr>
      <t>杨崖</t>
    </r>
  </si>
  <si>
    <t>梁山镇杨渠村、杨崖村</t>
  </si>
  <si>
    <r>
      <rPr>
        <sz val="14"/>
        <rFont val="宋体"/>
        <charset val="134"/>
      </rPr>
      <t>汪杨</t>
    </r>
    <r>
      <rPr>
        <sz val="14"/>
        <rFont val="Times New Roman"/>
        <charset val="134"/>
      </rPr>
      <t>-</t>
    </r>
    <r>
      <rPr>
        <sz val="14"/>
        <rFont val="宋体"/>
        <charset val="134"/>
      </rPr>
      <t>邵湾</t>
    </r>
  </si>
  <si>
    <r>
      <rPr>
        <sz val="14"/>
        <rFont val="宋体"/>
        <charset val="134"/>
      </rPr>
      <t>孔韩路</t>
    </r>
    <r>
      <rPr>
        <sz val="14"/>
        <rFont val="Times New Roman"/>
        <charset val="134"/>
      </rPr>
      <t>-</t>
    </r>
    <r>
      <rPr>
        <sz val="14"/>
        <rFont val="宋体"/>
        <charset val="134"/>
      </rPr>
      <t>岳山</t>
    </r>
  </si>
  <si>
    <t>梁山镇岳山村</t>
  </si>
  <si>
    <r>
      <rPr>
        <sz val="14"/>
        <rFont val="宋体"/>
        <charset val="134"/>
      </rPr>
      <t>孔韩路</t>
    </r>
    <r>
      <rPr>
        <sz val="14"/>
        <rFont val="Times New Roman"/>
        <charset val="134"/>
      </rPr>
      <t>-</t>
    </r>
    <r>
      <rPr>
        <sz val="14"/>
        <rFont val="宋体"/>
        <charset val="134"/>
      </rPr>
      <t>老庄李家</t>
    </r>
  </si>
  <si>
    <t>梁山镇五房村</t>
  </si>
  <si>
    <r>
      <rPr>
        <sz val="14"/>
        <rFont val="宋体"/>
        <charset val="134"/>
      </rPr>
      <t>梁山</t>
    </r>
    <r>
      <rPr>
        <sz val="14"/>
        <rFont val="Times New Roman"/>
        <charset val="134"/>
      </rPr>
      <t>-</t>
    </r>
    <r>
      <rPr>
        <sz val="14"/>
        <rFont val="宋体"/>
        <charset val="134"/>
      </rPr>
      <t>唐刘</t>
    </r>
  </si>
  <si>
    <t>梁山镇唐刘村</t>
  </si>
  <si>
    <r>
      <rPr>
        <sz val="14"/>
        <rFont val="Times New Roman"/>
        <charset val="134"/>
      </rPr>
      <t>X201-</t>
    </r>
    <r>
      <rPr>
        <sz val="14"/>
        <rFont val="宋体"/>
        <charset val="134"/>
      </rPr>
      <t>水泉</t>
    </r>
  </si>
  <si>
    <t>平安乡水泉村</t>
  </si>
  <si>
    <r>
      <rPr>
        <sz val="14"/>
        <rFont val="宋体"/>
        <charset val="134"/>
      </rPr>
      <t>三合梁</t>
    </r>
    <r>
      <rPr>
        <sz val="14"/>
        <rFont val="Times New Roman"/>
        <charset val="134"/>
      </rPr>
      <t>-</t>
    </r>
    <r>
      <rPr>
        <sz val="14"/>
        <rFont val="宋体"/>
        <charset val="134"/>
      </rPr>
      <t>李家</t>
    </r>
  </si>
  <si>
    <t>连五乡李家村</t>
  </si>
  <si>
    <r>
      <rPr>
        <sz val="14"/>
        <rFont val="宋体"/>
        <charset val="134"/>
      </rPr>
      <t>兰家</t>
    </r>
    <r>
      <rPr>
        <sz val="14"/>
        <rFont val="Times New Roman"/>
        <charset val="134"/>
      </rPr>
      <t>-</t>
    </r>
    <r>
      <rPr>
        <sz val="14"/>
        <rFont val="宋体"/>
        <charset val="134"/>
      </rPr>
      <t>中心</t>
    </r>
  </si>
  <si>
    <t>连五乡兰家村、中心村</t>
  </si>
  <si>
    <r>
      <rPr>
        <sz val="14"/>
        <rFont val="宋体"/>
        <charset val="134"/>
      </rPr>
      <t>黄家梁</t>
    </r>
    <r>
      <rPr>
        <sz val="14"/>
        <rFont val="Times New Roman"/>
        <charset val="134"/>
      </rPr>
      <t>-</t>
    </r>
    <r>
      <rPr>
        <sz val="14"/>
        <rFont val="宋体"/>
        <charset val="134"/>
      </rPr>
      <t>黄家</t>
    </r>
  </si>
  <si>
    <t>连五乡黄家村</t>
  </si>
  <si>
    <r>
      <rPr>
        <sz val="14"/>
        <rFont val="宋体"/>
        <charset val="134"/>
      </rPr>
      <t>连五梁</t>
    </r>
    <r>
      <rPr>
        <sz val="14"/>
        <rFont val="Times New Roman"/>
        <charset val="134"/>
      </rPr>
      <t>-</t>
    </r>
    <r>
      <rPr>
        <sz val="14"/>
        <rFont val="宋体"/>
        <charset val="134"/>
      </rPr>
      <t>陈家</t>
    </r>
  </si>
  <si>
    <r>
      <rPr>
        <sz val="14"/>
        <rFont val="宋体"/>
        <charset val="134"/>
      </rPr>
      <t>庙川</t>
    </r>
    <r>
      <rPr>
        <sz val="14"/>
        <rFont val="Times New Roman"/>
        <charset val="134"/>
      </rPr>
      <t>-</t>
    </r>
    <r>
      <rPr>
        <sz val="14"/>
        <rFont val="宋体"/>
        <charset val="134"/>
      </rPr>
      <t>陈魏梁</t>
    </r>
  </si>
  <si>
    <t>张棉驿乡庙川村</t>
  </si>
  <si>
    <r>
      <rPr>
        <sz val="14"/>
        <rFont val="宋体"/>
        <charset val="134"/>
      </rPr>
      <t>喜湾</t>
    </r>
    <r>
      <rPr>
        <sz val="14"/>
        <rFont val="Times New Roman"/>
        <charset val="134"/>
      </rPr>
      <t>-</t>
    </r>
    <r>
      <rPr>
        <sz val="14"/>
        <rFont val="宋体"/>
        <charset val="134"/>
      </rPr>
      <t>周家</t>
    </r>
  </si>
  <si>
    <t>张棉驿乡喜湾村、周家村</t>
  </si>
  <si>
    <r>
      <rPr>
        <sz val="14"/>
        <rFont val="宋体"/>
        <charset val="134"/>
      </rPr>
      <t>毛寨梁</t>
    </r>
    <r>
      <rPr>
        <sz val="14"/>
        <rFont val="Times New Roman"/>
        <charset val="134"/>
      </rPr>
      <t>-</t>
    </r>
    <r>
      <rPr>
        <sz val="14"/>
        <rFont val="宋体"/>
        <charset val="134"/>
      </rPr>
      <t>西崖</t>
    </r>
  </si>
  <si>
    <t>川王镇西崖村</t>
  </si>
  <si>
    <r>
      <rPr>
        <sz val="14"/>
        <rFont val="宋体"/>
        <charset val="134"/>
      </rPr>
      <t>毛寨</t>
    </r>
    <r>
      <rPr>
        <sz val="14"/>
        <rFont val="Times New Roman"/>
        <charset val="134"/>
      </rPr>
      <t>-</t>
    </r>
    <r>
      <rPr>
        <sz val="14"/>
        <rFont val="宋体"/>
        <charset val="134"/>
      </rPr>
      <t>关河</t>
    </r>
  </si>
  <si>
    <t>川王镇关河村</t>
  </si>
  <si>
    <r>
      <rPr>
        <sz val="14"/>
        <rFont val="宋体"/>
        <charset val="134"/>
      </rPr>
      <t>米家</t>
    </r>
    <r>
      <rPr>
        <sz val="14"/>
        <rFont val="Times New Roman"/>
        <charset val="134"/>
      </rPr>
      <t>-</t>
    </r>
    <r>
      <rPr>
        <sz val="14"/>
        <rFont val="宋体"/>
        <charset val="134"/>
      </rPr>
      <t>刘家</t>
    </r>
  </si>
  <si>
    <t>刘堡镇米家村</t>
  </si>
  <si>
    <r>
      <rPr>
        <sz val="14"/>
        <rFont val="宋体"/>
        <charset val="134"/>
      </rPr>
      <t>黄花</t>
    </r>
    <r>
      <rPr>
        <sz val="14"/>
        <rFont val="Times New Roman"/>
        <charset val="134"/>
      </rPr>
      <t>-</t>
    </r>
    <r>
      <rPr>
        <sz val="14"/>
        <rFont val="宋体"/>
        <charset val="134"/>
      </rPr>
      <t>西台</t>
    </r>
  </si>
  <si>
    <t>马关镇黄花村、西台村</t>
  </si>
  <si>
    <r>
      <rPr>
        <sz val="14"/>
        <rFont val="宋体"/>
        <charset val="134"/>
      </rPr>
      <t>小庄</t>
    </r>
    <r>
      <rPr>
        <sz val="14"/>
        <rFont val="Times New Roman"/>
        <charset val="134"/>
      </rPr>
      <t>-</t>
    </r>
    <r>
      <rPr>
        <sz val="14"/>
        <rFont val="宋体"/>
        <charset val="134"/>
      </rPr>
      <t>石川</t>
    </r>
  </si>
  <si>
    <t>马关镇石川村、小庄村</t>
  </si>
  <si>
    <r>
      <rPr>
        <sz val="14"/>
        <rFont val="宋体"/>
        <charset val="134"/>
      </rPr>
      <t>梁山</t>
    </r>
    <r>
      <rPr>
        <sz val="14"/>
        <rFont val="Times New Roman"/>
        <charset val="134"/>
      </rPr>
      <t>-</t>
    </r>
    <r>
      <rPr>
        <sz val="14"/>
        <rFont val="宋体"/>
        <charset val="134"/>
      </rPr>
      <t>丹麻</t>
    </r>
  </si>
  <si>
    <t>梁山镇丹麻村</t>
  </si>
  <si>
    <r>
      <rPr>
        <sz val="14"/>
        <rFont val="宋体"/>
        <charset val="134"/>
      </rPr>
      <t>梁山</t>
    </r>
    <r>
      <rPr>
        <sz val="14"/>
        <rFont val="Times New Roman"/>
        <charset val="134"/>
      </rPr>
      <t>-</t>
    </r>
    <r>
      <rPr>
        <sz val="14"/>
        <rFont val="宋体"/>
        <charset val="134"/>
      </rPr>
      <t>吕湾</t>
    </r>
  </si>
  <si>
    <t>梁山镇吕湾村</t>
  </si>
  <si>
    <r>
      <rPr>
        <sz val="14"/>
        <rFont val="宋体"/>
        <charset val="134"/>
      </rPr>
      <t>白杨</t>
    </r>
    <r>
      <rPr>
        <sz val="14"/>
        <rFont val="Times New Roman"/>
        <charset val="134"/>
      </rPr>
      <t>-</t>
    </r>
    <r>
      <rPr>
        <sz val="14"/>
        <rFont val="宋体"/>
        <charset val="134"/>
      </rPr>
      <t>林峰</t>
    </r>
  </si>
  <si>
    <r>
      <rPr>
        <sz val="14"/>
        <rFont val="宋体"/>
        <charset val="134"/>
      </rPr>
      <t>长宁</t>
    </r>
    <r>
      <rPr>
        <sz val="14"/>
        <rFont val="Times New Roman"/>
        <charset val="134"/>
      </rPr>
      <t>-</t>
    </r>
    <r>
      <rPr>
        <sz val="14"/>
        <rFont val="宋体"/>
        <charset val="134"/>
      </rPr>
      <t>石庄科</t>
    </r>
  </si>
  <si>
    <r>
      <rPr>
        <sz val="14"/>
        <rFont val="宋体"/>
        <charset val="134"/>
      </rPr>
      <t>大滩</t>
    </r>
    <r>
      <rPr>
        <sz val="14"/>
        <rFont val="Times New Roman"/>
        <charset val="134"/>
      </rPr>
      <t>-</t>
    </r>
    <r>
      <rPr>
        <sz val="14"/>
        <rFont val="宋体"/>
        <charset val="134"/>
      </rPr>
      <t>堡梁</t>
    </r>
  </si>
  <si>
    <t>马鹿镇堡梁村</t>
  </si>
  <si>
    <r>
      <rPr>
        <sz val="14"/>
        <rFont val="宋体"/>
        <charset val="134"/>
      </rPr>
      <t>南街</t>
    </r>
    <r>
      <rPr>
        <sz val="14"/>
        <rFont val="Times New Roman"/>
        <charset val="134"/>
      </rPr>
      <t>-</t>
    </r>
    <r>
      <rPr>
        <sz val="14"/>
        <rFont val="宋体"/>
        <charset val="134"/>
      </rPr>
      <t>南梁</t>
    </r>
  </si>
  <si>
    <t>龙山镇南梁村</t>
  </si>
  <si>
    <r>
      <rPr>
        <sz val="14"/>
        <rFont val="宋体"/>
        <charset val="134"/>
      </rPr>
      <t>东街</t>
    </r>
    <r>
      <rPr>
        <sz val="14"/>
        <rFont val="Times New Roman"/>
        <charset val="134"/>
      </rPr>
      <t>-</t>
    </r>
    <r>
      <rPr>
        <sz val="14"/>
        <rFont val="宋体"/>
        <charset val="134"/>
      </rPr>
      <t>峡里</t>
    </r>
  </si>
  <si>
    <t>刘堡镇峡里村、芦科村、五星村</t>
  </si>
  <si>
    <r>
      <rPr>
        <sz val="14"/>
        <rFont val="宋体"/>
        <charset val="134"/>
      </rPr>
      <t>木河</t>
    </r>
    <r>
      <rPr>
        <sz val="14"/>
        <rFont val="Times New Roman"/>
        <charset val="134"/>
      </rPr>
      <t>-</t>
    </r>
    <r>
      <rPr>
        <sz val="14"/>
        <rFont val="宋体"/>
        <charset val="134"/>
      </rPr>
      <t>川王</t>
    </r>
  </si>
  <si>
    <t>木河乡关河村、川王镇何湾村</t>
  </si>
  <si>
    <r>
      <rPr>
        <sz val="14"/>
        <rFont val="宋体"/>
        <charset val="134"/>
      </rPr>
      <t>张川</t>
    </r>
    <r>
      <rPr>
        <sz val="14"/>
        <rFont val="Times New Roman"/>
        <charset val="134"/>
      </rPr>
      <t>-</t>
    </r>
    <r>
      <rPr>
        <sz val="14"/>
        <rFont val="宋体"/>
        <charset val="134"/>
      </rPr>
      <t>孙家峡（张清界）</t>
    </r>
  </si>
  <si>
    <t>胡川镇窑上村</t>
  </si>
  <si>
    <r>
      <rPr>
        <sz val="14"/>
        <rFont val="宋体"/>
        <charset val="134"/>
      </rPr>
      <t>马鹿</t>
    </r>
    <r>
      <rPr>
        <sz val="14"/>
        <rFont val="Times New Roman"/>
        <charset val="134"/>
      </rPr>
      <t>-</t>
    </r>
    <r>
      <rPr>
        <sz val="14"/>
        <rFont val="宋体"/>
        <charset val="134"/>
      </rPr>
      <t>付堡</t>
    </r>
    <r>
      <rPr>
        <sz val="14"/>
        <rFont val="Times New Roman"/>
        <charset val="134"/>
      </rPr>
      <t xml:space="preserve">  </t>
    </r>
    <r>
      <rPr>
        <sz val="14"/>
        <rFont val="宋体"/>
        <charset val="134"/>
      </rPr>
      <t>（三友</t>
    </r>
    <r>
      <rPr>
        <sz val="14"/>
        <rFont val="Times New Roman"/>
        <charset val="134"/>
      </rPr>
      <t>-</t>
    </r>
    <r>
      <rPr>
        <sz val="14"/>
        <rFont val="宋体"/>
        <charset val="134"/>
      </rPr>
      <t>后山）</t>
    </r>
  </si>
  <si>
    <t>闫家乡三友村、后山村</t>
  </si>
  <si>
    <r>
      <rPr>
        <sz val="14"/>
        <rFont val="宋体"/>
        <charset val="134"/>
      </rPr>
      <t>胡川</t>
    </r>
    <r>
      <rPr>
        <sz val="14"/>
        <rFont val="Times New Roman"/>
        <charset val="134"/>
      </rPr>
      <t>-</t>
    </r>
    <r>
      <rPr>
        <sz val="14"/>
        <rFont val="宋体"/>
        <charset val="134"/>
      </rPr>
      <t>大阳</t>
    </r>
  </si>
  <si>
    <t>胡川镇宁马村、大阳镇阳沟村、中庄村、刘沟村、大阳村</t>
  </si>
  <si>
    <r>
      <rPr>
        <sz val="14"/>
        <rFont val="宋体"/>
        <charset val="134"/>
      </rPr>
      <t>梁山</t>
    </r>
    <r>
      <rPr>
        <sz val="14"/>
        <rFont val="Times New Roman"/>
        <charset val="134"/>
      </rPr>
      <t>-</t>
    </r>
    <r>
      <rPr>
        <sz val="14"/>
        <rFont val="宋体"/>
        <charset val="134"/>
      </rPr>
      <t>李山</t>
    </r>
  </si>
  <si>
    <t>川王镇王沟村、范湾村、刘堡镇李山村</t>
  </si>
  <si>
    <r>
      <rPr>
        <sz val="14"/>
        <rFont val="宋体"/>
        <charset val="134"/>
      </rPr>
      <t>阳上</t>
    </r>
    <r>
      <rPr>
        <sz val="14"/>
        <rFont val="Times New Roman"/>
        <charset val="134"/>
      </rPr>
      <t>-</t>
    </r>
    <r>
      <rPr>
        <sz val="14"/>
        <rFont val="宋体"/>
        <charset val="134"/>
      </rPr>
      <t>阳下</t>
    </r>
  </si>
  <si>
    <t>张家川镇阳上村</t>
  </si>
  <si>
    <r>
      <rPr>
        <b/>
        <sz val="14"/>
        <rFont val="Times New Roman"/>
        <charset val="134"/>
      </rPr>
      <t>2.4</t>
    </r>
    <r>
      <rPr>
        <b/>
        <sz val="14"/>
        <rFont val="宋体"/>
        <charset val="134"/>
      </rPr>
      <t>自然村组产业道路硬化项目</t>
    </r>
  </si>
  <si>
    <t xml:space="preserve">
</t>
  </si>
  <si>
    <r>
      <rPr>
        <sz val="14"/>
        <rFont val="宋体"/>
        <charset val="134"/>
      </rPr>
      <t>高沟</t>
    </r>
    <r>
      <rPr>
        <sz val="14"/>
        <rFont val="Times New Roman"/>
        <charset val="134"/>
      </rPr>
      <t>-</t>
    </r>
    <r>
      <rPr>
        <sz val="14"/>
        <rFont val="宋体"/>
        <charset val="134"/>
      </rPr>
      <t>柏树沟</t>
    </r>
  </si>
  <si>
    <t>大阳镇太原村、南山村</t>
  </si>
  <si>
    <t>恭门镇柳沟村</t>
  </si>
  <si>
    <r>
      <rPr>
        <sz val="14"/>
        <rFont val="宋体"/>
        <charset val="134"/>
      </rPr>
      <t>袁川</t>
    </r>
    <r>
      <rPr>
        <sz val="14"/>
        <rFont val="Times New Roman"/>
        <charset val="134"/>
      </rPr>
      <t>-</t>
    </r>
    <r>
      <rPr>
        <sz val="14"/>
        <rFont val="宋体"/>
        <charset val="134"/>
      </rPr>
      <t>圆树梁</t>
    </r>
  </si>
  <si>
    <r>
      <rPr>
        <sz val="14"/>
        <rFont val="宋体"/>
        <charset val="134"/>
      </rPr>
      <t>大堡</t>
    </r>
    <r>
      <rPr>
        <sz val="14"/>
        <rFont val="Times New Roman"/>
        <charset val="134"/>
      </rPr>
      <t>-</t>
    </r>
    <r>
      <rPr>
        <sz val="14"/>
        <rFont val="宋体"/>
        <charset val="134"/>
      </rPr>
      <t>瓦泉</t>
    </r>
  </si>
  <si>
    <t>张家川镇大堡村</t>
  </si>
  <si>
    <r>
      <rPr>
        <sz val="14"/>
        <rFont val="宋体"/>
        <charset val="134"/>
      </rPr>
      <t>四方</t>
    </r>
    <r>
      <rPr>
        <sz val="14"/>
        <rFont val="Times New Roman"/>
        <charset val="134"/>
      </rPr>
      <t>-</t>
    </r>
    <r>
      <rPr>
        <sz val="14"/>
        <rFont val="宋体"/>
        <charset val="134"/>
      </rPr>
      <t>东山</t>
    </r>
  </si>
  <si>
    <r>
      <rPr>
        <sz val="14"/>
        <rFont val="宋体"/>
        <charset val="134"/>
      </rPr>
      <t>孟寺</t>
    </r>
    <r>
      <rPr>
        <sz val="14"/>
        <rFont val="Times New Roman"/>
        <charset val="134"/>
      </rPr>
      <t>-</t>
    </r>
    <r>
      <rPr>
        <sz val="14"/>
        <rFont val="宋体"/>
        <charset val="134"/>
      </rPr>
      <t>仁湾</t>
    </r>
  </si>
  <si>
    <r>
      <rPr>
        <sz val="14"/>
        <rFont val="宋体"/>
        <charset val="134"/>
      </rPr>
      <t>毛山</t>
    </r>
    <r>
      <rPr>
        <sz val="14"/>
        <rFont val="Times New Roman"/>
        <charset val="134"/>
      </rPr>
      <t>-</t>
    </r>
    <r>
      <rPr>
        <sz val="14"/>
        <rFont val="宋体"/>
        <charset val="134"/>
      </rPr>
      <t>薛堡</t>
    </r>
  </si>
  <si>
    <t>恭门镇毛山村、袁河村</t>
  </si>
  <si>
    <r>
      <rPr>
        <sz val="14"/>
        <rFont val="宋体"/>
        <charset val="134"/>
      </rPr>
      <t>邵湾</t>
    </r>
    <r>
      <rPr>
        <sz val="14"/>
        <rFont val="Times New Roman"/>
        <charset val="134"/>
      </rPr>
      <t>-</t>
    </r>
    <r>
      <rPr>
        <sz val="14"/>
        <rFont val="宋体"/>
        <charset val="134"/>
      </rPr>
      <t>刘塬</t>
    </r>
  </si>
  <si>
    <t>胡川镇祁沟村</t>
  </si>
  <si>
    <t>刘堡镇五星村</t>
  </si>
  <si>
    <r>
      <rPr>
        <b/>
        <sz val="14"/>
        <rFont val="Times New Roman"/>
        <charset val="134"/>
      </rPr>
      <t>2.5</t>
    </r>
    <r>
      <rPr>
        <b/>
        <sz val="14"/>
        <rFont val="宋体"/>
        <charset val="134"/>
      </rPr>
      <t>村组道路窄加宽改造项目</t>
    </r>
  </si>
  <si>
    <r>
      <rPr>
        <b/>
        <sz val="14"/>
        <rFont val="宋体"/>
        <charset val="134"/>
      </rPr>
      <t>两侧共计加宽一米（一侧设</t>
    </r>
    <r>
      <rPr>
        <b/>
        <sz val="14"/>
        <rFont val="Times New Roman"/>
        <charset val="134"/>
      </rPr>
      <t>0.5</t>
    </r>
    <r>
      <rPr>
        <b/>
        <sz val="14"/>
        <rFont val="宋体"/>
        <charset val="134"/>
      </rPr>
      <t>米宽硬路肩，一侧设三角形边沟），共计</t>
    </r>
    <r>
      <rPr>
        <b/>
        <sz val="14"/>
        <rFont val="Times New Roman"/>
        <charset val="134"/>
      </rPr>
      <t>50</t>
    </r>
    <r>
      <rPr>
        <b/>
        <sz val="14"/>
        <rFont val="宋体"/>
        <charset val="134"/>
      </rPr>
      <t>公里。</t>
    </r>
  </si>
  <si>
    <r>
      <rPr>
        <sz val="14"/>
        <rFont val="宋体"/>
        <charset val="134"/>
      </rPr>
      <t>张大路</t>
    </r>
    <r>
      <rPr>
        <sz val="14"/>
        <rFont val="Times New Roman"/>
        <charset val="134"/>
      </rPr>
      <t>-</t>
    </r>
    <r>
      <rPr>
        <sz val="14"/>
        <rFont val="宋体"/>
        <charset val="134"/>
      </rPr>
      <t>李山</t>
    </r>
  </si>
  <si>
    <t>川王镇河湾村、毛寨村、西崖村，刘堡镇李山村</t>
  </si>
  <si>
    <r>
      <rPr>
        <sz val="14"/>
        <rFont val="宋体"/>
        <charset val="134"/>
      </rPr>
      <t>两侧各加宽</t>
    </r>
    <r>
      <rPr>
        <sz val="14"/>
        <rFont val="Times New Roman"/>
        <charset val="134"/>
      </rPr>
      <t>0.5</t>
    </r>
    <r>
      <rPr>
        <sz val="14"/>
        <rFont val="宋体"/>
        <charset val="134"/>
      </rPr>
      <t>米，共计</t>
    </r>
    <r>
      <rPr>
        <sz val="14"/>
        <rFont val="Times New Roman"/>
        <charset val="134"/>
      </rPr>
      <t>10.3</t>
    </r>
    <r>
      <rPr>
        <sz val="14"/>
        <rFont val="宋体"/>
        <charset val="134"/>
      </rPr>
      <t>公里</t>
    </r>
  </si>
  <si>
    <t>方便群众出行，确保安全。</t>
  </si>
  <si>
    <r>
      <rPr>
        <sz val="14"/>
        <rFont val="宋体"/>
        <charset val="134"/>
      </rPr>
      <t>铁洼</t>
    </r>
    <r>
      <rPr>
        <sz val="14"/>
        <rFont val="Times New Roman"/>
        <charset val="134"/>
      </rPr>
      <t>-</t>
    </r>
    <r>
      <rPr>
        <sz val="14"/>
        <rFont val="宋体"/>
        <charset val="134"/>
      </rPr>
      <t>陈魏家</t>
    </r>
  </si>
  <si>
    <r>
      <rPr>
        <sz val="14"/>
        <rFont val="宋体"/>
        <charset val="134"/>
      </rPr>
      <t>川王镇铁洼村、</t>
    </r>
    <r>
      <rPr>
        <sz val="14"/>
        <rFont val="Times New Roman"/>
        <charset val="134"/>
      </rPr>
      <t xml:space="preserve">         </t>
    </r>
    <r>
      <rPr>
        <sz val="14"/>
        <rFont val="宋体"/>
        <charset val="134"/>
      </rPr>
      <t>张棉驿乡峡口村</t>
    </r>
  </si>
  <si>
    <r>
      <rPr>
        <sz val="14"/>
        <rFont val="宋体"/>
        <charset val="134"/>
      </rPr>
      <t>张大路</t>
    </r>
    <r>
      <rPr>
        <sz val="14"/>
        <rFont val="Times New Roman"/>
        <charset val="134"/>
      </rPr>
      <t>—</t>
    </r>
    <r>
      <rPr>
        <sz val="14"/>
        <rFont val="宋体"/>
        <charset val="134"/>
      </rPr>
      <t>高崖</t>
    </r>
  </si>
  <si>
    <r>
      <rPr>
        <sz val="14"/>
        <rFont val="宋体"/>
        <charset val="134"/>
      </rPr>
      <t>张大路</t>
    </r>
    <r>
      <rPr>
        <sz val="14"/>
        <rFont val="Times New Roman"/>
        <charset val="134"/>
      </rPr>
      <t>—</t>
    </r>
    <r>
      <rPr>
        <sz val="14"/>
        <rFont val="宋体"/>
        <charset val="134"/>
      </rPr>
      <t>松树湾</t>
    </r>
  </si>
  <si>
    <t>川王镇松树湾村</t>
  </si>
  <si>
    <r>
      <rPr>
        <sz val="14"/>
        <rFont val="宋体"/>
        <charset val="134"/>
      </rPr>
      <t>张清路</t>
    </r>
    <r>
      <rPr>
        <sz val="14"/>
        <rFont val="Times New Roman"/>
        <charset val="134"/>
      </rPr>
      <t>-</t>
    </r>
    <r>
      <rPr>
        <sz val="14"/>
        <rFont val="宋体"/>
        <charset val="134"/>
      </rPr>
      <t>袁河</t>
    </r>
  </si>
  <si>
    <t>恭门镇袁河村</t>
  </si>
  <si>
    <t>石川至庙湾</t>
  </si>
  <si>
    <t>马关镇庙湾村</t>
  </si>
  <si>
    <r>
      <rPr>
        <sz val="14"/>
        <rFont val="宋体"/>
        <charset val="134"/>
      </rPr>
      <t>宁马</t>
    </r>
    <r>
      <rPr>
        <sz val="14"/>
        <rFont val="Times New Roman"/>
        <charset val="134"/>
      </rPr>
      <t>-</t>
    </r>
    <r>
      <rPr>
        <sz val="14"/>
        <rFont val="宋体"/>
        <charset val="134"/>
      </rPr>
      <t>阳山</t>
    </r>
  </si>
  <si>
    <t>胡川镇宁马村</t>
  </si>
  <si>
    <r>
      <rPr>
        <sz val="14"/>
        <rFont val="宋体"/>
        <charset val="134"/>
      </rPr>
      <t>恭平路</t>
    </r>
    <r>
      <rPr>
        <sz val="14"/>
        <rFont val="Times New Roman"/>
        <charset val="134"/>
      </rPr>
      <t>-</t>
    </r>
    <r>
      <rPr>
        <sz val="14"/>
        <rFont val="宋体"/>
        <charset val="134"/>
      </rPr>
      <t>包梁</t>
    </r>
  </si>
  <si>
    <t>平安乡包梁村</t>
  </si>
  <si>
    <r>
      <rPr>
        <sz val="14"/>
        <rFont val="宋体"/>
        <charset val="134"/>
      </rPr>
      <t>金盆湾</t>
    </r>
    <r>
      <rPr>
        <sz val="14"/>
        <rFont val="Times New Roman"/>
        <charset val="134"/>
      </rPr>
      <t>-</t>
    </r>
    <r>
      <rPr>
        <sz val="14"/>
        <rFont val="宋体"/>
        <charset val="134"/>
      </rPr>
      <t>刘家湾</t>
    </r>
  </si>
  <si>
    <r>
      <rPr>
        <sz val="14"/>
        <rFont val="宋体"/>
        <charset val="134"/>
      </rPr>
      <t>岳山</t>
    </r>
    <r>
      <rPr>
        <sz val="14"/>
        <rFont val="Times New Roman"/>
        <charset val="134"/>
      </rPr>
      <t>-</t>
    </r>
    <r>
      <rPr>
        <sz val="14"/>
        <rFont val="宋体"/>
        <charset val="134"/>
      </rPr>
      <t>阴洼</t>
    </r>
  </si>
  <si>
    <r>
      <rPr>
        <b/>
        <sz val="14"/>
        <rFont val="Times New Roman"/>
        <charset val="134"/>
      </rPr>
      <t>2.6</t>
    </r>
    <r>
      <rPr>
        <b/>
        <sz val="14"/>
        <rFont val="宋体"/>
        <charset val="134"/>
      </rPr>
      <t>水毁维修工程</t>
    </r>
  </si>
  <si>
    <r>
      <rPr>
        <b/>
        <sz val="14"/>
        <rFont val="宋体"/>
        <charset val="134"/>
      </rPr>
      <t>安排</t>
    </r>
    <r>
      <rPr>
        <b/>
        <sz val="14"/>
        <rFont val="Times New Roman"/>
        <charset val="134"/>
      </rPr>
      <t>1022.7274</t>
    </r>
    <r>
      <rPr>
        <b/>
        <sz val="14"/>
        <rFont val="宋体"/>
        <charset val="134"/>
      </rPr>
      <t>万元实施水毁道路维修工程。</t>
    </r>
  </si>
  <si>
    <r>
      <rPr>
        <sz val="14"/>
        <rFont val="宋体"/>
        <charset val="134"/>
      </rPr>
      <t>大场梁</t>
    </r>
    <r>
      <rPr>
        <sz val="14"/>
        <rFont val="Times New Roman"/>
        <charset val="134"/>
      </rPr>
      <t>-</t>
    </r>
    <r>
      <rPr>
        <sz val="14"/>
        <rFont val="宋体"/>
        <charset val="134"/>
      </rPr>
      <t>窦家堡</t>
    </r>
  </si>
  <si>
    <t>维修</t>
  </si>
  <si>
    <r>
      <rPr>
        <sz val="14"/>
        <rFont val="宋体"/>
        <charset val="134"/>
      </rPr>
      <t>挖除</t>
    </r>
    <r>
      <rPr>
        <sz val="14"/>
        <rFont val="Times New Roman"/>
        <charset val="134"/>
      </rPr>
      <t>18cm</t>
    </r>
    <r>
      <rPr>
        <sz val="14"/>
        <rFont val="宋体"/>
        <charset val="134"/>
      </rPr>
      <t>厚水泥路面</t>
    </r>
    <r>
      <rPr>
        <sz val="14"/>
        <rFont val="Times New Roman"/>
        <charset val="134"/>
      </rPr>
      <t>189m2</t>
    </r>
    <r>
      <rPr>
        <sz val="14"/>
        <rFont val="宋体"/>
        <charset val="134"/>
      </rPr>
      <t>，</t>
    </r>
    <r>
      <rPr>
        <sz val="14"/>
        <rFont val="Times New Roman"/>
        <charset val="134"/>
      </rPr>
      <t>18cm</t>
    </r>
    <r>
      <rPr>
        <sz val="14"/>
        <rFont val="宋体"/>
        <charset val="134"/>
      </rPr>
      <t>厚水泥混凝土面层</t>
    </r>
    <r>
      <rPr>
        <sz val="14"/>
        <rFont val="Times New Roman"/>
        <charset val="134"/>
      </rPr>
      <t>189m2</t>
    </r>
    <r>
      <rPr>
        <sz val="14"/>
        <rFont val="宋体"/>
        <charset val="134"/>
      </rPr>
      <t>，片石混凝土挡土</t>
    </r>
    <r>
      <rPr>
        <sz val="14"/>
        <rFont val="Times New Roman"/>
        <charset val="134"/>
      </rPr>
      <t>376.2m3/45m</t>
    </r>
    <r>
      <rPr>
        <sz val="14"/>
        <rFont val="宋体"/>
        <charset val="134"/>
      </rPr>
      <t>，拆除浆砌片石挡土墙</t>
    </r>
    <r>
      <rPr>
        <sz val="14"/>
        <rFont val="Times New Roman"/>
        <charset val="134"/>
      </rPr>
      <t>30m3</t>
    </r>
  </si>
  <si>
    <r>
      <rPr>
        <sz val="14"/>
        <rFont val="Times New Roman"/>
        <charset val="134"/>
      </rPr>
      <t>C</t>
    </r>
    <r>
      <rPr>
        <sz val="14"/>
        <rFont val="宋体"/>
        <charset val="134"/>
      </rPr>
      <t>级波形护栏</t>
    </r>
    <r>
      <rPr>
        <sz val="14"/>
        <rFont val="Times New Roman"/>
        <charset val="134"/>
      </rPr>
      <t>88m</t>
    </r>
    <r>
      <rPr>
        <sz val="14"/>
        <rFont val="宋体"/>
        <charset val="134"/>
      </rPr>
      <t>，轮廓标</t>
    </r>
    <r>
      <rPr>
        <sz val="14"/>
        <rFont val="Times New Roman"/>
        <charset val="134"/>
      </rPr>
      <t>3</t>
    </r>
    <r>
      <rPr>
        <sz val="14"/>
        <rFont val="宋体"/>
        <charset val="134"/>
      </rPr>
      <t>个，片石混凝土挡土</t>
    </r>
    <r>
      <rPr>
        <sz val="14"/>
        <rFont val="Times New Roman"/>
        <charset val="134"/>
      </rPr>
      <t>237.3m3/30m</t>
    </r>
    <r>
      <rPr>
        <sz val="14"/>
        <rFont val="宋体"/>
        <charset val="134"/>
      </rPr>
      <t>，路基帮土方</t>
    </r>
    <r>
      <rPr>
        <sz val="14"/>
        <rFont val="Times New Roman"/>
        <charset val="134"/>
      </rPr>
      <t>405m3</t>
    </r>
    <r>
      <rPr>
        <sz val="14"/>
        <rFont val="宋体"/>
        <charset val="134"/>
      </rPr>
      <t>，挖除旧沥青路面</t>
    </r>
    <r>
      <rPr>
        <sz val="14"/>
        <rFont val="Times New Roman"/>
        <charset val="134"/>
      </rPr>
      <t>261m2</t>
    </r>
    <r>
      <rPr>
        <sz val="14"/>
        <rFont val="宋体"/>
        <charset val="134"/>
      </rPr>
      <t>，挖除</t>
    </r>
    <r>
      <rPr>
        <sz val="14"/>
        <rFont val="Times New Roman"/>
        <charset val="134"/>
      </rPr>
      <t>20cm</t>
    </r>
    <r>
      <rPr>
        <sz val="14"/>
        <rFont val="宋体"/>
        <charset val="134"/>
      </rPr>
      <t>厚旧水泥稳定砂砾基层</t>
    </r>
    <r>
      <rPr>
        <sz val="14"/>
        <rFont val="Times New Roman"/>
        <charset val="134"/>
      </rPr>
      <t>261m2</t>
    </r>
    <r>
      <rPr>
        <sz val="14"/>
        <rFont val="宋体"/>
        <charset val="134"/>
      </rPr>
      <t>，</t>
    </r>
    <r>
      <rPr>
        <sz val="14"/>
        <rFont val="Times New Roman"/>
        <charset val="134"/>
      </rPr>
      <t>6cm</t>
    </r>
    <r>
      <rPr>
        <sz val="14"/>
        <rFont val="宋体"/>
        <charset val="134"/>
      </rPr>
      <t>厚</t>
    </r>
    <r>
      <rPr>
        <sz val="14"/>
        <rFont val="Times New Roman"/>
        <charset val="134"/>
      </rPr>
      <t>AC-16</t>
    </r>
    <r>
      <rPr>
        <sz val="14"/>
        <rFont val="宋体"/>
        <charset val="134"/>
      </rPr>
      <t>沥青面层</t>
    </r>
    <r>
      <rPr>
        <sz val="14"/>
        <rFont val="Times New Roman"/>
        <charset val="134"/>
      </rPr>
      <t>261m2</t>
    </r>
    <r>
      <rPr>
        <sz val="14"/>
        <rFont val="宋体"/>
        <charset val="134"/>
      </rPr>
      <t>，</t>
    </r>
    <r>
      <rPr>
        <sz val="14"/>
        <rFont val="Times New Roman"/>
        <charset val="134"/>
      </rPr>
      <t>20cm</t>
    </r>
    <r>
      <rPr>
        <sz val="14"/>
        <rFont val="宋体"/>
        <charset val="134"/>
      </rPr>
      <t>水泥稳定砂砾基层</t>
    </r>
    <r>
      <rPr>
        <sz val="14"/>
        <rFont val="Times New Roman"/>
        <charset val="134"/>
      </rPr>
      <t>261m2</t>
    </r>
    <r>
      <rPr>
        <sz val="14"/>
        <rFont val="宋体"/>
        <charset val="134"/>
      </rPr>
      <t>，透层油</t>
    </r>
    <r>
      <rPr>
        <sz val="14"/>
        <rFont val="Times New Roman"/>
        <charset val="134"/>
      </rPr>
      <t>261m2</t>
    </r>
    <r>
      <rPr>
        <sz val="14"/>
        <rFont val="宋体"/>
        <charset val="134"/>
      </rPr>
      <t>，混凝土路肩</t>
    </r>
    <r>
      <rPr>
        <sz val="14"/>
        <rFont val="Times New Roman"/>
        <charset val="134"/>
      </rPr>
      <t>10.066m2</t>
    </r>
  </si>
  <si>
    <t>张家川镇东街村</t>
  </si>
  <si>
    <r>
      <rPr>
        <sz val="14"/>
        <rFont val="宋体"/>
        <charset val="134"/>
      </rPr>
      <t>挖除</t>
    </r>
    <r>
      <rPr>
        <sz val="14"/>
        <rFont val="Times New Roman"/>
        <charset val="134"/>
      </rPr>
      <t>18cm</t>
    </r>
    <r>
      <rPr>
        <sz val="14"/>
        <rFont val="宋体"/>
        <charset val="134"/>
      </rPr>
      <t>厚旧路面</t>
    </r>
    <r>
      <rPr>
        <sz val="14"/>
        <rFont val="Times New Roman"/>
        <charset val="134"/>
      </rPr>
      <t>70m2</t>
    </r>
    <r>
      <rPr>
        <sz val="14"/>
        <rFont val="宋体"/>
        <charset val="134"/>
      </rPr>
      <t>，</t>
    </r>
    <r>
      <rPr>
        <sz val="14"/>
        <rFont val="Times New Roman"/>
        <charset val="134"/>
      </rPr>
      <t>18cm</t>
    </r>
    <r>
      <rPr>
        <sz val="14"/>
        <rFont val="宋体"/>
        <charset val="134"/>
      </rPr>
      <t>厚水泥混凝土面层</t>
    </r>
    <r>
      <rPr>
        <sz val="14"/>
        <rFont val="Times New Roman"/>
        <charset val="134"/>
      </rPr>
      <t>70m2</t>
    </r>
    <r>
      <rPr>
        <sz val="14"/>
        <rFont val="宋体"/>
        <charset val="134"/>
      </rPr>
      <t>，钢筋混凝土圆管涵维修</t>
    </r>
    <r>
      <rPr>
        <sz val="14"/>
        <rFont val="Times New Roman"/>
        <charset val="134"/>
      </rPr>
      <t>6m/1</t>
    </r>
    <r>
      <rPr>
        <sz val="14"/>
        <rFont val="宋体"/>
        <charset val="134"/>
      </rPr>
      <t>道</t>
    </r>
  </si>
  <si>
    <r>
      <rPr>
        <sz val="14"/>
        <rFont val="宋体"/>
        <charset val="134"/>
      </rPr>
      <t>庄浪</t>
    </r>
    <r>
      <rPr>
        <sz val="14"/>
        <rFont val="Times New Roman"/>
        <charset val="134"/>
      </rPr>
      <t>-</t>
    </r>
    <r>
      <rPr>
        <sz val="14"/>
        <rFont val="宋体"/>
        <charset val="134"/>
      </rPr>
      <t>红堡</t>
    </r>
  </si>
  <si>
    <t>张家川镇园树村</t>
  </si>
  <si>
    <r>
      <rPr>
        <sz val="14"/>
        <rFont val="Times New Roman"/>
        <charset val="134"/>
      </rPr>
      <t>C</t>
    </r>
    <r>
      <rPr>
        <sz val="14"/>
        <rFont val="宋体"/>
        <charset val="134"/>
      </rPr>
      <t>级波形护栏</t>
    </r>
    <r>
      <rPr>
        <sz val="14"/>
        <rFont val="Times New Roman"/>
        <charset val="134"/>
      </rPr>
      <t>34m</t>
    </r>
    <r>
      <rPr>
        <sz val="14"/>
        <rFont val="宋体"/>
        <charset val="134"/>
      </rPr>
      <t>，轮廓标</t>
    </r>
    <r>
      <rPr>
        <sz val="14"/>
        <rFont val="Times New Roman"/>
        <charset val="134"/>
      </rPr>
      <t>2</t>
    </r>
    <r>
      <rPr>
        <sz val="14"/>
        <rFont val="宋体"/>
        <charset val="134"/>
      </rPr>
      <t>个，挖除</t>
    </r>
    <r>
      <rPr>
        <sz val="14"/>
        <rFont val="Times New Roman"/>
        <charset val="134"/>
      </rPr>
      <t>18cm</t>
    </r>
    <r>
      <rPr>
        <sz val="14"/>
        <rFont val="宋体"/>
        <charset val="134"/>
      </rPr>
      <t>厚旧路面</t>
    </r>
    <r>
      <rPr>
        <sz val="14"/>
        <rFont val="Times New Roman"/>
        <charset val="134"/>
      </rPr>
      <t>825m2</t>
    </r>
    <r>
      <rPr>
        <sz val="14"/>
        <rFont val="宋体"/>
        <charset val="134"/>
      </rPr>
      <t>，</t>
    </r>
    <r>
      <rPr>
        <sz val="14"/>
        <rFont val="Times New Roman"/>
        <charset val="134"/>
      </rPr>
      <t>18cm</t>
    </r>
    <r>
      <rPr>
        <sz val="14"/>
        <rFont val="宋体"/>
        <charset val="134"/>
      </rPr>
      <t>厚水泥混凝土面层</t>
    </r>
    <r>
      <rPr>
        <sz val="14"/>
        <rFont val="Times New Roman"/>
        <charset val="134"/>
      </rPr>
      <t>825m2</t>
    </r>
    <r>
      <rPr>
        <sz val="14"/>
        <rFont val="宋体"/>
        <charset val="134"/>
      </rPr>
      <t>，片石混凝土挡土</t>
    </r>
    <r>
      <rPr>
        <sz val="14"/>
        <rFont val="Times New Roman"/>
        <charset val="134"/>
      </rPr>
      <t>273.08m3/59m</t>
    </r>
    <r>
      <rPr>
        <sz val="14"/>
        <rFont val="宋体"/>
        <charset val="134"/>
      </rPr>
      <t>，混凝土护坡</t>
    </r>
    <r>
      <rPr>
        <sz val="14"/>
        <rFont val="Times New Roman"/>
        <charset val="134"/>
      </rPr>
      <t>48.8m3/15m</t>
    </r>
    <r>
      <rPr>
        <sz val="14"/>
        <rFont val="宋体"/>
        <charset val="134"/>
      </rPr>
      <t>，软基砂砾换填</t>
    </r>
    <r>
      <rPr>
        <sz val="14"/>
        <rFont val="Times New Roman"/>
        <charset val="134"/>
      </rPr>
      <t>680m3</t>
    </r>
  </si>
  <si>
    <r>
      <rPr>
        <sz val="14"/>
        <rFont val="宋体"/>
        <charset val="134"/>
      </rPr>
      <t>庙川</t>
    </r>
    <r>
      <rPr>
        <sz val="14"/>
        <rFont val="Times New Roman"/>
        <charset val="134"/>
      </rPr>
      <t>-</t>
    </r>
    <r>
      <rPr>
        <sz val="14"/>
        <rFont val="宋体"/>
        <charset val="134"/>
      </rPr>
      <t>下蒋</t>
    </r>
  </si>
  <si>
    <r>
      <rPr>
        <sz val="14"/>
        <rFont val="宋体"/>
        <charset val="134"/>
      </rPr>
      <t>路基帮土方</t>
    </r>
    <r>
      <rPr>
        <sz val="14"/>
        <rFont val="Times New Roman"/>
        <charset val="134"/>
      </rPr>
      <t>4860m3</t>
    </r>
    <r>
      <rPr>
        <sz val="14"/>
        <rFont val="宋体"/>
        <charset val="134"/>
      </rPr>
      <t>，挖除</t>
    </r>
    <r>
      <rPr>
        <sz val="14"/>
        <rFont val="Times New Roman"/>
        <charset val="134"/>
      </rPr>
      <t>18cm</t>
    </r>
    <r>
      <rPr>
        <sz val="14"/>
        <rFont val="宋体"/>
        <charset val="134"/>
      </rPr>
      <t>厚旧路面</t>
    </r>
    <r>
      <rPr>
        <sz val="14"/>
        <rFont val="Times New Roman"/>
        <charset val="134"/>
      </rPr>
      <t>180m2</t>
    </r>
    <r>
      <rPr>
        <sz val="14"/>
        <rFont val="宋体"/>
        <charset val="134"/>
      </rPr>
      <t>，</t>
    </r>
    <r>
      <rPr>
        <sz val="14"/>
        <rFont val="Times New Roman"/>
        <charset val="134"/>
      </rPr>
      <t>18cm</t>
    </r>
    <r>
      <rPr>
        <sz val="14"/>
        <rFont val="宋体"/>
        <charset val="134"/>
      </rPr>
      <t>厚水泥混凝土面层</t>
    </r>
    <r>
      <rPr>
        <sz val="14"/>
        <rFont val="Times New Roman"/>
        <charset val="134"/>
      </rPr>
      <t>180m2</t>
    </r>
    <r>
      <rPr>
        <sz val="14"/>
        <rFont val="宋体"/>
        <charset val="134"/>
      </rPr>
      <t>，片石混凝土挡土</t>
    </r>
    <r>
      <rPr>
        <sz val="14"/>
        <rFont val="Times New Roman"/>
        <charset val="134"/>
      </rPr>
      <t>490.4m3/40m</t>
    </r>
    <r>
      <rPr>
        <sz val="14"/>
        <rFont val="宋体"/>
        <charset val="134"/>
      </rPr>
      <t>，混凝土急流槽</t>
    </r>
    <r>
      <rPr>
        <sz val="14"/>
        <rFont val="Times New Roman"/>
        <charset val="134"/>
      </rPr>
      <t>5.63m3/25m</t>
    </r>
    <r>
      <rPr>
        <sz val="14"/>
        <rFont val="宋体"/>
        <charset val="134"/>
      </rPr>
      <t>，</t>
    </r>
  </si>
  <si>
    <r>
      <rPr>
        <sz val="14"/>
        <rFont val="Times New Roman"/>
        <charset val="134"/>
      </rPr>
      <t>S221-</t>
    </r>
    <r>
      <rPr>
        <sz val="14"/>
        <rFont val="宋体"/>
        <charset val="134"/>
      </rPr>
      <t>东湾</t>
    </r>
  </si>
  <si>
    <t>木河乡庄河村</t>
  </si>
  <si>
    <r>
      <rPr>
        <sz val="14"/>
        <rFont val="宋体"/>
        <charset val="134"/>
      </rPr>
      <t>路基帮土方</t>
    </r>
    <r>
      <rPr>
        <sz val="14"/>
        <rFont val="Times New Roman"/>
        <charset val="134"/>
      </rPr>
      <t>720m3</t>
    </r>
    <r>
      <rPr>
        <sz val="14"/>
        <rFont val="宋体"/>
        <charset val="134"/>
      </rPr>
      <t>，挖除</t>
    </r>
    <r>
      <rPr>
        <sz val="14"/>
        <rFont val="Times New Roman"/>
        <charset val="134"/>
      </rPr>
      <t>18cm</t>
    </r>
    <r>
      <rPr>
        <sz val="14"/>
        <rFont val="宋体"/>
        <charset val="134"/>
      </rPr>
      <t>厚旧路面</t>
    </r>
    <r>
      <rPr>
        <sz val="14"/>
        <rFont val="Times New Roman"/>
        <charset val="134"/>
      </rPr>
      <t>225m2</t>
    </r>
    <r>
      <rPr>
        <sz val="14"/>
        <rFont val="宋体"/>
        <charset val="134"/>
      </rPr>
      <t>，</t>
    </r>
    <r>
      <rPr>
        <sz val="14"/>
        <rFont val="Times New Roman"/>
        <charset val="134"/>
      </rPr>
      <t>18cm</t>
    </r>
    <r>
      <rPr>
        <sz val="14"/>
        <rFont val="宋体"/>
        <charset val="134"/>
      </rPr>
      <t>厚水泥混凝土面层</t>
    </r>
    <r>
      <rPr>
        <sz val="14"/>
        <rFont val="Times New Roman"/>
        <charset val="134"/>
      </rPr>
      <t>225m2</t>
    </r>
    <r>
      <rPr>
        <sz val="14"/>
        <rFont val="宋体"/>
        <charset val="134"/>
      </rPr>
      <t>，混凝土急流槽</t>
    </r>
    <r>
      <rPr>
        <sz val="14"/>
        <rFont val="Times New Roman"/>
        <charset val="134"/>
      </rPr>
      <t>4.5m3/20m</t>
    </r>
    <r>
      <rPr>
        <sz val="14"/>
        <rFont val="宋体"/>
        <charset val="134"/>
      </rPr>
      <t>，钢筋混凝土圆管涵</t>
    </r>
    <r>
      <rPr>
        <sz val="14"/>
        <rFont val="Times New Roman"/>
        <charset val="134"/>
      </rPr>
      <t>8m/1</t>
    </r>
    <r>
      <rPr>
        <sz val="14"/>
        <rFont val="宋体"/>
        <charset val="134"/>
      </rPr>
      <t>道</t>
    </r>
  </si>
  <si>
    <r>
      <rPr>
        <sz val="14"/>
        <rFont val="宋体"/>
        <charset val="134"/>
      </rPr>
      <t>闵家路口</t>
    </r>
    <r>
      <rPr>
        <sz val="14"/>
        <rFont val="Times New Roman"/>
        <charset val="134"/>
      </rPr>
      <t>-</t>
    </r>
    <r>
      <rPr>
        <sz val="14"/>
        <rFont val="宋体"/>
        <charset val="134"/>
      </rPr>
      <t>闵家</t>
    </r>
  </si>
  <si>
    <t>张家川镇大地村</t>
  </si>
  <si>
    <r>
      <rPr>
        <sz val="14"/>
        <rFont val="宋体"/>
        <charset val="134"/>
      </rPr>
      <t>路基帮土方</t>
    </r>
    <r>
      <rPr>
        <sz val="14"/>
        <rFont val="Times New Roman"/>
        <charset val="134"/>
      </rPr>
      <t>203m3</t>
    </r>
    <r>
      <rPr>
        <sz val="14"/>
        <rFont val="宋体"/>
        <charset val="134"/>
      </rPr>
      <t>，挖除</t>
    </r>
    <r>
      <rPr>
        <sz val="14"/>
        <rFont val="Times New Roman"/>
        <charset val="134"/>
      </rPr>
      <t>18cm</t>
    </r>
    <r>
      <rPr>
        <sz val="14"/>
        <rFont val="宋体"/>
        <charset val="134"/>
      </rPr>
      <t>厚旧路面</t>
    </r>
    <r>
      <rPr>
        <sz val="14"/>
        <rFont val="Times New Roman"/>
        <charset val="134"/>
      </rPr>
      <t>123m2</t>
    </r>
    <r>
      <rPr>
        <sz val="14"/>
        <rFont val="宋体"/>
        <charset val="134"/>
      </rPr>
      <t>，</t>
    </r>
    <r>
      <rPr>
        <sz val="14"/>
        <rFont val="Times New Roman"/>
        <charset val="134"/>
      </rPr>
      <t>18cm</t>
    </r>
    <r>
      <rPr>
        <sz val="14"/>
        <rFont val="宋体"/>
        <charset val="134"/>
      </rPr>
      <t>厚水泥混凝土面层</t>
    </r>
    <r>
      <rPr>
        <sz val="14"/>
        <rFont val="Times New Roman"/>
        <charset val="134"/>
      </rPr>
      <t>123m2</t>
    </r>
    <r>
      <rPr>
        <sz val="14"/>
        <rFont val="宋体"/>
        <charset val="134"/>
      </rPr>
      <t>，</t>
    </r>
    <r>
      <rPr>
        <sz val="14"/>
        <rFont val="Times New Roman"/>
        <charset val="134"/>
      </rPr>
      <t>0.5m</t>
    </r>
    <r>
      <rPr>
        <sz val="14"/>
        <rFont val="宋体"/>
        <charset val="134"/>
      </rPr>
      <t>边沟涵</t>
    </r>
    <r>
      <rPr>
        <sz val="14"/>
        <rFont val="Times New Roman"/>
        <charset val="134"/>
      </rPr>
      <t>5m</t>
    </r>
  </si>
  <si>
    <r>
      <rPr>
        <sz val="14"/>
        <rFont val="宋体"/>
        <charset val="134"/>
      </rPr>
      <t>西门</t>
    </r>
    <r>
      <rPr>
        <sz val="14"/>
        <rFont val="Times New Roman"/>
        <charset val="134"/>
      </rPr>
      <t>-</t>
    </r>
    <r>
      <rPr>
        <sz val="14"/>
        <rFont val="宋体"/>
        <charset val="134"/>
      </rPr>
      <t>汪堡</t>
    </r>
  </si>
  <si>
    <t>龙山镇西门村、汪堡村</t>
  </si>
  <si>
    <r>
      <rPr>
        <sz val="14"/>
        <rFont val="宋体"/>
        <charset val="134"/>
      </rPr>
      <t>路基帮土方</t>
    </r>
    <r>
      <rPr>
        <sz val="14"/>
        <rFont val="Times New Roman"/>
        <charset val="134"/>
      </rPr>
      <t>780m3</t>
    </r>
    <r>
      <rPr>
        <sz val="14"/>
        <rFont val="宋体"/>
        <charset val="134"/>
      </rPr>
      <t>，片石混凝土挡土</t>
    </r>
    <r>
      <rPr>
        <sz val="14"/>
        <rFont val="Times New Roman"/>
        <charset val="134"/>
      </rPr>
      <t>415.2m3/95m</t>
    </r>
    <r>
      <rPr>
        <sz val="14"/>
        <rFont val="宋体"/>
        <charset val="134"/>
      </rPr>
      <t>，挖除混凝土急流槽</t>
    </r>
    <r>
      <rPr>
        <sz val="14"/>
        <rFont val="Times New Roman"/>
        <charset val="134"/>
      </rPr>
      <t>8.82m3</t>
    </r>
    <r>
      <rPr>
        <sz val="14"/>
        <rFont val="宋体"/>
        <charset val="134"/>
      </rPr>
      <t>，混凝土急流槽</t>
    </r>
    <r>
      <rPr>
        <sz val="14"/>
        <rFont val="Times New Roman"/>
        <charset val="134"/>
      </rPr>
      <t>8.82m3/28m</t>
    </r>
  </si>
  <si>
    <r>
      <rPr>
        <sz val="14"/>
        <rFont val="宋体"/>
        <charset val="134"/>
      </rPr>
      <t>南街</t>
    </r>
    <r>
      <rPr>
        <sz val="14"/>
        <rFont val="Times New Roman"/>
        <charset val="134"/>
      </rPr>
      <t>-</t>
    </r>
    <r>
      <rPr>
        <sz val="14"/>
        <rFont val="宋体"/>
        <charset val="134"/>
      </rPr>
      <t>冯塬</t>
    </r>
  </si>
  <si>
    <t>龙山镇南街村、冯塬村</t>
  </si>
  <si>
    <r>
      <rPr>
        <sz val="14"/>
        <rFont val="宋体"/>
        <charset val="134"/>
      </rPr>
      <t>挖除</t>
    </r>
    <r>
      <rPr>
        <sz val="14"/>
        <rFont val="Times New Roman"/>
        <charset val="134"/>
      </rPr>
      <t>18cm</t>
    </r>
    <r>
      <rPr>
        <sz val="14"/>
        <rFont val="宋体"/>
        <charset val="134"/>
      </rPr>
      <t>厚旧路面</t>
    </r>
    <r>
      <rPr>
        <sz val="14"/>
        <rFont val="Times New Roman"/>
        <charset val="134"/>
      </rPr>
      <t>10m2</t>
    </r>
    <r>
      <rPr>
        <sz val="14"/>
        <rFont val="宋体"/>
        <charset val="134"/>
      </rPr>
      <t>，</t>
    </r>
    <r>
      <rPr>
        <sz val="14"/>
        <rFont val="Times New Roman"/>
        <charset val="134"/>
      </rPr>
      <t>18cm</t>
    </r>
    <r>
      <rPr>
        <sz val="14"/>
        <rFont val="宋体"/>
        <charset val="134"/>
      </rPr>
      <t>厚水泥混凝土面层</t>
    </r>
    <r>
      <rPr>
        <sz val="14"/>
        <rFont val="Times New Roman"/>
        <charset val="134"/>
      </rPr>
      <t>10m2</t>
    </r>
    <r>
      <rPr>
        <sz val="14"/>
        <rFont val="宋体"/>
        <charset val="134"/>
      </rPr>
      <t>，钢筋混凝土圆管涵维修</t>
    </r>
    <r>
      <rPr>
        <sz val="14"/>
        <rFont val="Times New Roman"/>
        <charset val="134"/>
      </rPr>
      <t>6m/1</t>
    </r>
    <r>
      <rPr>
        <sz val="14"/>
        <rFont val="宋体"/>
        <charset val="134"/>
      </rPr>
      <t>道</t>
    </r>
  </si>
  <si>
    <r>
      <rPr>
        <sz val="14"/>
        <rFont val="宋体"/>
        <charset val="134"/>
      </rPr>
      <t>泾源</t>
    </r>
    <r>
      <rPr>
        <sz val="14"/>
        <rFont val="Times New Roman"/>
        <charset val="134"/>
      </rPr>
      <t>-</t>
    </r>
    <r>
      <rPr>
        <sz val="14"/>
        <rFont val="宋体"/>
        <charset val="134"/>
      </rPr>
      <t>石槽沟</t>
    </r>
  </si>
  <si>
    <t>龙山镇韩川村</t>
  </si>
  <si>
    <r>
      <rPr>
        <sz val="14"/>
        <rFont val="宋体"/>
        <charset val="134"/>
      </rPr>
      <t>片石混凝土挡土</t>
    </r>
    <r>
      <rPr>
        <sz val="14"/>
        <rFont val="Times New Roman"/>
        <charset val="134"/>
      </rPr>
      <t>218.66m3/29m</t>
    </r>
    <r>
      <rPr>
        <sz val="14"/>
        <rFont val="宋体"/>
        <charset val="134"/>
      </rPr>
      <t>，拆除旧边沟</t>
    </r>
    <r>
      <rPr>
        <sz val="14"/>
        <rFont val="Times New Roman"/>
        <charset val="134"/>
      </rPr>
      <t>448.8m3</t>
    </r>
    <r>
      <rPr>
        <sz val="14"/>
        <rFont val="宋体"/>
        <charset val="134"/>
      </rPr>
      <t>，混凝土边沟涵</t>
    </r>
    <r>
      <rPr>
        <sz val="14"/>
        <rFont val="Times New Roman"/>
        <charset val="134"/>
      </rPr>
      <t>473.6m3/1480m</t>
    </r>
    <r>
      <rPr>
        <sz val="14"/>
        <rFont val="宋体"/>
        <charset val="134"/>
      </rPr>
      <t>，钢筋混凝土圆管涵维修</t>
    </r>
    <r>
      <rPr>
        <sz val="14"/>
        <rFont val="Times New Roman"/>
        <charset val="134"/>
      </rPr>
      <t>8m/1</t>
    </r>
    <r>
      <rPr>
        <sz val="14"/>
        <rFont val="宋体"/>
        <charset val="134"/>
      </rPr>
      <t>道</t>
    </r>
  </si>
  <si>
    <r>
      <rPr>
        <sz val="14"/>
        <rFont val="宋体"/>
        <charset val="134"/>
      </rPr>
      <t>西沟</t>
    </r>
    <r>
      <rPr>
        <sz val="14"/>
        <rFont val="Times New Roman"/>
        <charset val="134"/>
      </rPr>
      <t>-</t>
    </r>
    <r>
      <rPr>
        <sz val="14"/>
        <rFont val="宋体"/>
        <charset val="134"/>
      </rPr>
      <t>大阳</t>
    </r>
  </si>
  <si>
    <t>大阳镇西沟村、大阳村</t>
  </si>
  <si>
    <r>
      <rPr>
        <sz val="14"/>
        <rFont val="宋体"/>
        <charset val="134"/>
      </rPr>
      <t>路基帮土方</t>
    </r>
    <r>
      <rPr>
        <sz val="14"/>
        <rFont val="Times New Roman"/>
        <charset val="134"/>
      </rPr>
      <t>210m3</t>
    </r>
    <r>
      <rPr>
        <sz val="14"/>
        <rFont val="宋体"/>
        <charset val="134"/>
      </rPr>
      <t>，挖除</t>
    </r>
    <r>
      <rPr>
        <sz val="14"/>
        <rFont val="Times New Roman"/>
        <charset val="134"/>
      </rPr>
      <t>18cm</t>
    </r>
    <r>
      <rPr>
        <sz val="14"/>
        <rFont val="宋体"/>
        <charset val="134"/>
      </rPr>
      <t>厚旧路面</t>
    </r>
    <r>
      <rPr>
        <sz val="14"/>
        <rFont val="Times New Roman"/>
        <charset val="134"/>
      </rPr>
      <t>770m2</t>
    </r>
    <r>
      <rPr>
        <sz val="14"/>
        <rFont val="宋体"/>
        <charset val="134"/>
      </rPr>
      <t>，</t>
    </r>
    <r>
      <rPr>
        <sz val="14"/>
        <rFont val="Times New Roman"/>
        <charset val="134"/>
      </rPr>
      <t>18cm</t>
    </r>
    <r>
      <rPr>
        <sz val="14"/>
        <rFont val="宋体"/>
        <charset val="134"/>
      </rPr>
      <t>厚水泥混凝土面层</t>
    </r>
    <r>
      <rPr>
        <sz val="14"/>
        <rFont val="Times New Roman"/>
        <charset val="134"/>
      </rPr>
      <t>770m2</t>
    </r>
    <r>
      <rPr>
        <sz val="14"/>
        <rFont val="宋体"/>
        <charset val="134"/>
      </rPr>
      <t>，矩形排水沟</t>
    </r>
    <r>
      <rPr>
        <sz val="14"/>
        <rFont val="Times New Roman"/>
        <charset val="134"/>
      </rPr>
      <t>9.84m3/35m</t>
    </r>
    <r>
      <rPr>
        <sz val="14"/>
        <rFont val="宋体"/>
        <charset val="134"/>
      </rPr>
      <t>，软基砂砾换填</t>
    </r>
    <r>
      <rPr>
        <sz val="14"/>
        <rFont val="Times New Roman"/>
        <charset val="134"/>
      </rPr>
      <t>168m3</t>
    </r>
  </si>
  <si>
    <r>
      <rPr>
        <sz val="14"/>
        <rFont val="宋体"/>
        <charset val="134"/>
      </rPr>
      <t>双庙</t>
    </r>
    <r>
      <rPr>
        <sz val="14"/>
        <rFont val="Times New Roman"/>
        <charset val="134"/>
      </rPr>
      <t>-</t>
    </r>
    <r>
      <rPr>
        <sz val="14"/>
        <rFont val="宋体"/>
        <charset val="134"/>
      </rPr>
      <t>刘山</t>
    </r>
  </si>
  <si>
    <t>大阳镇双庙村、刘山村</t>
  </si>
  <si>
    <r>
      <rPr>
        <sz val="14"/>
        <rFont val="宋体"/>
        <charset val="134"/>
      </rPr>
      <t>路基帮土方</t>
    </r>
    <r>
      <rPr>
        <sz val="14"/>
        <rFont val="Times New Roman"/>
        <charset val="134"/>
      </rPr>
      <t>216m3</t>
    </r>
    <r>
      <rPr>
        <sz val="14"/>
        <rFont val="宋体"/>
        <charset val="134"/>
      </rPr>
      <t>，挖除</t>
    </r>
    <r>
      <rPr>
        <sz val="14"/>
        <rFont val="Times New Roman"/>
        <charset val="134"/>
      </rPr>
      <t>18cm</t>
    </r>
    <r>
      <rPr>
        <sz val="14"/>
        <rFont val="宋体"/>
        <charset val="134"/>
      </rPr>
      <t>厚旧路面</t>
    </r>
    <r>
      <rPr>
        <sz val="14"/>
        <rFont val="Times New Roman"/>
        <charset val="134"/>
      </rPr>
      <t>140m2</t>
    </r>
    <r>
      <rPr>
        <sz val="14"/>
        <rFont val="宋体"/>
        <charset val="134"/>
      </rPr>
      <t>，</t>
    </r>
    <r>
      <rPr>
        <sz val="14"/>
        <rFont val="Times New Roman"/>
        <charset val="134"/>
      </rPr>
      <t>18cm</t>
    </r>
    <r>
      <rPr>
        <sz val="14"/>
        <rFont val="宋体"/>
        <charset val="134"/>
      </rPr>
      <t>厚水泥混凝土面层</t>
    </r>
    <r>
      <rPr>
        <sz val="14"/>
        <rFont val="Times New Roman"/>
        <charset val="134"/>
      </rPr>
      <t>140m2</t>
    </r>
    <r>
      <rPr>
        <sz val="14"/>
        <rFont val="宋体"/>
        <charset val="134"/>
      </rPr>
      <t>，片石混凝土挡土</t>
    </r>
    <r>
      <rPr>
        <sz val="14"/>
        <rFont val="Times New Roman"/>
        <charset val="134"/>
      </rPr>
      <t>69.6m3/20m</t>
    </r>
    <r>
      <rPr>
        <sz val="14"/>
        <rFont val="宋体"/>
        <charset val="134"/>
      </rPr>
      <t>，混凝土三角形边沟</t>
    </r>
    <r>
      <rPr>
        <sz val="14"/>
        <rFont val="Times New Roman"/>
        <charset val="134"/>
      </rPr>
      <t>4.24m3/20m</t>
    </r>
    <r>
      <rPr>
        <sz val="14"/>
        <rFont val="宋体"/>
        <charset val="134"/>
      </rPr>
      <t>，</t>
    </r>
    <r>
      <rPr>
        <sz val="14"/>
        <rFont val="Times New Roman"/>
        <charset val="134"/>
      </rPr>
      <t>0.5m</t>
    </r>
    <r>
      <rPr>
        <sz val="14"/>
        <rFont val="宋体"/>
        <charset val="134"/>
      </rPr>
      <t>边沟涵</t>
    </r>
    <r>
      <rPr>
        <sz val="14"/>
        <rFont val="Times New Roman"/>
        <charset val="134"/>
      </rPr>
      <t>5m</t>
    </r>
  </si>
  <si>
    <r>
      <rPr>
        <sz val="14"/>
        <rFont val="宋体"/>
        <charset val="134"/>
      </rPr>
      <t>高沟</t>
    </r>
    <r>
      <rPr>
        <sz val="14"/>
        <rFont val="Times New Roman"/>
        <charset val="134"/>
      </rPr>
      <t>-</t>
    </r>
    <r>
      <rPr>
        <sz val="14"/>
        <rFont val="宋体"/>
        <charset val="134"/>
      </rPr>
      <t>水滩</t>
    </r>
  </si>
  <si>
    <t>大阳镇高沟村、水滩村</t>
  </si>
  <si>
    <r>
      <rPr>
        <sz val="14"/>
        <rFont val="宋体"/>
        <charset val="134"/>
      </rPr>
      <t>片石混凝土挡土</t>
    </r>
    <r>
      <rPr>
        <sz val="14"/>
        <rFont val="Times New Roman"/>
        <charset val="134"/>
      </rPr>
      <t>69.6m3/20m</t>
    </r>
    <r>
      <rPr>
        <sz val="14"/>
        <rFont val="宋体"/>
        <charset val="134"/>
      </rPr>
      <t>，</t>
    </r>
  </si>
  <si>
    <r>
      <rPr>
        <sz val="14"/>
        <rFont val="宋体"/>
        <charset val="134"/>
      </rPr>
      <t>丹麻</t>
    </r>
    <r>
      <rPr>
        <sz val="14"/>
        <rFont val="Times New Roman"/>
        <charset val="134"/>
      </rPr>
      <t>-</t>
    </r>
    <r>
      <rPr>
        <sz val="14"/>
        <rFont val="宋体"/>
        <charset val="134"/>
      </rPr>
      <t>西坡李家</t>
    </r>
  </si>
  <si>
    <r>
      <rPr>
        <sz val="14"/>
        <rFont val="宋体"/>
        <charset val="134"/>
      </rPr>
      <t>挖除</t>
    </r>
    <r>
      <rPr>
        <sz val="14"/>
        <rFont val="Times New Roman"/>
        <charset val="134"/>
      </rPr>
      <t>18cm</t>
    </r>
    <r>
      <rPr>
        <sz val="14"/>
        <rFont val="宋体"/>
        <charset val="134"/>
      </rPr>
      <t>厚旧路面</t>
    </r>
    <r>
      <rPr>
        <sz val="14"/>
        <rFont val="Times New Roman"/>
        <charset val="134"/>
      </rPr>
      <t>90m2</t>
    </r>
    <r>
      <rPr>
        <sz val="14"/>
        <rFont val="宋体"/>
        <charset val="134"/>
      </rPr>
      <t>，</t>
    </r>
    <r>
      <rPr>
        <sz val="14"/>
        <rFont val="Times New Roman"/>
        <charset val="134"/>
      </rPr>
      <t>18cm</t>
    </r>
    <r>
      <rPr>
        <sz val="14"/>
        <rFont val="宋体"/>
        <charset val="134"/>
      </rPr>
      <t>厚水泥混凝土面层</t>
    </r>
    <r>
      <rPr>
        <sz val="14"/>
        <rFont val="Times New Roman"/>
        <charset val="134"/>
      </rPr>
      <t>90m2</t>
    </r>
    <r>
      <rPr>
        <sz val="14"/>
        <rFont val="宋体"/>
        <charset val="134"/>
      </rPr>
      <t>，片石混凝土挡土</t>
    </r>
    <r>
      <rPr>
        <sz val="14"/>
        <rFont val="Times New Roman"/>
        <charset val="134"/>
      </rPr>
      <t>90.45m3/15m</t>
    </r>
  </si>
  <si>
    <r>
      <rPr>
        <sz val="14"/>
        <rFont val="宋体"/>
        <charset val="134"/>
      </rPr>
      <t>老庄路口</t>
    </r>
    <r>
      <rPr>
        <sz val="14"/>
        <rFont val="Times New Roman"/>
        <charset val="134"/>
      </rPr>
      <t>-</t>
    </r>
    <r>
      <rPr>
        <sz val="14"/>
        <rFont val="宋体"/>
        <charset val="134"/>
      </rPr>
      <t>西坡惠家</t>
    </r>
  </si>
  <si>
    <r>
      <rPr>
        <sz val="14"/>
        <rFont val="宋体"/>
        <charset val="134"/>
      </rPr>
      <t>挖除</t>
    </r>
    <r>
      <rPr>
        <sz val="14"/>
        <rFont val="Times New Roman"/>
        <charset val="134"/>
      </rPr>
      <t>18cm</t>
    </r>
    <r>
      <rPr>
        <sz val="14"/>
        <rFont val="宋体"/>
        <charset val="134"/>
      </rPr>
      <t>厚旧路面</t>
    </r>
    <r>
      <rPr>
        <sz val="14"/>
        <rFont val="Times New Roman"/>
        <charset val="134"/>
      </rPr>
      <t>60m2</t>
    </r>
    <r>
      <rPr>
        <sz val="14"/>
        <rFont val="宋体"/>
        <charset val="134"/>
      </rPr>
      <t>，</t>
    </r>
    <r>
      <rPr>
        <sz val="14"/>
        <rFont val="Times New Roman"/>
        <charset val="134"/>
      </rPr>
      <t>18cm</t>
    </r>
    <r>
      <rPr>
        <sz val="14"/>
        <rFont val="宋体"/>
        <charset val="134"/>
      </rPr>
      <t>厚水泥混凝土面层</t>
    </r>
    <r>
      <rPr>
        <sz val="14"/>
        <rFont val="Times New Roman"/>
        <charset val="134"/>
      </rPr>
      <t>60m2</t>
    </r>
    <r>
      <rPr>
        <sz val="14"/>
        <rFont val="宋体"/>
        <charset val="134"/>
      </rPr>
      <t>，片石混凝土挡土</t>
    </r>
    <r>
      <rPr>
        <sz val="14"/>
        <rFont val="Times New Roman"/>
        <charset val="134"/>
      </rPr>
      <t>256.4m3/20m</t>
    </r>
  </si>
  <si>
    <t>唐刘通组道路</t>
  </si>
  <si>
    <r>
      <rPr>
        <sz val="14"/>
        <rFont val="宋体"/>
        <charset val="134"/>
      </rPr>
      <t>路基回填</t>
    </r>
    <r>
      <rPr>
        <sz val="14"/>
        <rFont val="Times New Roman"/>
        <charset val="134"/>
      </rPr>
      <t>230m3</t>
    </r>
    <r>
      <rPr>
        <sz val="14"/>
        <rFont val="宋体"/>
        <charset val="134"/>
      </rPr>
      <t>，片石混凝土挡土</t>
    </r>
    <r>
      <rPr>
        <sz val="14"/>
        <rFont val="Times New Roman"/>
        <charset val="134"/>
      </rPr>
      <t>69.6m3/20m</t>
    </r>
  </si>
  <si>
    <r>
      <rPr>
        <sz val="14"/>
        <rFont val="宋体"/>
        <charset val="134"/>
      </rPr>
      <t>孔韩路</t>
    </r>
    <r>
      <rPr>
        <sz val="14"/>
        <rFont val="Times New Roman"/>
        <charset val="134"/>
      </rPr>
      <t>-</t>
    </r>
    <r>
      <rPr>
        <sz val="14"/>
        <rFont val="宋体"/>
        <charset val="134"/>
      </rPr>
      <t>梁家</t>
    </r>
  </si>
  <si>
    <r>
      <rPr>
        <sz val="14"/>
        <rFont val="宋体"/>
        <charset val="134"/>
      </rPr>
      <t>路基回填</t>
    </r>
    <r>
      <rPr>
        <sz val="14"/>
        <rFont val="Times New Roman"/>
        <charset val="134"/>
      </rPr>
      <t>210m3</t>
    </r>
    <r>
      <rPr>
        <sz val="14"/>
        <rFont val="宋体"/>
        <charset val="134"/>
      </rPr>
      <t>，挖除</t>
    </r>
    <r>
      <rPr>
        <sz val="14"/>
        <rFont val="Times New Roman"/>
        <charset val="134"/>
      </rPr>
      <t>18cm</t>
    </r>
    <r>
      <rPr>
        <sz val="14"/>
        <rFont val="宋体"/>
        <charset val="134"/>
      </rPr>
      <t>厚旧路面</t>
    </r>
    <r>
      <rPr>
        <sz val="14"/>
        <rFont val="Times New Roman"/>
        <charset val="134"/>
      </rPr>
      <t>140m2</t>
    </r>
    <r>
      <rPr>
        <sz val="14"/>
        <rFont val="宋体"/>
        <charset val="134"/>
      </rPr>
      <t>，</t>
    </r>
    <r>
      <rPr>
        <sz val="14"/>
        <rFont val="Times New Roman"/>
        <charset val="134"/>
      </rPr>
      <t>18cm</t>
    </r>
    <r>
      <rPr>
        <sz val="14"/>
        <rFont val="宋体"/>
        <charset val="134"/>
      </rPr>
      <t>厚水泥混凝土面层</t>
    </r>
    <r>
      <rPr>
        <sz val="14"/>
        <rFont val="Times New Roman"/>
        <charset val="134"/>
      </rPr>
      <t>140m2</t>
    </r>
  </si>
  <si>
    <r>
      <rPr>
        <sz val="14"/>
        <rFont val="宋体"/>
        <charset val="134"/>
      </rPr>
      <t>刘家堡子</t>
    </r>
    <r>
      <rPr>
        <sz val="14"/>
        <rFont val="Times New Roman"/>
        <charset val="134"/>
      </rPr>
      <t>-</t>
    </r>
    <r>
      <rPr>
        <sz val="14"/>
        <rFont val="宋体"/>
        <charset val="134"/>
      </rPr>
      <t>岳山三组</t>
    </r>
  </si>
  <si>
    <r>
      <rPr>
        <sz val="14"/>
        <rFont val="宋体"/>
        <charset val="134"/>
      </rPr>
      <t>片石混凝土挡土</t>
    </r>
    <r>
      <rPr>
        <sz val="14"/>
        <rFont val="Times New Roman"/>
        <charset val="134"/>
      </rPr>
      <t>94m3/20m</t>
    </r>
  </si>
  <si>
    <t>张湾二组通组道路</t>
  </si>
  <si>
    <t>梁山镇高营村</t>
  </si>
  <si>
    <r>
      <rPr>
        <sz val="14"/>
        <rFont val="宋体"/>
        <charset val="134"/>
      </rPr>
      <t>挖除</t>
    </r>
    <r>
      <rPr>
        <sz val="14"/>
        <rFont val="Times New Roman"/>
        <charset val="134"/>
      </rPr>
      <t>18cm</t>
    </r>
    <r>
      <rPr>
        <sz val="14"/>
        <rFont val="宋体"/>
        <charset val="134"/>
      </rPr>
      <t>厚旧路面</t>
    </r>
    <r>
      <rPr>
        <sz val="14"/>
        <rFont val="Times New Roman"/>
        <charset val="134"/>
      </rPr>
      <t>193m2</t>
    </r>
    <r>
      <rPr>
        <sz val="14"/>
        <rFont val="宋体"/>
        <charset val="134"/>
      </rPr>
      <t>，</t>
    </r>
    <r>
      <rPr>
        <sz val="14"/>
        <rFont val="Times New Roman"/>
        <charset val="134"/>
      </rPr>
      <t>18cm</t>
    </r>
    <r>
      <rPr>
        <sz val="14"/>
        <rFont val="宋体"/>
        <charset val="134"/>
      </rPr>
      <t>厚水泥混凝土面层</t>
    </r>
    <r>
      <rPr>
        <sz val="14"/>
        <rFont val="Times New Roman"/>
        <charset val="134"/>
      </rPr>
      <t>193m2</t>
    </r>
    <r>
      <rPr>
        <sz val="14"/>
        <rFont val="宋体"/>
        <charset val="134"/>
      </rPr>
      <t>，混凝土矩形边沟</t>
    </r>
    <r>
      <rPr>
        <sz val="14"/>
        <rFont val="Times New Roman"/>
        <charset val="134"/>
      </rPr>
      <t>16.89m3/55m</t>
    </r>
  </si>
  <si>
    <r>
      <rPr>
        <sz val="14"/>
        <rFont val="宋体"/>
        <charset val="134"/>
      </rPr>
      <t>大湾</t>
    </r>
    <r>
      <rPr>
        <sz val="14"/>
        <rFont val="Times New Roman"/>
        <charset val="134"/>
      </rPr>
      <t>-</t>
    </r>
    <r>
      <rPr>
        <sz val="14"/>
        <rFont val="宋体"/>
        <charset val="134"/>
      </rPr>
      <t>崔山</t>
    </r>
  </si>
  <si>
    <t>平安乡大湾村</t>
  </si>
  <si>
    <r>
      <rPr>
        <sz val="14"/>
        <rFont val="宋体"/>
        <charset val="134"/>
      </rPr>
      <t>路基帮土方</t>
    </r>
    <r>
      <rPr>
        <sz val="14"/>
        <rFont val="Times New Roman"/>
        <charset val="134"/>
      </rPr>
      <t>315m3</t>
    </r>
  </si>
  <si>
    <r>
      <rPr>
        <sz val="14"/>
        <rFont val="宋体"/>
        <charset val="134"/>
      </rPr>
      <t>平安</t>
    </r>
    <r>
      <rPr>
        <sz val="14"/>
        <rFont val="Times New Roman"/>
        <charset val="134"/>
      </rPr>
      <t>-</t>
    </r>
    <r>
      <rPr>
        <sz val="14"/>
        <rFont val="宋体"/>
        <charset val="134"/>
      </rPr>
      <t>火车站</t>
    </r>
  </si>
  <si>
    <r>
      <rPr>
        <sz val="14"/>
        <rFont val="宋体"/>
        <charset val="134"/>
      </rPr>
      <t>编织袋码砌</t>
    </r>
    <r>
      <rPr>
        <sz val="14"/>
        <rFont val="Times New Roman"/>
        <charset val="134"/>
      </rPr>
      <t>330m3</t>
    </r>
    <r>
      <rPr>
        <sz val="14"/>
        <rFont val="宋体"/>
        <charset val="134"/>
      </rPr>
      <t>，路基帮土方</t>
    </r>
    <r>
      <rPr>
        <sz val="14"/>
        <rFont val="Times New Roman"/>
        <charset val="134"/>
      </rPr>
      <t>2100m3</t>
    </r>
    <r>
      <rPr>
        <sz val="14"/>
        <rFont val="宋体"/>
        <charset val="134"/>
      </rPr>
      <t>，片石混凝土挡土</t>
    </r>
    <r>
      <rPr>
        <sz val="14"/>
        <rFont val="Times New Roman"/>
        <charset val="134"/>
      </rPr>
      <t>,735.6m3/65m</t>
    </r>
  </si>
  <si>
    <r>
      <rPr>
        <sz val="14"/>
        <rFont val="宋体"/>
        <charset val="134"/>
      </rPr>
      <t>张家川</t>
    </r>
    <r>
      <rPr>
        <sz val="14"/>
        <rFont val="Times New Roman"/>
        <charset val="134"/>
      </rPr>
      <t>-</t>
    </r>
    <r>
      <rPr>
        <sz val="14"/>
        <rFont val="宋体"/>
        <charset val="134"/>
      </rPr>
      <t>平安</t>
    </r>
  </si>
  <si>
    <t>平安乡马塬村</t>
  </si>
  <si>
    <r>
      <rPr>
        <sz val="14"/>
        <rFont val="宋体"/>
        <charset val="134"/>
      </rPr>
      <t>挖除旧沥青路面</t>
    </r>
    <r>
      <rPr>
        <sz val="14"/>
        <rFont val="Times New Roman"/>
        <charset val="134"/>
      </rPr>
      <t>45m2</t>
    </r>
    <r>
      <rPr>
        <sz val="14"/>
        <rFont val="宋体"/>
        <charset val="134"/>
      </rPr>
      <t>，挖除</t>
    </r>
    <r>
      <rPr>
        <sz val="14"/>
        <rFont val="Times New Roman"/>
        <charset val="134"/>
      </rPr>
      <t>20cm</t>
    </r>
    <r>
      <rPr>
        <sz val="14"/>
        <rFont val="宋体"/>
        <charset val="134"/>
      </rPr>
      <t>厚旧水泥稳定砂砾基层</t>
    </r>
    <r>
      <rPr>
        <sz val="14"/>
        <rFont val="Times New Roman"/>
        <charset val="134"/>
      </rPr>
      <t>45m2</t>
    </r>
    <r>
      <rPr>
        <sz val="14"/>
        <rFont val="宋体"/>
        <charset val="134"/>
      </rPr>
      <t>，</t>
    </r>
    <r>
      <rPr>
        <sz val="14"/>
        <rFont val="Times New Roman"/>
        <charset val="134"/>
      </rPr>
      <t>6cm</t>
    </r>
    <r>
      <rPr>
        <sz val="14"/>
        <rFont val="宋体"/>
        <charset val="134"/>
      </rPr>
      <t>厚</t>
    </r>
    <r>
      <rPr>
        <sz val="14"/>
        <rFont val="Times New Roman"/>
        <charset val="134"/>
      </rPr>
      <t>AC-16</t>
    </r>
    <r>
      <rPr>
        <sz val="14"/>
        <rFont val="宋体"/>
        <charset val="134"/>
      </rPr>
      <t>沥青面层</t>
    </r>
    <r>
      <rPr>
        <sz val="14"/>
        <rFont val="Times New Roman"/>
        <charset val="134"/>
      </rPr>
      <t>45m2</t>
    </r>
    <r>
      <rPr>
        <sz val="14"/>
        <rFont val="宋体"/>
        <charset val="134"/>
      </rPr>
      <t>，</t>
    </r>
    <r>
      <rPr>
        <sz val="14"/>
        <rFont val="Times New Roman"/>
        <charset val="134"/>
      </rPr>
      <t>20cm</t>
    </r>
    <r>
      <rPr>
        <sz val="14"/>
        <rFont val="宋体"/>
        <charset val="134"/>
      </rPr>
      <t>水泥稳定砂砾基层</t>
    </r>
    <r>
      <rPr>
        <sz val="14"/>
        <rFont val="Times New Roman"/>
        <charset val="134"/>
      </rPr>
      <t>45m2</t>
    </r>
    <r>
      <rPr>
        <sz val="14"/>
        <rFont val="宋体"/>
        <charset val="134"/>
      </rPr>
      <t>，透层油</t>
    </r>
    <r>
      <rPr>
        <sz val="14"/>
        <rFont val="Times New Roman"/>
        <charset val="134"/>
      </rPr>
      <t>45m2</t>
    </r>
  </si>
  <si>
    <t>马鹿镇长宁村、石庄科村</t>
  </si>
  <si>
    <r>
      <rPr>
        <sz val="14"/>
        <rFont val="宋体"/>
        <charset val="134"/>
      </rPr>
      <t>片石混凝土挡土墙</t>
    </r>
    <r>
      <rPr>
        <sz val="14"/>
        <rFont val="Times New Roman"/>
        <charset val="134"/>
      </rPr>
      <t>188m3/40m</t>
    </r>
    <r>
      <rPr>
        <sz val="14"/>
        <rFont val="宋体"/>
        <charset val="134"/>
      </rPr>
      <t>，混凝土三角形边</t>
    </r>
    <r>
      <rPr>
        <sz val="14"/>
        <rFont val="Times New Roman"/>
        <charset val="134"/>
      </rPr>
      <t>3.18m3/15m</t>
    </r>
    <r>
      <rPr>
        <sz val="14"/>
        <rFont val="宋体"/>
        <charset val="134"/>
      </rPr>
      <t>，拆除涵洞混凝土</t>
    </r>
    <r>
      <rPr>
        <sz val="14"/>
        <rFont val="Times New Roman"/>
        <charset val="134"/>
      </rPr>
      <t>6m3</t>
    </r>
    <r>
      <rPr>
        <sz val="14"/>
        <rFont val="宋体"/>
        <charset val="134"/>
      </rPr>
      <t>，钢筋混凝土圆管涵</t>
    </r>
    <r>
      <rPr>
        <sz val="14"/>
        <rFont val="Times New Roman"/>
        <charset val="134"/>
      </rPr>
      <t>12/2</t>
    </r>
    <r>
      <rPr>
        <sz val="14"/>
        <rFont val="宋体"/>
        <charset val="134"/>
      </rPr>
      <t>道</t>
    </r>
  </si>
  <si>
    <t>马鹿镇大滩村</t>
  </si>
  <si>
    <r>
      <rPr>
        <sz val="14"/>
        <rFont val="宋体"/>
        <charset val="134"/>
      </rPr>
      <t>路基帮土方</t>
    </r>
    <r>
      <rPr>
        <sz val="14"/>
        <rFont val="Times New Roman"/>
        <charset val="134"/>
      </rPr>
      <t>52m3</t>
    </r>
    <r>
      <rPr>
        <sz val="14"/>
        <rFont val="宋体"/>
        <charset val="134"/>
      </rPr>
      <t>，挖除</t>
    </r>
    <r>
      <rPr>
        <sz val="14"/>
        <rFont val="Times New Roman"/>
        <charset val="134"/>
      </rPr>
      <t>18cm</t>
    </r>
    <r>
      <rPr>
        <sz val="14"/>
        <rFont val="宋体"/>
        <charset val="134"/>
      </rPr>
      <t>厚旧路面</t>
    </r>
    <r>
      <rPr>
        <sz val="14"/>
        <rFont val="Times New Roman"/>
        <charset val="134"/>
      </rPr>
      <t>74m2</t>
    </r>
    <r>
      <rPr>
        <sz val="14"/>
        <rFont val="宋体"/>
        <charset val="134"/>
      </rPr>
      <t>，</t>
    </r>
    <r>
      <rPr>
        <sz val="14"/>
        <rFont val="Times New Roman"/>
        <charset val="134"/>
      </rPr>
      <t>18cm</t>
    </r>
    <r>
      <rPr>
        <sz val="14"/>
        <rFont val="宋体"/>
        <charset val="134"/>
      </rPr>
      <t>厚水泥混凝土面层</t>
    </r>
    <r>
      <rPr>
        <sz val="14"/>
        <rFont val="Times New Roman"/>
        <charset val="134"/>
      </rPr>
      <t>74m2</t>
    </r>
    <r>
      <rPr>
        <sz val="14"/>
        <rFont val="宋体"/>
        <charset val="134"/>
      </rPr>
      <t>，片石混凝土挡土墙</t>
    </r>
    <r>
      <rPr>
        <sz val="14"/>
        <rFont val="Times New Roman"/>
        <charset val="134"/>
      </rPr>
      <t>191.7m3/75m</t>
    </r>
    <r>
      <rPr>
        <sz val="14"/>
        <rFont val="宋体"/>
        <charset val="134"/>
      </rPr>
      <t>，</t>
    </r>
  </si>
  <si>
    <r>
      <rPr>
        <sz val="14"/>
        <rFont val="宋体"/>
        <charset val="134"/>
      </rPr>
      <t>马鹿</t>
    </r>
    <r>
      <rPr>
        <sz val="14"/>
        <rFont val="Times New Roman"/>
        <charset val="134"/>
      </rPr>
      <t>-</t>
    </r>
    <r>
      <rPr>
        <sz val="14"/>
        <rFont val="宋体"/>
        <charset val="134"/>
      </rPr>
      <t>付堡</t>
    </r>
  </si>
  <si>
    <t>马鹿镇草川村</t>
  </si>
  <si>
    <r>
      <rPr>
        <sz val="14"/>
        <rFont val="宋体"/>
        <charset val="134"/>
      </rPr>
      <t>片石混凝土挡土</t>
    </r>
    <r>
      <rPr>
        <sz val="14"/>
        <rFont val="Times New Roman"/>
        <charset val="134"/>
      </rPr>
      <t>84.7m3/35m</t>
    </r>
    <r>
      <rPr>
        <sz val="14"/>
        <rFont val="宋体"/>
        <charset val="134"/>
      </rPr>
      <t>，</t>
    </r>
    <r>
      <rPr>
        <sz val="14"/>
        <rFont val="Times New Roman"/>
        <charset val="134"/>
      </rPr>
      <t>C</t>
    </r>
    <r>
      <rPr>
        <sz val="14"/>
        <rFont val="宋体"/>
        <charset val="134"/>
      </rPr>
      <t>级波形护栏</t>
    </r>
    <r>
      <rPr>
        <sz val="14"/>
        <rFont val="Times New Roman"/>
        <charset val="134"/>
      </rPr>
      <t>36m</t>
    </r>
    <r>
      <rPr>
        <sz val="14"/>
        <rFont val="宋体"/>
        <charset val="134"/>
      </rPr>
      <t>，轮廓标</t>
    </r>
    <r>
      <rPr>
        <sz val="14"/>
        <rFont val="Times New Roman"/>
        <charset val="134"/>
      </rPr>
      <t>1</t>
    </r>
    <r>
      <rPr>
        <sz val="14"/>
        <rFont val="宋体"/>
        <charset val="134"/>
      </rPr>
      <t>个</t>
    </r>
  </si>
  <si>
    <r>
      <rPr>
        <sz val="14"/>
        <rFont val="宋体"/>
        <charset val="134"/>
      </rPr>
      <t>拆除涵洞混凝土</t>
    </r>
    <r>
      <rPr>
        <sz val="14"/>
        <rFont val="Times New Roman"/>
        <charset val="134"/>
      </rPr>
      <t>8.7m3</t>
    </r>
    <r>
      <rPr>
        <sz val="14"/>
        <rFont val="宋体"/>
        <charset val="134"/>
      </rPr>
      <t>，</t>
    </r>
    <r>
      <rPr>
        <sz val="14"/>
        <rFont val="Times New Roman"/>
        <charset val="134"/>
      </rPr>
      <t>2-6m</t>
    </r>
    <r>
      <rPr>
        <sz val="14"/>
        <rFont val="宋体"/>
        <charset val="134"/>
      </rPr>
      <t>钢筋混凝土圆管涵</t>
    </r>
    <r>
      <rPr>
        <sz val="14"/>
        <rFont val="Times New Roman"/>
        <charset val="134"/>
      </rPr>
      <t>1</t>
    </r>
    <r>
      <rPr>
        <sz val="14"/>
        <rFont val="宋体"/>
        <charset val="134"/>
      </rPr>
      <t>道</t>
    </r>
  </si>
  <si>
    <t>龙口通组道路</t>
  </si>
  <si>
    <t>马鹿镇龙口村</t>
  </si>
  <si>
    <r>
      <rPr>
        <sz val="14"/>
        <rFont val="宋体"/>
        <charset val="134"/>
      </rPr>
      <t>路基帮土方</t>
    </r>
    <r>
      <rPr>
        <sz val="14"/>
        <rFont val="Times New Roman"/>
        <charset val="134"/>
      </rPr>
      <t>675m3</t>
    </r>
  </si>
  <si>
    <r>
      <rPr>
        <sz val="14"/>
        <rFont val="宋体"/>
        <charset val="134"/>
      </rPr>
      <t>陇县</t>
    </r>
    <r>
      <rPr>
        <sz val="14"/>
        <rFont val="Times New Roman"/>
        <charset val="134"/>
      </rPr>
      <t>-</t>
    </r>
    <r>
      <rPr>
        <sz val="14"/>
        <rFont val="宋体"/>
        <charset val="134"/>
      </rPr>
      <t>榜罗</t>
    </r>
  </si>
  <si>
    <r>
      <rPr>
        <sz val="14"/>
        <rFont val="宋体"/>
        <charset val="134"/>
      </rPr>
      <t>钢筋混凝土盖板涵</t>
    </r>
    <r>
      <rPr>
        <sz val="14"/>
        <rFont val="Times New Roman"/>
        <charset val="134"/>
      </rPr>
      <t>8m/1</t>
    </r>
    <r>
      <rPr>
        <sz val="14"/>
        <rFont val="宋体"/>
        <charset val="134"/>
      </rPr>
      <t>道</t>
    </r>
  </si>
  <si>
    <r>
      <rPr>
        <sz val="14"/>
        <rFont val="宋体"/>
        <charset val="134"/>
      </rPr>
      <t>路基帮土方</t>
    </r>
    <r>
      <rPr>
        <sz val="14"/>
        <rFont val="Times New Roman"/>
        <charset val="134"/>
      </rPr>
      <t>180m3</t>
    </r>
    <r>
      <rPr>
        <sz val="14"/>
        <rFont val="宋体"/>
        <charset val="134"/>
      </rPr>
      <t>，挖除</t>
    </r>
    <r>
      <rPr>
        <sz val="14"/>
        <rFont val="Times New Roman"/>
        <charset val="134"/>
      </rPr>
      <t>18cm</t>
    </r>
    <r>
      <rPr>
        <sz val="14"/>
        <rFont val="宋体"/>
        <charset val="134"/>
      </rPr>
      <t>厚旧路面</t>
    </r>
    <r>
      <rPr>
        <sz val="14"/>
        <rFont val="Times New Roman"/>
        <charset val="134"/>
      </rPr>
      <t>270m2</t>
    </r>
    <r>
      <rPr>
        <sz val="14"/>
        <rFont val="宋体"/>
        <charset val="134"/>
      </rPr>
      <t>，</t>
    </r>
    <r>
      <rPr>
        <sz val="14"/>
        <rFont val="Times New Roman"/>
        <charset val="134"/>
      </rPr>
      <t>15cm</t>
    </r>
    <r>
      <rPr>
        <sz val="14"/>
        <rFont val="宋体"/>
        <charset val="134"/>
      </rPr>
      <t>厚天然砂砾垫层</t>
    </r>
    <r>
      <rPr>
        <sz val="14"/>
        <rFont val="Times New Roman"/>
        <charset val="134"/>
      </rPr>
      <t>627m2</t>
    </r>
    <r>
      <rPr>
        <sz val="14"/>
        <rFont val="宋体"/>
        <charset val="134"/>
      </rPr>
      <t>，</t>
    </r>
    <r>
      <rPr>
        <sz val="14"/>
        <rFont val="Times New Roman"/>
        <charset val="134"/>
      </rPr>
      <t>18cm</t>
    </r>
    <r>
      <rPr>
        <sz val="14"/>
        <rFont val="宋体"/>
        <charset val="134"/>
      </rPr>
      <t>厚水泥混凝土面层</t>
    </r>
    <r>
      <rPr>
        <sz val="14"/>
        <rFont val="Times New Roman"/>
        <charset val="134"/>
      </rPr>
      <t>720m2</t>
    </r>
    <r>
      <rPr>
        <sz val="14"/>
        <rFont val="宋体"/>
        <charset val="134"/>
      </rPr>
      <t>，混凝土三角形边沟</t>
    </r>
    <r>
      <rPr>
        <sz val="14"/>
        <rFont val="Times New Roman"/>
        <charset val="134"/>
      </rPr>
      <t>36.04m3/170m</t>
    </r>
    <r>
      <rPr>
        <sz val="14"/>
        <rFont val="宋体"/>
        <charset val="134"/>
      </rPr>
      <t>，钢筋混凝土圆管涵</t>
    </r>
    <r>
      <rPr>
        <sz val="14"/>
        <rFont val="Times New Roman"/>
        <charset val="134"/>
      </rPr>
      <t>6m/1</t>
    </r>
    <r>
      <rPr>
        <sz val="14"/>
        <rFont val="宋体"/>
        <charset val="134"/>
      </rPr>
      <t>道，路基清除软土</t>
    </r>
    <r>
      <rPr>
        <sz val="14"/>
        <rFont val="Times New Roman"/>
        <charset val="134"/>
      </rPr>
      <t>1320m3</t>
    </r>
    <r>
      <rPr>
        <sz val="14"/>
        <rFont val="宋体"/>
        <charset val="134"/>
      </rPr>
      <t>，软基砂砾换填</t>
    </r>
    <r>
      <rPr>
        <sz val="14"/>
        <rFont val="Times New Roman"/>
        <charset val="134"/>
      </rPr>
      <t>60m3</t>
    </r>
  </si>
  <si>
    <r>
      <rPr>
        <sz val="14"/>
        <rFont val="宋体"/>
        <charset val="134"/>
      </rPr>
      <t>白沟</t>
    </r>
    <r>
      <rPr>
        <sz val="14"/>
        <rFont val="Times New Roman"/>
        <charset val="134"/>
      </rPr>
      <t>-</t>
    </r>
    <r>
      <rPr>
        <sz val="14"/>
        <rFont val="宋体"/>
        <charset val="134"/>
      </rPr>
      <t>麻山</t>
    </r>
  </si>
  <si>
    <t>恭门镇麻山村</t>
  </si>
  <si>
    <r>
      <rPr>
        <sz val="14"/>
        <rFont val="Times New Roman"/>
        <charset val="134"/>
      </rPr>
      <t>15cm</t>
    </r>
    <r>
      <rPr>
        <sz val="14"/>
        <rFont val="宋体"/>
        <charset val="134"/>
      </rPr>
      <t>厚天然砂砾垫层</t>
    </r>
    <r>
      <rPr>
        <sz val="14"/>
        <rFont val="Times New Roman"/>
        <charset val="134"/>
      </rPr>
      <t>689m2</t>
    </r>
    <r>
      <rPr>
        <sz val="14"/>
        <rFont val="宋体"/>
        <charset val="134"/>
      </rPr>
      <t>，挖除</t>
    </r>
    <r>
      <rPr>
        <sz val="14"/>
        <rFont val="Times New Roman"/>
        <charset val="134"/>
      </rPr>
      <t>18cm</t>
    </r>
    <r>
      <rPr>
        <sz val="14"/>
        <rFont val="宋体"/>
        <charset val="134"/>
      </rPr>
      <t>厚旧路面</t>
    </r>
    <r>
      <rPr>
        <sz val="14"/>
        <rFont val="Times New Roman"/>
        <charset val="134"/>
      </rPr>
      <t>385m2</t>
    </r>
    <r>
      <rPr>
        <sz val="14"/>
        <rFont val="宋体"/>
        <charset val="134"/>
      </rPr>
      <t>，</t>
    </r>
    <r>
      <rPr>
        <sz val="14"/>
        <rFont val="Times New Roman"/>
        <charset val="134"/>
      </rPr>
      <t>18cm</t>
    </r>
    <r>
      <rPr>
        <sz val="14"/>
        <rFont val="宋体"/>
        <charset val="134"/>
      </rPr>
      <t>厚水泥混凝土面层</t>
    </r>
    <r>
      <rPr>
        <sz val="14"/>
        <rFont val="Times New Roman"/>
        <charset val="134"/>
      </rPr>
      <t>385m2</t>
    </r>
  </si>
  <si>
    <r>
      <rPr>
        <sz val="14"/>
        <rFont val="宋体"/>
        <charset val="134"/>
      </rPr>
      <t>恭门</t>
    </r>
    <r>
      <rPr>
        <sz val="14"/>
        <rFont val="Times New Roman"/>
        <charset val="134"/>
      </rPr>
      <t>-</t>
    </r>
    <r>
      <rPr>
        <sz val="14"/>
        <rFont val="宋体"/>
        <charset val="134"/>
      </rPr>
      <t>秦家塬</t>
    </r>
  </si>
  <si>
    <t>恭门镇河峪村</t>
  </si>
  <si>
    <r>
      <rPr>
        <sz val="14"/>
        <rFont val="宋体"/>
        <charset val="134"/>
      </rPr>
      <t>路基帮土方</t>
    </r>
    <r>
      <rPr>
        <sz val="14"/>
        <rFont val="Times New Roman"/>
        <charset val="134"/>
      </rPr>
      <t>1386m3</t>
    </r>
    <r>
      <rPr>
        <sz val="14"/>
        <rFont val="宋体"/>
        <charset val="134"/>
      </rPr>
      <t>，片石混凝土挡土</t>
    </r>
    <r>
      <rPr>
        <sz val="14"/>
        <rFont val="Times New Roman"/>
        <charset val="134"/>
      </rPr>
      <t>97.44m3/24m</t>
    </r>
    <r>
      <rPr>
        <sz val="14"/>
        <rFont val="宋体"/>
        <charset val="134"/>
      </rPr>
      <t>，钢筋混凝土圆管涵</t>
    </r>
    <r>
      <rPr>
        <sz val="14"/>
        <rFont val="Times New Roman"/>
        <charset val="134"/>
      </rPr>
      <t>18m/3</t>
    </r>
    <r>
      <rPr>
        <sz val="14"/>
        <rFont val="宋体"/>
        <charset val="134"/>
      </rPr>
      <t>道</t>
    </r>
  </si>
  <si>
    <r>
      <rPr>
        <sz val="14"/>
        <rFont val="宋体"/>
        <charset val="134"/>
      </rPr>
      <t>恭门</t>
    </r>
    <r>
      <rPr>
        <sz val="14"/>
        <rFont val="Times New Roman"/>
        <charset val="134"/>
      </rPr>
      <t>-</t>
    </r>
    <r>
      <rPr>
        <sz val="14"/>
        <rFont val="宋体"/>
        <charset val="134"/>
      </rPr>
      <t>新城</t>
    </r>
  </si>
  <si>
    <r>
      <rPr>
        <sz val="14"/>
        <rFont val="Times New Roman"/>
        <charset val="134"/>
      </rPr>
      <t>15cm</t>
    </r>
    <r>
      <rPr>
        <sz val="14"/>
        <rFont val="宋体"/>
        <charset val="134"/>
      </rPr>
      <t>厚天然砂砾垫层</t>
    </r>
    <r>
      <rPr>
        <sz val="14"/>
        <rFont val="Times New Roman"/>
        <charset val="134"/>
      </rPr>
      <t>103m2</t>
    </r>
    <r>
      <rPr>
        <sz val="14"/>
        <rFont val="宋体"/>
        <charset val="134"/>
      </rPr>
      <t>，</t>
    </r>
    <r>
      <rPr>
        <sz val="14"/>
        <rFont val="Times New Roman"/>
        <charset val="134"/>
      </rPr>
      <t>18cm</t>
    </r>
    <r>
      <rPr>
        <sz val="14"/>
        <rFont val="宋体"/>
        <charset val="134"/>
      </rPr>
      <t>厚水泥混凝土面层</t>
    </r>
    <r>
      <rPr>
        <sz val="14"/>
        <rFont val="Times New Roman"/>
        <charset val="134"/>
      </rPr>
      <t>90m2</t>
    </r>
    <r>
      <rPr>
        <sz val="14"/>
        <rFont val="宋体"/>
        <charset val="134"/>
      </rPr>
      <t>，混凝土路肩</t>
    </r>
    <r>
      <rPr>
        <sz val="14"/>
        <rFont val="Times New Roman"/>
        <charset val="134"/>
      </rPr>
      <t>4.8m3</t>
    </r>
    <r>
      <rPr>
        <sz val="14"/>
        <rFont val="宋体"/>
        <charset val="134"/>
      </rPr>
      <t>，标志牌</t>
    </r>
    <r>
      <rPr>
        <sz val="14"/>
        <rFont val="Times New Roman"/>
        <charset val="134"/>
      </rPr>
      <t>2</t>
    </r>
    <r>
      <rPr>
        <sz val="14"/>
        <rFont val="宋体"/>
        <charset val="134"/>
      </rPr>
      <t>块，漫水桥一座</t>
    </r>
  </si>
  <si>
    <t>刘堡镇芦科村</t>
  </si>
  <si>
    <r>
      <rPr>
        <sz val="14"/>
        <rFont val="宋体"/>
        <charset val="134"/>
      </rPr>
      <t>挖除</t>
    </r>
    <r>
      <rPr>
        <sz val="14"/>
        <rFont val="Times New Roman"/>
        <charset val="134"/>
      </rPr>
      <t>18cm</t>
    </r>
    <r>
      <rPr>
        <sz val="14"/>
        <rFont val="宋体"/>
        <charset val="134"/>
      </rPr>
      <t>厚旧路面</t>
    </r>
    <r>
      <rPr>
        <sz val="14"/>
        <rFont val="Times New Roman"/>
        <charset val="134"/>
      </rPr>
      <t>70m2</t>
    </r>
    <r>
      <rPr>
        <sz val="14"/>
        <rFont val="宋体"/>
        <charset val="134"/>
      </rPr>
      <t>，</t>
    </r>
    <r>
      <rPr>
        <sz val="14"/>
        <rFont val="Times New Roman"/>
        <charset val="134"/>
      </rPr>
      <t>18cm</t>
    </r>
    <r>
      <rPr>
        <sz val="14"/>
        <rFont val="宋体"/>
        <charset val="134"/>
      </rPr>
      <t>厚水泥混凝土面层</t>
    </r>
    <r>
      <rPr>
        <sz val="14"/>
        <rFont val="Times New Roman"/>
        <charset val="134"/>
      </rPr>
      <t>70m2</t>
    </r>
    <r>
      <rPr>
        <sz val="14"/>
        <rFont val="宋体"/>
        <charset val="134"/>
      </rPr>
      <t>，拆除旧边沟</t>
    </r>
    <r>
      <rPr>
        <sz val="14"/>
        <rFont val="Times New Roman"/>
        <charset val="134"/>
      </rPr>
      <t>21.2m3</t>
    </r>
    <r>
      <rPr>
        <sz val="14"/>
        <rFont val="宋体"/>
        <charset val="134"/>
      </rPr>
      <t>，混凝土矩形边沟</t>
    </r>
    <r>
      <rPr>
        <sz val="14"/>
        <rFont val="Times New Roman"/>
        <charset val="134"/>
      </rPr>
      <t>30.7m3/100m</t>
    </r>
  </si>
  <si>
    <r>
      <rPr>
        <sz val="14"/>
        <rFont val="宋体"/>
        <charset val="134"/>
      </rPr>
      <t>庄北路</t>
    </r>
    <r>
      <rPr>
        <sz val="14"/>
        <rFont val="Times New Roman"/>
        <charset val="134"/>
      </rPr>
      <t>-</t>
    </r>
    <r>
      <rPr>
        <sz val="14"/>
        <rFont val="宋体"/>
        <charset val="134"/>
      </rPr>
      <t>大湾</t>
    </r>
  </si>
  <si>
    <t>张棉驿乡张棉村</t>
  </si>
  <si>
    <r>
      <rPr>
        <sz val="14"/>
        <rFont val="宋体"/>
        <charset val="134"/>
      </rPr>
      <t>路基帮土方</t>
    </r>
    <r>
      <rPr>
        <sz val="14"/>
        <rFont val="Times New Roman"/>
        <charset val="134"/>
      </rPr>
      <t>90m3</t>
    </r>
    <r>
      <rPr>
        <sz val="14"/>
        <rFont val="宋体"/>
        <charset val="134"/>
      </rPr>
      <t>，片石混凝土挡土</t>
    </r>
    <r>
      <rPr>
        <sz val="14"/>
        <rFont val="Times New Roman"/>
        <charset val="134"/>
      </rPr>
      <t>163.53m3/45m</t>
    </r>
  </si>
  <si>
    <t>张棉驿乡周家村</t>
  </si>
  <si>
    <r>
      <rPr>
        <sz val="14"/>
        <rFont val="宋体"/>
        <charset val="134"/>
      </rPr>
      <t>挖除</t>
    </r>
    <r>
      <rPr>
        <sz val="14"/>
        <rFont val="Times New Roman"/>
        <charset val="134"/>
      </rPr>
      <t>18cm</t>
    </r>
    <r>
      <rPr>
        <sz val="14"/>
        <rFont val="宋体"/>
        <charset val="134"/>
      </rPr>
      <t>厚旧路面</t>
    </r>
    <r>
      <rPr>
        <sz val="14"/>
        <rFont val="Times New Roman"/>
        <charset val="134"/>
      </rPr>
      <t>518m2</t>
    </r>
    <r>
      <rPr>
        <sz val="14"/>
        <rFont val="宋体"/>
        <charset val="134"/>
      </rPr>
      <t>，</t>
    </r>
    <r>
      <rPr>
        <sz val="14"/>
        <rFont val="Times New Roman"/>
        <charset val="134"/>
      </rPr>
      <t>20cm</t>
    </r>
    <r>
      <rPr>
        <sz val="14"/>
        <rFont val="宋体"/>
        <charset val="134"/>
      </rPr>
      <t>厚天然砂砾面层</t>
    </r>
    <r>
      <rPr>
        <sz val="14"/>
        <rFont val="Times New Roman"/>
        <charset val="134"/>
      </rPr>
      <t>518m2</t>
    </r>
  </si>
  <si>
    <r>
      <rPr>
        <sz val="14"/>
        <rFont val="宋体"/>
        <charset val="134"/>
      </rPr>
      <t>下庞</t>
    </r>
    <r>
      <rPr>
        <sz val="14"/>
        <rFont val="Times New Roman"/>
        <charset val="134"/>
      </rPr>
      <t>-</t>
    </r>
    <r>
      <rPr>
        <sz val="14"/>
        <rFont val="宋体"/>
        <charset val="134"/>
      </rPr>
      <t>高山</t>
    </r>
  </si>
  <si>
    <r>
      <rPr>
        <sz val="14"/>
        <rFont val="宋体"/>
        <charset val="134"/>
      </rPr>
      <t>挖除</t>
    </r>
    <r>
      <rPr>
        <sz val="14"/>
        <rFont val="Times New Roman"/>
        <charset val="134"/>
      </rPr>
      <t>18cm</t>
    </r>
    <r>
      <rPr>
        <sz val="14"/>
        <rFont val="宋体"/>
        <charset val="134"/>
      </rPr>
      <t>厚旧路面</t>
    </r>
    <r>
      <rPr>
        <sz val="14"/>
        <rFont val="Times New Roman"/>
        <charset val="134"/>
      </rPr>
      <t>360m2</t>
    </r>
    <r>
      <rPr>
        <sz val="14"/>
        <rFont val="宋体"/>
        <charset val="134"/>
      </rPr>
      <t>，</t>
    </r>
    <r>
      <rPr>
        <sz val="14"/>
        <rFont val="Times New Roman"/>
        <charset val="134"/>
      </rPr>
      <t>18cm</t>
    </r>
    <r>
      <rPr>
        <sz val="14"/>
        <rFont val="宋体"/>
        <charset val="134"/>
      </rPr>
      <t>厚水泥混凝土面层</t>
    </r>
    <r>
      <rPr>
        <sz val="14"/>
        <rFont val="Times New Roman"/>
        <charset val="134"/>
      </rPr>
      <t>360m2</t>
    </r>
    <r>
      <rPr>
        <sz val="14"/>
        <rFont val="宋体"/>
        <charset val="134"/>
      </rPr>
      <t>，</t>
    </r>
  </si>
  <si>
    <r>
      <rPr>
        <sz val="14"/>
        <rFont val="宋体"/>
        <charset val="134"/>
      </rPr>
      <t>张秦路</t>
    </r>
    <r>
      <rPr>
        <sz val="14"/>
        <rFont val="Times New Roman"/>
        <charset val="134"/>
      </rPr>
      <t>-</t>
    </r>
    <r>
      <rPr>
        <sz val="14"/>
        <rFont val="宋体"/>
        <charset val="134"/>
      </rPr>
      <t>豁罗</t>
    </r>
  </si>
  <si>
    <r>
      <rPr>
        <sz val="14"/>
        <rFont val="宋体"/>
        <charset val="134"/>
      </rPr>
      <t>路基帮土方</t>
    </r>
    <r>
      <rPr>
        <sz val="14"/>
        <rFont val="Times New Roman"/>
        <charset val="134"/>
      </rPr>
      <t>60m3</t>
    </r>
    <r>
      <rPr>
        <sz val="14"/>
        <rFont val="宋体"/>
        <charset val="134"/>
      </rPr>
      <t>，挖除</t>
    </r>
    <r>
      <rPr>
        <sz val="14"/>
        <rFont val="Times New Roman"/>
        <charset val="134"/>
      </rPr>
      <t>18cm</t>
    </r>
    <r>
      <rPr>
        <sz val="14"/>
        <rFont val="宋体"/>
        <charset val="134"/>
      </rPr>
      <t>厚旧路面</t>
    </r>
    <r>
      <rPr>
        <sz val="14"/>
        <rFont val="Times New Roman"/>
        <charset val="134"/>
      </rPr>
      <t>150m2</t>
    </r>
    <r>
      <rPr>
        <sz val="14"/>
        <rFont val="宋体"/>
        <charset val="134"/>
      </rPr>
      <t>，</t>
    </r>
    <r>
      <rPr>
        <sz val="14"/>
        <rFont val="Times New Roman"/>
        <charset val="134"/>
      </rPr>
      <t>18cm</t>
    </r>
    <r>
      <rPr>
        <sz val="14"/>
        <rFont val="宋体"/>
        <charset val="134"/>
      </rPr>
      <t>厚水泥混凝土面层</t>
    </r>
    <r>
      <rPr>
        <sz val="14"/>
        <rFont val="Times New Roman"/>
        <charset val="134"/>
      </rPr>
      <t>150m2</t>
    </r>
    <r>
      <rPr>
        <sz val="14"/>
        <rFont val="宋体"/>
        <charset val="134"/>
      </rPr>
      <t>，片石混凝土挡土</t>
    </r>
    <r>
      <rPr>
        <sz val="14"/>
        <rFont val="Times New Roman"/>
        <charset val="134"/>
      </rPr>
      <t>75.68m3/15m</t>
    </r>
    <r>
      <rPr>
        <sz val="14"/>
        <rFont val="宋体"/>
        <charset val="134"/>
      </rPr>
      <t>，混凝土急流槽</t>
    </r>
    <r>
      <rPr>
        <sz val="14"/>
        <rFont val="Times New Roman"/>
        <charset val="134"/>
      </rPr>
      <t>1.13m3/5m</t>
    </r>
  </si>
  <si>
    <r>
      <rPr>
        <sz val="14"/>
        <rFont val="宋体"/>
        <charset val="134"/>
      </rPr>
      <t>大庄阳</t>
    </r>
    <r>
      <rPr>
        <sz val="14"/>
        <rFont val="Times New Roman"/>
        <charset val="134"/>
      </rPr>
      <t>-</t>
    </r>
    <r>
      <rPr>
        <sz val="14"/>
        <rFont val="宋体"/>
        <charset val="134"/>
      </rPr>
      <t>下庞</t>
    </r>
  </si>
  <si>
    <r>
      <rPr>
        <sz val="14"/>
        <rFont val="宋体"/>
        <charset val="134"/>
      </rPr>
      <t>路基帮土方</t>
    </r>
    <r>
      <rPr>
        <sz val="14"/>
        <rFont val="Times New Roman"/>
        <charset val="134"/>
      </rPr>
      <t>405m3</t>
    </r>
    <r>
      <rPr>
        <sz val="14"/>
        <rFont val="宋体"/>
        <charset val="134"/>
      </rPr>
      <t>，挖除</t>
    </r>
    <r>
      <rPr>
        <sz val="14"/>
        <rFont val="Times New Roman"/>
        <charset val="134"/>
      </rPr>
      <t>18cm</t>
    </r>
    <r>
      <rPr>
        <sz val="14"/>
        <rFont val="宋体"/>
        <charset val="134"/>
      </rPr>
      <t>厚旧路面</t>
    </r>
    <r>
      <rPr>
        <sz val="14"/>
        <rFont val="Times New Roman"/>
        <charset val="134"/>
      </rPr>
      <t>368m2</t>
    </r>
    <r>
      <rPr>
        <sz val="14"/>
        <rFont val="宋体"/>
        <charset val="134"/>
      </rPr>
      <t>，</t>
    </r>
    <r>
      <rPr>
        <sz val="14"/>
        <rFont val="Times New Roman"/>
        <charset val="134"/>
      </rPr>
      <t>18cm</t>
    </r>
    <r>
      <rPr>
        <sz val="14"/>
        <rFont val="宋体"/>
        <charset val="134"/>
      </rPr>
      <t>厚水泥混凝土面层</t>
    </r>
    <r>
      <rPr>
        <sz val="14"/>
        <rFont val="Times New Roman"/>
        <charset val="134"/>
      </rPr>
      <t>368m2</t>
    </r>
    <r>
      <rPr>
        <sz val="14"/>
        <rFont val="宋体"/>
        <charset val="134"/>
      </rPr>
      <t>，片石混凝土挡土</t>
    </r>
    <r>
      <rPr>
        <sz val="14"/>
        <rFont val="Times New Roman"/>
        <charset val="134"/>
      </rPr>
      <t>160.2m3/30m</t>
    </r>
    <r>
      <rPr>
        <sz val="14"/>
        <rFont val="宋体"/>
        <charset val="134"/>
      </rPr>
      <t>，混凝土矩形边沟</t>
    </r>
    <r>
      <rPr>
        <sz val="14"/>
        <rFont val="Times New Roman"/>
        <charset val="134"/>
      </rPr>
      <t>32.24m3/105m</t>
    </r>
    <r>
      <rPr>
        <sz val="14"/>
        <rFont val="宋体"/>
        <charset val="134"/>
      </rPr>
      <t>，</t>
    </r>
    <r>
      <rPr>
        <sz val="14"/>
        <rFont val="Times New Roman"/>
        <charset val="134"/>
      </rPr>
      <t>0.5m</t>
    </r>
    <r>
      <rPr>
        <sz val="14"/>
        <rFont val="宋体"/>
        <charset val="134"/>
      </rPr>
      <t>边沟涵</t>
    </r>
    <r>
      <rPr>
        <sz val="14"/>
        <rFont val="Times New Roman"/>
        <charset val="134"/>
      </rPr>
      <t>5m</t>
    </r>
  </si>
  <si>
    <r>
      <rPr>
        <sz val="14"/>
        <rFont val="宋体"/>
        <charset val="134"/>
      </rPr>
      <t>园树梁</t>
    </r>
    <r>
      <rPr>
        <sz val="14"/>
        <rFont val="Times New Roman"/>
        <charset val="134"/>
      </rPr>
      <t>-</t>
    </r>
    <r>
      <rPr>
        <sz val="14"/>
        <rFont val="宋体"/>
        <charset val="134"/>
      </rPr>
      <t>龙山</t>
    </r>
  </si>
  <si>
    <t>木河乡东沟村</t>
  </si>
  <si>
    <r>
      <rPr>
        <sz val="14"/>
        <rFont val="宋体"/>
        <charset val="134"/>
      </rPr>
      <t>挖除</t>
    </r>
    <r>
      <rPr>
        <sz val="14"/>
        <rFont val="Times New Roman"/>
        <charset val="134"/>
      </rPr>
      <t>18cm</t>
    </r>
    <r>
      <rPr>
        <sz val="14"/>
        <rFont val="宋体"/>
        <charset val="134"/>
      </rPr>
      <t>厚旧路面</t>
    </r>
    <r>
      <rPr>
        <sz val="14"/>
        <rFont val="Times New Roman"/>
        <charset val="134"/>
      </rPr>
      <t>135m2</t>
    </r>
    <r>
      <rPr>
        <sz val="14"/>
        <rFont val="宋体"/>
        <charset val="134"/>
      </rPr>
      <t>，</t>
    </r>
    <r>
      <rPr>
        <sz val="14"/>
        <rFont val="Times New Roman"/>
        <charset val="134"/>
      </rPr>
      <t>18cm</t>
    </r>
    <r>
      <rPr>
        <sz val="14"/>
        <rFont val="宋体"/>
        <charset val="134"/>
      </rPr>
      <t>厚水泥混凝土面层</t>
    </r>
    <r>
      <rPr>
        <sz val="14"/>
        <rFont val="Times New Roman"/>
        <charset val="134"/>
      </rPr>
      <t>135m2</t>
    </r>
    <r>
      <rPr>
        <sz val="14"/>
        <rFont val="宋体"/>
        <charset val="134"/>
      </rPr>
      <t>，片石混凝土挡土</t>
    </r>
    <r>
      <rPr>
        <sz val="14"/>
        <rFont val="Times New Roman"/>
        <charset val="134"/>
      </rPr>
      <t>150.8m3/20m</t>
    </r>
    <r>
      <rPr>
        <sz val="14"/>
        <rFont val="宋体"/>
        <charset val="134"/>
      </rPr>
      <t>，混凝土三角形边沟</t>
    </r>
    <r>
      <rPr>
        <sz val="14"/>
        <rFont val="Times New Roman"/>
        <charset val="134"/>
      </rPr>
      <t>4.24m3/20m</t>
    </r>
    <r>
      <rPr>
        <sz val="14"/>
        <rFont val="宋体"/>
        <charset val="134"/>
      </rPr>
      <t>，钢筋混凝土圆管涵维修</t>
    </r>
    <r>
      <rPr>
        <sz val="14"/>
        <rFont val="Times New Roman"/>
        <charset val="134"/>
      </rPr>
      <t>6m/1</t>
    </r>
    <r>
      <rPr>
        <sz val="14"/>
        <rFont val="宋体"/>
        <charset val="134"/>
      </rPr>
      <t>道，软基砂砾换填</t>
    </r>
    <r>
      <rPr>
        <sz val="14"/>
        <rFont val="Times New Roman"/>
        <charset val="134"/>
      </rPr>
      <t>67.5m3</t>
    </r>
  </si>
  <si>
    <t>川王镇范湾村</t>
  </si>
  <si>
    <r>
      <rPr>
        <sz val="14"/>
        <rFont val="宋体"/>
        <charset val="134"/>
      </rPr>
      <t>挖除</t>
    </r>
    <r>
      <rPr>
        <sz val="14"/>
        <rFont val="Times New Roman"/>
        <charset val="134"/>
      </rPr>
      <t>18cm</t>
    </r>
    <r>
      <rPr>
        <sz val="14"/>
        <rFont val="宋体"/>
        <charset val="134"/>
      </rPr>
      <t>厚旧路面</t>
    </r>
    <r>
      <rPr>
        <sz val="14"/>
        <rFont val="Times New Roman"/>
        <charset val="134"/>
      </rPr>
      <t>931m2</t>
    </r>
    <r>
      <rPr>
        <sz val="14"/>
        <rFont val="宋体"/>
        <charset val="134"/>
      </rPr>
      <t>，</t>
    </r>
    <r>
      <rPr>
        <sz val="14"/>
        <rFont val="Times New Roman"/>
        <charset val="134"/>
      </rPr>
      <t>18cm</t>
    </r>
    <r>
      <rPr>
        <sz val="14"/>
        <rFont val="宋体"/>
        <charset val="134"/>
      </rPr>
      <t>厚水泥混凝土面层</t>
    </r>
    <r>
      <rPr>
        <sz val="14"/>
        <rFont val="Times New Roman"/>
        <charset val="134"/>
      </rPr>
      <t>931m2</t>
    </r>
    <r>
      <rPr>
        <sz val="14"/>
        <rFont val="宋体"/>
        <charset val="134"/>
      </rPr>
      <t>，钢筋混凝土圆管涵</t>
    </r>
    <r>
      <rPr>
        <sz val="14"/>
        <rFont val="Times New Roman"/>
        <charset val="134"/>
      </rPr>
      <t>6m/1</t>
    </r>
    <r>
      <rPr>
        <sz val="14"/>
        <rFont val="宋体"/>
        <charset val="134"/>
      </rPr>
      <t>道</t>
    </r>
  </si>
  <si>
    <r>
      <rPr>
        <sz val="14"/>
        <rFont val="宋体"/>
        <charset val="134"/>
      </rPr>
      <t>冯家</t>
    </r>
    <r>
      <rPr>
        <sz val="14"/>
        <rFont val="Times New Roman"/>
        <charset val="134"/>
      </rPr>
      <t>-</t>
    </r>
    <r>
      <rPr>
        <sz val="14"/>
        <rFont val="宋体"/>
        <charset val="134"/>
      </rPr>
      <t>西坪</t>
    </r>
  </si>
  <si>
    <r>
      <rPr>
        <sz val="14"/>
        <rFont val="宋体"/>
        <charset val="134"/>
      </rPr>
      <t>挖除</t>
    </r>
    <r>
      <rPr>
        <sz val="14"/>
        <rFont val="Times New Roman"/>
        <charset val="134"/>
      </rPr>
      <t>18cm</t>
    </r>
    <r>
      <rPr>
        <sz val="14"/>
        <rFont val="宋体"/>
        <charset val="134"/>
      </rPr>
      <t>厚旧路面</t>
    </r>
    <r>
      <rPr>
        <sz val="14"/>
        <rFont val="Times New Roman"/>
        <charset val="134"/>
      </rPr>
      <t>901m2</t>
    </r>
    <r>
      <rPr>
        <sz val="14"/>
        <rFont val="宋体"/>
        <charset val="134"/>
      </rPr>
      <t>，</t>
    </r>
    <r>
      <rPr>
        <sz val="14"/>
        <rFont val="Times New Roman"/>
        <charset val="134"/>
      </rPr>
      <t>18cm</t>
    </r>
    <r>
      <rPr>
        <sz val="14"/>
        <rFont val="宋体"/>
        <charset val="134"/>
      </rPr>
      <t>厚水泥混凝土面层</t>
    </r>
    <r>
      <rPr>
        <sz val="14"/>
        <rFont val="Times New Roman"/>
        <charset val="134"/>
      </rPr>
      <t>901m2,15cm</t>
    </r>
    <r>
      <rPr>
        <sz val="14"/>
        <rFont val="宋体"/>
        <charset val="134"/>
      </rPr>
      <t>厚天然砂砾垫层</t>
    </r>
    <r>
      <rPr>
        <sz val="14"/>
        <rFont val="Times New Roman"/>
        <charset val="134"/>
      </rPr>
      <t>1034m2</t>
    </r>
  </si>
  <si>
    <r>
      <rPr>
        <sz val="14"/>
        <rFont val="宋体"/>
        <charset val="134"/>
      </rPr>
      <t>寨子二组</t>
    </r>
    <r>
      <rPr>
        <sz val="14"/>
        <rFont val="Times New Roman"/>
        <charset val="134"/>
      </rPr>
      <t>-</t>
    </r>
    <r>
      <rPr>
        <sz val="14"/>
        <rFont val="宋体"/>
        <charset val="134"/>
      </rPr>
      <t>三组</t>
    </r>
  </si>
  <si>
    <t>大阳镇寨子村</t>
  </si>
  <si>
    <r>
      <rPr>
        <sz val="14"/>
        <rFont val="宋体"/>
        <charset val="134"/>
      </rPr>
      <t>路基帮土方</t>
    </r>
    <r>
      <rPr>
        <sz val="14"/>
        <rFont val="Times New Roman"/>
        <charset val="134"/>
      </rPr>
      <t>150m3</t>
    </r>
    <r>
      <rPr>
        <sz val="14"/>
        <rFont val="宋体"/>
        <charset val="134"/>
      </rPr>
      <t>，</t>
    </r>
    <r>
      <rPr>
        <sz val="14"/>
        <rFont val="Times New Roman"/>
        <charset val="134"/>
      </rPr>
      <t>15cm</t>
    </r>
    <r>
      <rPr>
        <sz val="14"/>
        <rFont val="宋体"/>
        <charset val="134"/>
      </rPr>
      <t>厚天然砂砾垫层</t>
    </r>
    <r>
      <rPr>
        <sz val="14"/>
        <rFont val="Times New Roman"/>
        <charset val="134"/>
      </rPr>
      <t>183m2</t>
    </r>
    <r>
      <rPr>
        <sz val="14"/>
        <rFont val="宋体"/>
        <charset val="134"/>
      </rPr>
      <t>，</t>
    </r>
    <r>
      <rPr>
        <sz val="14"/>
        <rFont val="Times New Roman"/>
        <charset val="134"/>
      </rPr>
      <t>18cm</t>
    </r>
    <r>
      <rPr>
        <sz val="14"/>
        <rFont val="宋体"/>
        <charset val="134"/>
      </rPr>
      <t>厚水泥混凝土面层</t>
    </r>
    <r>
      <rPr>
        <sz val="14"/>
        <rFont val="Times New Roman"/>
        <charset val="134"/>
      </rPr>
      <t>150m2</t>
    </r>
    <r>
      <rPr>
        <sz val="14"/>
        <rFont val="宋体"/>
        <charset val="134"/>
      </rPr>
      <t>，混凝土矩形边沟</t>
    </r>
    <r>
      <rPr>
        <sz val="14"/>
        <rFont val="Times New Roman"/>
        <charset val="134"/>
      </rPr>
      <t>15.35m3/50m</t>
    </r>
    <r>
      <rPr>
        <sz val="14"/>
        <rFont val="宋体"/>
        <charset val="134"/>
      </rPr>
      <t>，钢筋混凝土圆管涵</t>
    </r>
    <r>
      <rPr>
        <sz val="14"/>
        <rFont val="Times New Roman"/>
        <charset val="134"/>
      </rPr>
      <t>6m/1</t>
    </r>
    <r>
      <rPr>
        <sz val="14"/>
        <rFont val="宋体"/>
        <charset val="134"/>
      </rPr>
      <t>道</t>
    </r>
  </si>
  <si>
    <r>
      <rPr>
        <sz val="14"/>
        <rFont val="宋体"/>
        <charset val="134"/>
      </rPr>
      <t>二房</t>
    </r>
    <r>
      <rPr>
        <sz val="14"/>
        <rFont val="Times New Roman"/>
        <charset val="134"/>
      </rPr>
      <t>-</t>
    </r>
    <r>
      <rPr>
        <sz val="14"/>
        <rFont val="宋体"/>
        <charset val="134"/>
      </rPr>
      <t>康平</t>
    </r>
  </si>
  <si>
    <t>马关镇二房村</t>
  </si>
  <si>
    <r>
      <rPr>
        <sz val="14"/>
        <rFont val="宋体"/>
        <charset val="134"/>
      </rPr>
      <t>挖除</t>
    </r>
    <r>
      <rPr>
        <sz val="14"/>
        <rFont val="Times New Roman"/>
        <charset val="134"/>
      </rPr>
      <t>18cm</t>
    </r>
    <r>
      <rPr>
        <sz val="14"/>
        <rFont val="宋体"/>
        <charset val="134"/>
      </rPr>
      <t>厚旧路面</t>
    </r>
    <r>
      <rPr>
        <sz val="14"/>
        <rFont val="Times New Roman"/>
        <charset val="134"/>
      </rPr>
      <t>175m2</t>
    </r>
    <r>
      <rPr>
        <sz val="14"/>
        <rFont val="宋体"/>
        <charset val="134"/>
      </rPr>
      <t>，</t>
    </r>
    <r>
      <rPr>
        <sz val="14"/>
        <rFont val="Times New Roman"/>
        <charset val="134"/>
      </rPr>
      <t>18cm</t>
    </r>
    <r>
      <rPr>
        <sz val="14"/>
        <rFont val="宋体"/>
        <charset val="134"/>
      </rPr>
      <t>厚水泥混凝土面层</t>
    </r>
    <r>
      <rPr>
        <sz val="14"/>
        <rFont val="Times New Roman"/>
        <charset val="134"/>
      </rPr>
      <t>175m2</t>
    </r>
  </si>
  <si>
    <r>
      <rPr>
        <sz val="14"/>
        <rFont val="宋体"/>
        <charset val="134"/>
      </rPr>
      <t>邵佛</t>
    </r>
    <r>
      <rPr>
        <sz val="14"/>
        <rFont val="Times New Roman"/>
        <charset val="134"/>
      </rPr>
      <t>-</t>
    </r>
    <r>
      <rPr>
        <sz val="14"/>
        <rFont val="宋体"/>
        <charset val="134"/>
      </rPr>
      <t>西台</t>
    </r>
  </si>
  <si>
    <t>马关镇西台村</t>
  </si>
  <si>
    <r>
      <rPr>
        <sz val="14"/>
        <rFont val="宋体"/>
        <charset val="134"/>
      </rPr>
      <t>挖除</t>
    </r>
    <r>
      <rPr>
        <sz val="14"/>
        <rFont val="Times New Roman"/>
        <charset val="134"/>
      </rPr>
      <t>18cm</t>
    </r>
    <r>
      <rPr>
        <sz val="14"/>
        <rFont val="宋体"/>
        <charset val="134"/>
      </rPr>
      <t>厚旧路面</t>
    </r>
    <r>
      <rPr>
        <sz val="14"/>
        <rFont val="Times New Roman"/>
        <charset val="134"/>
      </rPr>
      <t>105m2</t>
    </r>
    <r>
      <rPr>
        <sz val="14"/>
        <rFont val="宋体"/>
        <charset val="134"/>
      </rPr>
      <t>，</t>
    </r>
    <r>
      <rPr>
        <sz val="14"/>
        <rFont val="Times New Roman"/>
        <charset val="134"/>
      </rPr>
      <t>18cm</t>
    </r>
    <r>
      <rPr>
        <sz val="14"/>
        <rFont val="宋体"/>
        <charset val="134"/>
      </rPr>
      <t>厚水泥混凝土面层</t>
    </r>
    <r>
      <rPr>
        <sz val="14"/>
        <rFont val="Times New Roman"/>
        <charset val="134"/>
      </rPr>
      <t>105m2</t>
    </r>
    <r>
      <rPr>
        <sz val="14"/>
        <rFont val="宋体"/>
        <charset val="134"/>
      </rPr>
      <t>，软基砂砾换填</t>
    </r>
    <r>
      <rPr>
        <sz val="14"/>
        <rFont val="Times New Roman"/>
        <charset val="134"/>
      </rPr>
      <t>42m3</t>
    </r>
  </si>
  <si>
    <r>
      <rPr>
        <sz val="14"/>
        <rFont val="宋体"/>
        <charset val="134"/>
      </rPr>
      <t>邵佛</t>
    </r>
    <r>
      <rPr>
        <sz val="14"/>
        <rFont val="Times New Roman"/>
        <charset val="134"/>
      </rPr>
      <t>-</t>
    </r>
    <r>
      <rPr>
        <sz val="14"/>
        <rFont val="宋体"/>
        <charset val="134"/>
      </rPr>
      <t>西庄</t>
    </r>
  </si>
  <si>
    <t>马关镇邵佛村</t>
  </si>
  <si>
    <r>
      <rPr>
        <sz val="14"/>
        <rFont val="宋体"/>
        <charset val="134"/>
      </rPr>
      <t>挖除</t>
    </r>
    <r>
      <rPr>
        <sz val="14"/>
        <rFont val="Times New Roman"/>
        <charset val="134"/>
      </rPr>
      <t>18cm</t>
    </r>
    <r>
      <rPr>
        <sz val="14"/>
        <rFont val="宋体"/>
        <charset val="134"/>
      </rPr>
      <t>厚旧路面</t>
    </r>
    <r>
      <rPr>
        <sz val="14"/>
        <rFont val="Times New Roman"/>
        <charset val="134"/>
      </rPr>
      <t>578m2</t>
    </r>
    <r>
      <rPr>
        <sz val="14"/>
        <rFont val="宋体"/>
        <charset val="134"/>
      </rPr>
      <t>，</t>
    </r>
    <r>
      <rPr>
        <sz val="14"/>
        <rFont val="Times New Roman"/>
        <charset val="134"/>
      </rPr>
      <t>18cm</t>
    </r>
    <r>
      <rPr>
        <sz val="14"/>
        <rFont val="宋体"/>
        <charset val="134"/>
      </rPr>
      <t>厚水泥混凝土面层</t>
    </r>
    <r>
      <rPr>
        <sz val="14"/>
        <rFont val="Times New Roman"/>
        <charset val="134"/>
      </rPr>
      <t>578m2</t>
    </r>
    <r>
      <rPr>
        <sz val="14"/>
        <rFont val="宋体"/>
        <charset val="134"/>
      </rPr>
      <t>，软基砂砾换填</t>
    </r>
    <r>
      <rPr>
        <sz val="14"/>
        <rFont val="Times New Roman"/>
        <charset val="134"/>
      </rPr>
      <t>63m3</t>
    </r>
    <r>
      <rPr>
        <sz val="14"/>
        <rFont val="宋体"/>
        <charset val="134"/>
      </rPr>
      <t>，混凝土矩形边沟</t>
    </r>
    <r>
      <rPr>
        <sz val="14"/>
        <rFont val="Times New Roman"/>
        <charset val="134"/>
      </rPr>
      <t>15.35m3/50m</t>
    </r>
  </si>
  <si>
    <r>
      <rPr>
        <sz val="14"/>
        <rFont val="宋体"/>
        <charset val="134"/>
      </rPr>
      <t>东庄</t>
    </r>
    <r>
      <rPr>
        <sz val="14"/>
        <rFont val="Times New Roman"/>
        <charset val="134"/>
      </rPr>
      <t>-</t>
    </r>
    <r>
      <rPr>
        <sz val="14"/>
        <rFont val="宋体"/>
        <charset val="134"/>
      </rPr>
      <t>黄花</t>
    </r>
  </si>
  <si>
    <t>马关镇东庄村</t>
  </si>
  <si>
    <r>
      <rPr>
        <sz val="14"/>
        <rFont val="宋体"/>
        <charset val="134"/>
      </rPr>
      <t>路基回填</t>
    </r>
    <r>
      <rPr>
        <sz val="14"/>
        <rFont val="Times New Roman"/>
        <charset val="134"/>
      </rPr>
      <t>1620m3</t>
    </r>
    <r>
      <rPr>
        <sz val="14"/>
        <rFont val="宋体"/>
        <charset val="134"/>
      </rPr>
      <t>，挖除</t>
    </r>
    <r>
      <rPr>
        <sz val="14"/>
        <rFont val="Times New Roman"/>
        <charset val="134"/>
      </rPr>
      <t>18cm</t>
    </r>
    <r>
      <rPr>
        <sz val="14"/>
        <rFont val="宋体"/>
        <charset val="134"/>
      </rPr>
      <t>厚旧路面</t>
    </r>
    <r>
      <rPr>
        <sz val="14"/>
        <rFont val="Times New Roman"/>
        <charset val="134"/>
      </rPr>
      <t>719m2</t>
    </r>
    <r>
      <rPr>
        <sz val="14"/>
        <rFont val="宋体"/>
        <charset val="134"/>
      </rPr>
      <t>，</t>
    </r>
    <r>
      <rPr>
        <sz val="14"/>
        <rFont val="Times New Roman"/>
        <charset val="134"/>
      </rPr>
      <t>18cm</t>
    </r>
    <r>
      <rPr>
        <sz val="14"/>
        <rFont val="宋体"/>
        <charset val="134"/>
      </rPr>
      <t>厚水泥混凝土面层</t>
    </r>
    <r>
      <rPr>
        <sz val="14"/>
        <rFont val="Times New Roman"/>
        <charset val="134"/>
      </rPr>
      <t>719m2</t>
    </r>
    <r>
      <rPr>
        <sz val="14"/>
        <rFont val="宋体"/>
        <charset val="134"/>
      </rPr>
      <t>，片石混凝土挡土</t>
    </r>
    <r>
      <rPr>
        <sz val="14"/>
        <rFont val="Times New Roman"/>
        <charset val="134"/>
      </rPr>
      <t>688.95m3/120m</t>
    </r>
    <r>
      <rPr>
        <sz val="14"/>
        <rFont val="宋体"/>
        <charset val="134"/>
      </rPr>
      <t>，软基砂砾换填</t>
    </r>
    <r>
      <rPr>
        <sz val="14"/>
        <rFont val="Times New Roman"/>
        <charset val="134"/>
      </rPr>
      <t>20m3</t>
    </r>
  </si>
  <si>
    <r>
      <rPr>
        <sz val="14"/>
        <rFont val="宋体"/>
        <charset val="134"/>
      </rPr>
      <t>上豆</t>
    </r>
    <r>
      <rPr>
        <sz val="14"/>
        <rFont val="Times New Roman"/>
        <charset val="134"/>
      </rPr>
      <t>-</t>
    </r>
    <r>
      <rPr>
        <sz val="14"/>
        <rFont val="宋体"/>
        <charset val="134"/>
      </rPr>
      <t>庙儿</t>
    </r>
  </si>
  <si>
    <t>马关镇上豆村</t>
  </si>
  <si>
    <r>
      <rPr>
        <sz val="14"/>
        <rFont val="Times New Roman"/>
        <charset val="134"/>
      </rPr>
      <t>15cm</t>
    </r>
    <r>
      <rPr>
        <sz val="14"/>
        <rFont val="宋体"/>
        <charset val="134"/>
      </rPr>
      <t>厚天然砂砾垫层</t>
    </r>
    <r>
      <rPr>
        <sz val="14"/>
        <rFont val="Times New Roman"/>
        <charset val="134"/>
      </rPr>
      <t>128m2</t>
    </r>
    <r>
      <rPr>
        <sz val="14"/>
        <rFont val="宋体"/>
        <charset val="134"/>
      </rPr>
      <t>，</t>
    </r>
    <r>
      <rPr>
        <sz val="14"/>
        <rFont val="Times New Roman"/>
        <charset val="134"/>
      </rPr>
      <t>18cm</t>
    </r>
    <r>
      <rPr>
        <sz val="14"/>
        <rFont val="宋体"/>
        <charset val="134"/>
      </rPr>
      <t>厚水泥混凝土面层</t>
    </r>
    <r>
      <rPr>
        <sz val="14"/>
        <rFont val="Times New Roman"/>
        <charset val="134"/>
      </rPr>
      <t>105m2</t>
    </r>
    <r>
      <rPr>
        <sz val="14"/>
        <rFont val="宋体"/>
        <charset val="134"/>
      </rPr>
      <t>，混凝土矩形边沟</t>
    </r>
    <r>
      <rPr>
        <sz val="14"/>
        <rFont val="Times New Roman"/>
        <charset val="134"/>
      </rPr>
      <t>7.68m3/25m</t>
    </r>
    <r>
      <rPr>
        <sz val="14"/>
        <rFont val="宋体"/>
        <charset val="134"/>
      </rPr>
      <t>，混凝土梯形边沟</t>
    </r>
    <r>
      <rPr>
        <sz val="14"/>
        <rFont val="Times New Roman"/>
        <charset val="134"/>
      </rPr>
      <t>1.65m3/5m</t>
    </r>
  </si>
  <si>
    <t>马关镇小庄村</t>
  </si>
  <si>
    <r>
      <rPr>
        <sz val="14"/>
        <rFont val="宋体"/>
        <charset val="134"/>
      </rPr>
      <t>挖除</t>
    </r>
    <r>
      <rPr>
        <sz val="14"/>
        <rFont val="Times New Roman"/>
        <charset val="134"/>
      </rPr>
      <t>18cm</t>
    </r>
    <r>
      <rPr>
        <sz val="14"/>
        <rFont val="宋体"/>
        <charset val="134"/>
      </rPr>
      <t>厚旧路面</t>
    </r>
    <r>
      <rPr>
        <sz val="14"/>
        <rFont val="Times New Roman"/>
        <charset val="134"/>
      </rPr>
      <t>90m2</t>
    </r>
    <r>
      <rPr>
        <sz val="14"/>
        <rFont val="宋体"/>
        <charset val="134"/>
      </rPr>
      <t>，</t>
    </r>
    <r>
      <rPr>
        <sz val="14"/>
        <rFont val="Times New Roman"/>
        <charset val="134"/>
      </rPr>
      <t>18cm</t>
    </r>
    <r>
      <rPr>
        <sz val="14"/>
        <rFont val="宋体"/>
        <charset val="134"/>
      </rPr>
      <t>厚水泥混凝土面层</t>
    </r>
    <r>
      <rPr>
        <sz val="14"/>
        <rFont val="Times New Roman"/>
        <charset val="134"/>
      </rPr>
      <t>90m2</t>
    </r>
    <r>
      <rPr>
        <sz val="14"/>
        <rFont val="宋体"/>
        <charset val="134"/>
      </rPr>
      <t>，混凝土急流槽</t>
    </r>
    <r>
      <rPr>
        <sz val="14"/>
        <rFont val="Times New Roman"/>
        <charset val="134"/>
      </rPr>
      <t>10.85m3/32m</t>
    </r>
  </si>
  <si>
    <r>
      <rPr>
        <sz val="14"/>
        <rFont val="宋体"/>
        <charset val="134"/>
      </rPr>
      <t>马咀</t>
    </r>
    <r>
      <rPr>
        <sz val="14"/>
        <rFont val="Times New Roman"/>
        <charset val="134"/>
      </rPr>
      <t>-</t>
    </r>
    <r>
      <rPr>
        <sz val="14"/>
        <rFont val="宋体"/>
        <charset val="134"/>
      </rPr>
      <t>上豆</t>
    </r>
  </si>
  <si>
    <r>
      <rPr>
        <sz val="14"/>
        <rFont val="宋体"/>
        <charset val="134"/>
      </rPr>
      <t>挖除</t>
    </r>
    <r>
      <rPr>
        <sz val="14"/>
        <rFont val="Times New Roman"/>
        <charset val="134"/>
      </rPr>
      <t>18cm</t>
    </r>
    <r>
      <rPr>
        <sz val="14"/>
        <rFont val="宋体"/>
        <charset val="134"/>
      </rPr>
      <t>厚旧路面</t>
    </r>
    <r>
      <rPr>
        <sz val="14"/>
        <rFont val="Times New Roman"/>
        <charset val="134"/>
      </rPr>
      <t>158m2</t>
    </r>
    <r>
      <rPr>
        <sz val="14"/>
        <rFont val="宋体"/>
        <charset val="134"/>
      </rPr>
      <t>，</t>
    </r>
    <r>
      <rPr>
        <sz val="14"/>
        <rFont val="Times New Roman"/>
        <charset val="134"/>
      </rPr>
      <t>18cm</t>
    </r>
    <r>
      <rPr>
        <sz val="14"/>
        <rFont val="宋体"/>
        <charset val="134"/>
      </rPr>
      <t>厚水泥混凝土面层</t>
    </r>
    <r>
      <rPr>
        <sz val="14"/>
        <rFont val="Times New Roman"/>
        <charset val="134"/>
      </rPr>
      <t>158m2</t>
    </r>
    <r>
      <rPr>
        <sz val="14"/>
        <rFont val="宋体"/>
        <charset val="134"/>
      </rPr>
      <t>，软基砂砾换填</t>
    </r>
    <r>
      <rPr>
        <sz val="14"/>
        <rFont val="Times New Roman"/>
        <charset val="134"/>
      </rPr>
      <t>78.8m3</t>
    </r>
  </si>
  <si>
    <r>
      <rPr>
        <sz val="14"/>
        <rFont val="宋体"/>
        <charset val="134"/>
      </rPr>
      <t>杨渠</t>
    </r>
    <r>
      <rPr>
        <sz val="14"/>
        <rFont val="Times New Roman"/>
        <charset val="134"/>
      </rPr>
      <t>-</t>
    </r>
    <r>
      <rPr>
        <sz val="14"/>
        <rFont val="宋体"/>
        <charset val="134"/>
      </rPr>
      <t>高营</t>
    </r>
  </si>
  <si>
    <t>梁山镇杨渠村</t>
  </si>
  <si>
    <r>
      <rPr>
        <sz val="14"/>
        <rFont val="宋体"/>
        <charset val="134"/>
      </rPr>
      <t>路基回填</t>
    </r>
    <r>
      <rPr>
        <sz val="14"/>
        <rFont val="Times New Roman"/>
        <charset val="134"/>
      </rPr>
      <t>295m3</t>
    </r>
    <r>
      <rPr>
        <sz val="14"/>
        <rFont val="宋体"/>
        <charset val="134"/>
      </rPr>
      <t>，挖除</t>
    </r>
    <r>
      <rPr>
        <sz val="14"/>
        <rFont val="Times New Roman"/>
        <charset val="134"/>
      </rPr>
      <t>18cm</t>
    </r>
    <r>
      <rPr>
        <sz val="14"/>
        <rFont val="宋体"/>
        <charset val="134"/>
      </rPr>
      <t>厚旧路面</t>
    </r>
    <r>
      <rPr>
        <sz val="14"/>
        <rFont val="Times New Roman"/>
        <charset val="134"/>
      </rPr>
      <t>254m2</t>
    </r>
    <r>
      <rPr>
        <sz val="14"/>
        <rFont val="宋体"/>
        <charset val="134"/>
      </rPr>
      <t>，</t>
    </r>
    <r>
      <rPr>
        <sz val="14"/>
        <rFont val="Times New Roman"/>
        <charset val="134"/>
      </rPr>
      <t>18cm</t>
    </r>
    <r>
      <rPr>
        <sz val="14"/>
        <rFont val="宋体"/>
        <charset val="134"/>
      </rPr>
      <t>厚水泥混凝土面层</t>
    </r>
    <r>
      <rPr>
        <sz val="14"/>
        <rFont val="Times New Roman"/>
        <charset val="134"/>
      </rPr>
      <t>254m2</t>
    </r>
    <r>
      <rPr>
        <sz val="14"/>
        <rFont val="宋体"/>
        <charset val="134"/>
      </rPr>
      <t>，片石混凝土挡土</t>
    </r>
    <r>
      <rPr>
        <sz val="14"/>
        <rFont val="Times New Roman"/>
        <charset val="134"/>
      </rPr>
      <t>175.5m3/15m</t>
    </r>
    <r>
      <rPr>
        <sz val="14"/>
        <rFont val="宋体"/>
        <charset val="134"/>
      </rPr>
      <t>，钢筋混凝土圆管涵</t>
    </r>
    <r>
      <rPr>
        <sz val="14"/>
        <rFont val="Times New Roman"/>
        <charset val="134"/>
      </rPr>
      <t>6m/1</t>
    </r>
    <r>
      <rPr>
        <sz val="14"/>
        <rFont val="宋体"/>
        <charset val="134"/>
      </rPr>
      <t>道</t>
    </r>
  </si>
  <si>
    <r>
      <rPr>
        <sz val="14"/>
        <rFont val="宋体"/>
        <charset val="134"/>
      </rPr>
      <t>上水泉</t>
    </r>
    <r>
      <rPr>
        <sz val="14"/>
        <rFont val="Times New Roman"/>
        <charset val="134"/>
      </rPr>
      <t>-</t>
    </r>
    <r>
      <rPr>
        <sz val="14"/>
        <rFont val="宋体"/>
        <charset val="134"/>
      </rPr>
      <t>石沟</t>
    </r>
  </si>
  <si>
    <r>
      <rPr>
        <sz val="14"/>
        <rFont val="宋体"/>
        <charset val="134"/>
      </rPr>
      <t>挖除</t>
    </r>
    <r>
      <rPr>
        <sz val="14"/>
        <rFont val="Times New Roman"/>
        <charset val="134"/>
      </rPr>
      <t>18cm</t>
    </r>
    <r>
      <rPr>
        <sz val="14"/>
        <rFont val="宋体"/>
        <charset val="134"/>
      </rPr>
      <t>厚旧路面</t>
    </r>
    <r>
      <rPr>
        <sz val="14"/>
        <rFont val="Times New Roman"/>
        <charset val="134"/>
      </rPr>
      <t>35m2</t>
    </r>
    <r>
      <rPr>
        <sz val="14"/>
        <rFont val="宋体"/>
        <charset val="134"/>
      </rPr>
      <t>，</t>
    </r>
    <r>
      <rPr>
        <sz val="14"/>
        <rFont val="Times New Roman"/>
        <charset val="134"/>
      </rPr>
      <t>18cm</t>
    </r>
    <r>
      <rPr>
        <sz val="14"/>
        <rFont val="宋体"/>
        <charset val="134"/>
      </rPr>
      <t>厚水泥混凝土面层</t>
    </r>
    <r>
      <rPr>
        <sz val="14"/>
        <rFont val="Times New Roman"/>
        <charset val="134"/>
      </rPr>
      <t>35m2</t>
    </r>
    <r>
      <rPr>
        <sz val="14"/>
        <rFont val="宋体"/>
        <charset val="134"/>
      </rPr>
      <t>，片石混凝土挡土</t>
    </r>
    <r>
      <rPr>
        <sz val="14"/>
        <rFont val="Times New Roman"/>
        <charset val="134"/>
      </rPr>
      <t>152.76m3/25m</t>
    </r>
  </si>
  <si>
    <r>
      <rPr>
        <sz val="14"/>
        <rFont val="Times New Roman"/>
        <charset val="134"/>
      </rPr>
      <t>C</t>
    </r>
    <r>
      <rPr>
        <sz val="14"/>
        <rFont val="宋体"/>
        <charset val="134"/>
      </rPr>
      <t>级波形护栏</t>
    </r>
    <r>
      <rPr>
        <sz val="14"/>
        <rFont val="Times New Roman"/>
        <charset val="134"/>
      </rPr>
      <t>46m</t>
    </r>
    <r>
      <rPr>
        <sz val="14"/>
        <rFont val="宋体"/>
        <charset val="134"/>
      </rPr>
      <t>，轮廓标</t>
    </r>
    <r>
      <rPr>
        <sz val="14"/>
        <rFont val="Times New Roman"/>
        <charset val="134"/>
      </rPr>
      <t>2</t>
    </r>
    <r>
      <rPr>
        <sz val="14"/>
        <rFont val="宋体"/>
        <charset val="134"/>
      </rPr>
      <t>个，路基帮土方</t>
    </r>
    <r>
      <rPr>
        <sz val="14"/>
        <rFont val="Times New Roman"/>
        <charset val="134"/>
      </rPr>
      <t>600m3</t>
    </r>
    <r>
      <rPr>
        <sz val="14"/>
        <rFont val="宋体"/>
        <charset val="134"/>
      </rPr>
      <t>，挖除</t>
    </r>
    <r>
      <rPr>
        <sz val="14"/>
        <rFont val="Times New Roman"/>
        <charset val="134"/>
      </rPr>
      <t>18cm</t>
    </r>
    <r>
      <rPr>
        <sz val="14"/>
        <rFont val="宋体"/>
        <charset val="134"/>
      </rPr>
      <t>厚旧路面</t>
    </r>
    <r>
      <rPr>
        <sz val="14"/>
        <rFont val="Times New Roman"/>
        <charset val="134"/>
      </rPr>
      <t>90m2</t>
    </r>
    <r>
      <rPr>
        <sz val="14"/>
        <rFont val="宋体"/>
        <charset val="134"/>
      </rPr>
      <t>，</t>
    </r>
    <r>
      <rPr>
        <sz val="14"/>
        <rFont val="Times New Roman"/>
        <charset val="134"/>
      </rPr>
      <t>18cm</t>
    </r>
    <r>
      <rPr>
        <sz val="14"/>
        <rFont val="宋体"/>
        <charset val="134"/>
      </rPr>
      <t>厚水泥混凝土面层</t>
    </r>
    <r>
      <rPr>
        <sz val="14"/>
        <rFont val="Times New Roman"/>
        <charset val="134"/>
      </rPr>
      <t>90m2</t>
    </r>
    <r>
      <rPr>
        <sz val="14"/>
        <rFont val="宋体"/>
        <charset val="134"/>
      </rPr>
      <t>，片石混凝土挡土</t>
    </r>
    <r>
      <rPr>
        <sz val="14"/>
        <rFont val="Times New Roman"/>
        <charset val="134"/>
      </rPr>
      <t>113.1m3/15m</t>
    </r>
    <r>
      <rPr>
        <sz val="14"/>
        <rFont val="宋体"/>
        <charset val="134"/>
      </rPr>
      <t>，混凝土三角形边沟</t>
    </r>
    <r>
      <rPr>
        <sz val="14"/>
        <rFont val="Times New Roman"/>
        <charset val="134"/>
      </rPr>
      <t>44.52m3/210m</t>
    </r>
    <r>
      <rPr>
        <sz val="14"/>
        <rFont val="宋体"/>
        <charset val="134"/>
      </rPr>
      <t>，混凝土拦水带</t>
    </r>
    <r>
      <rPr>
        <sz val="14"/>
        <rFont val="Times New Roman"/>
        <charset val="134"/>
      </rPr>
      <t>100m</t>
    </r>
    <r>
      <rPr>
        <sz val="14"/>
        <rFont val="宋体"/>
        <charset val="134"/>
      </rPr>
      <t>，软基砂砾换填</t>
    </r>
    <r>
      <rPr>
        <sz val="14"/>
        <rFont val="Times New Roman"/>
        <charset val="134"/>
      </rPr>
      <t>22.5m3</t>
    </r>
  </si>
  <si>
    <r>
      <rPr>
        <sz val="14"/>
        <rFont val="宋体"/>
        <charset val="134"/>
      </rPr>
      <t>张川</t>
    </r>
    <r>
      <rPr>
        <sz val="14"/>
        <rFont val="Times New Roman"/>
        <charset val="134"/>
      </rPr>
      <t>-</t>
    </r>
    <r>
      <rPr>
        <sz val="14"/>
        <rFont val="宋体"/>
        <charset val="134"/>
      </rPr>
      <t>孙家峡</t>
    </r>
  </si>
  <si>
    <r>
      <rPr>
        <sz val="14"/>
        <rFont val="宋体"/>
        <charset val="134"/>
      </rPr>
      <t>路基帮土方</t>
    </r>
    <r>
      <rPr>
        <sz val="14"/>
        <rFont val="Times New Roman"/>
        <charset val="134"/>
      </rPr>
      <t>175m3</t>
    </r>
    <r>
      <rPr>
        <sz val="14"/>
        <rFont val="宋体"/>
        <charset val="134"/>
      </rPr>
      <t>，混凝土三角形边沟</t>
    </r>
    <r>
      <rPr>
        <sz val="14"/>
        <rFont val="Times New Roman"/>
        <charset val="134"/>
      </rPr>
      <t>29.68m3/140m</t>
    </r>
    <r>
      <rPr>
        <sz val="14"/>
        <rFont val="宋体"/>
        <charset val="134"/>
      </rPr>
      <t>，钢筋混凝土圆管涵</t>
    </r>
    <r>
      <rPr>
        <sz val="14"/>
        <rFont val="Times New Roman"/>
        <charset val="134"/>
      </rPr>
      <t>6m/1</t>
    </r>
    <r>
      <rPr>
        <sz val="14"/>
        <rFont val="宋体"/>
        <charset val="134"/>
      </rPr>
      <t>道</t>
    </r>
  </si>
  <si>
    <t>山场通组路</t>
  </si>
  <si>
    <r>
      <rPr>
        <sz val="14"/>
        <rFont val="宋体"/>
        <charset val="134"/>
      </rPr>
      <t>路基帮土方</t>
    </r>
    <r>
      <rPr>
        <sz val="14"/>
        <rFont val="Times New Roman"/>
        <charset val="134"/>
      </rPr>
      <t>600m3</t>
    </r>
    <r>
      <rPr>
        <sz val="14"/>
        <rFont val="宋体"/>
        <charset val="134"/>
      </rPr>
      <t>，挖除</t>
    </r>
    <r>
      <rPr>
        <sz val="14"/>
        <rFont val="Times New Roman"/>
        <charset val="134"/>
      </rPr>
      <t>18cm</t>
    </r>
    <r>
      <rPr>
        <sz val="14"/>
        <rFont val="宋体"/>
        <charset val="134"/>
      </rPr>
      <t>厚旧路面</t>
    </r>
    <r>
      <rPr>
        <sz val="14"/>
        <rFont val="Times New Roman"/>
        <charset val="134"/>
      </rPr>
      <t>175m2</t>
    </r>
    <r>
      <rPr>
        <sz val="14"/>
        <rFont val="宋体"/>
        <charset val="134"/>
      </rPr>
      <t>，</t>
    </r>
    <r>
      <rPr>
        <sz val="14"/>
        <rFont val="Times New Roman"/>
        <charset val="134"/>
      </rPr>
      <t>18cm</t>
    </r>
    <r>
      <rPr>
        <sz val="14"/>
        <rFont val="宋体"/>
        <charset val="134"/>
      </rPr>
      <t>厚水泥混凝土面层</t>
    </r>
    <r>
      <rPr>
        <sz val="14"/>
        <rFont val="Times New Roman"/>
        <charset val="134"/>
      </rPr>
      <t>175m2</t>
    </r>
    <r>
      <rPr>
        <sz val="14"/>
        <rFont val="宋体"/>
        <charset val="134"/>
      </rPr>
      <t>，片石混凝土挡土</t>
    </r>
    <r>
      <rPr>
        <sz val="14"/>
        <rFont val="Times New Roman"/>
        <charset val="134"/>
      </rPr>
      <t>283.3m3/45m</t>
    </r>
  </si>
  <si>
    <r>
      <rPr>
        <sz val="14"/>
        <rFont val="宋体"/>
        <charset val="134"/>
      </rPr>
      <t>连五梁</t>
    </r>
    <r>
      <rPr>
        <sz val="14"/>
        <rFont val="Times New Roman"/>
        <charset val="134"/>
      </rPr>
      <t>-</t>
    </r>
    <r>
      <rPr>
        <sz val="14"/>
        <rFont val="宋体"/>
        <charset val="134"/>
      </rPr>
      <t>四合</t>
    </r>
  </si>
  <si>
    <t>连五乡四合村</t>
  </si>
  <si>
    <r>
      <rPr>
        <sz val="14"/>
        <rFont val="宋体"/>
        <charset val="134"/>
      </rPr>
      <t>片石混凝土挡土</t>
    </r>
    <r>
      <rPr>
        <sz val="14"/>
        <rFont val="Times New Roman"/>
        <charset val="134"/>
      </rPr>
      <t>30m3/15m</t>
    </r>
  </si>
  <si>
    <r>
      <rPr>
        <sz val="14"/>
        <rFont val="宋体"/>
        <charset val="134"/>
      </rPr>
      <t>路基帮土方</t>
    </r>
    <r>
      <rPr>
        <sz val="14"/>
        <rFont val="Times New Roman"/>
        <charset val="134"/>
      </rPr>
      <t>150m3</t>
    </r>
    <r>
      <rPr>
        <sz val="14"/>
        <rFont val="宋体"/>
        <charset val="134"/>
      </rPr>
      <t>，挖除</t>
    </r>
    <r>
      <rPr>
        <sz val="14"/>
        <rFont val="Times New Roman"/>
        <charset val="134"/>
      </rPr>
      <t>18cm</t>
    </r>
    <r>
      <rPr>
        <sz val="14"/>
        <rFont val="宋体"/>
        <charset val="134"/>
      </rPr>
      <t>厚旧路面</t>
    </r>
    <r>
      <rPr>
        <sz val="14"/>
        <rFont val="Times New Roman"/>
        <charset val="134"/>
      </rPr>
      <t>193m2</t>
    </r>
    <r>
      <rPr>
        <sz val="14"/>
        <rFont val="宋体"/>
        <charset val="134"/>
      </rPr>
      <t>，</t>
    </r>
    <r>
      <rPr>
        <sz val="14"/>
        <rFont val="Times New Roman"/>
        <charset val="134"/>
      </rPr>
      <t>18cm</t>
    </r>
    <r>
      <rPr>
        <sz val="14"/>
        <rFont val="宋体"/>
        <charset val="134"/>
      </rPr>
      <t>厚水泥混凝土面层</t>
    </r>
    <r>
      <rPr>
        <sz val="14"/>
        <rFont val="Times New Roman"/>
        <charset val="134"/>
      </rPr>
      <t>193m2</t>
    </r>
  </si>
  <si>
    <r>
      <rPr>
        <sz val="14"/>
        <rFont val="宋体"/>
        <charset val="134"/>
      </rPr>
      <t>连五</t>
    </r>
    <r>
      <rPr>
        <sz val="14"/>
        <rFont val="Times New Roman"/>
        <charset val="134"/>
      </rPr>
      <t>-</t>
    </r>
    <r>
      <rPr>
        <sz val="14"/>
        <rFont val="宋体"/>
        <charset val="134"/>
      </rPr>
      <t>南峪梁</t>
    </r>
  </si>
  <si>
    <t>连五乡高庄村</t>
  </si>
  <si>
    <r>
      <rPr>
        <sz val="14"/>
        <rFont val="宋体"/>
        <charset val="134"/>
      </rPr>
      <t>挖除</t>
    </r>
    <r>
      <rPr>
        <sz val="14"/>
        <rFont val="Times New Roman"/>
        <charset val="134"/>
      </rPr>
      <t>18cm</t>
    </r>
    <r>
      <rPr>
        <sz val="14"/>
        <rFont val="宋体"/>
        <charset val="134"/>
      </rPr>
      <t>厚旧路面</t>
    </r>
    <r>
      <rPr>
        <sz val="14"/>
        <rFont val="Times New Roman"/>
        <charset val="134"/>
      </rPr>
      <t>1081m2</t>
    </r>
    <r>
      <rPr>
        <sz val="14"/>
        <rFont val="宋体"/>
        <charset val="134"/>
      </rPr>
      <t>，</t>
    </r>
    <r>
      <rPr>
        <sz val="14"/>
        <rFont val="Times New Roman"/>
        <charset val="134"/>
      </rPr>
      <t>18cm</t>
    </r>
    <r>
      <rPr>
        <sz val="14"/>
        <rFont val="宋体"/>
        <charset val="134"/>
      </rPr>
      <t>厚水泥混凝土面层</t>
    </r>
    <r>
      <rPr>
        <sz val="14"/>
        <rFont val="Times New Roman"/>
        <charset val="134"/>
      </rPr>
      <t>1081m2</t>
    </r>
    <r>
      <rPr>
        <sz val="14"/>
        <rFont val="宋体"/>
        <charset val="134"/>
      </rPr>
      <t>，软基砂砾换填</t>
    </r>
    <r>
      <rPr>
        <sz val="14"/>
        <rFont val="Times New Roman"/>
        <charset val="134"/>
      </rPr>
      <t>108m3</t>
    </r>
  </si>
  <si>
    <r>
      <rPr>
        <b/>
        <sz val="14"/>
        <rFont val="Times New Roman"/>
        <charset val="134"/>
      </rPr>
      <t>2.7</t>
    </r>
    <r>
      <rPr>
        <b/>
        <sz val="14"/>
        <rFont val="宋体"/>
        <charset val="134"/>
      </rPr>
      <t>产业道路建设项目</t>
    </r>
  </si>
  <si>
    <r>
      <rPr>
        <b/>
        <sz val="14"/>
        <rFont val="宋体"/>
        <charset val="134"/>
      </rPr>
      <t>新建产业道路</t>
    </r>
    <r>
      <rPr>
        <b/>
        <sz val="14"/>
        <rFont val="Times New Roman"/>
        <charset val="134"/>
      </rPr>
      <t>51.8</t>
    </r>
    <r>
      <rPr>
        <b/>
        <sz val="14"/>
        <rFont val="宋体"/>
        <charset val="134"/>
      </rPr>
      <t>公里，其中：主线</t>
    </r>
    <r>
      <rPr>
        <b/>
        <sz val="14"/>
        <rFont val="Times New Roman"/>
        <charset val="134"/>
      </rPr>
      <t>26.4</t>
    </r>
    <r>
      <rPr>
        <b/>
        <sz val="14"/>
        <rFont val="宋体"/>
        <charset val="134"/>
      </rPr>
      <t>公里，支线</t>
    </r>
    <r>
      <rPr>
        <b/>
        <sz val="14"/>
        <rFont val="Times New Roman"/>
        <charset val="134"/>
      </rPr>
      <t>25.4</t>
    </r>
    <r>
      <rPr>
        <b/>
        <sz val="14"/>
        <rFont val="宋体"/>
        <charset val="134"/>
      </rPr>
      <t>公里。</t>
    </r>
  </si>
  <si>
    <t>南山产业道路建设项目</t>
  </si>
  <si>
    <t>张家川镇上磨村、纳沟村、孟寺村</t>
  </si>
  <si>
    <r>
      <rPr>
        <sz val="14"/>
        <rFont val="宋体"/>
        <charset val="134"/>
      </rPr>
      <t>新建产业道路</t>
    </r>
    <r>
      <rPr>
        <sz val="14"/>
        <rFont val="Times New Roman"/>
        <charset val="134"/>
      </rPr>
      <t>31.7</t>
    </r>
    <r>
      <rPr>
        <sz val="14"/>
        <rFont val="宋体"/>
        <charset val="134"/>
      </rPr>
      <t>公里，其中：主线</t>
    </r>
    <r>
      <rPr>
        <sz val="14"/>
        <rFont val="Times New Roman"/>
        <charset val="134"/>
      </rPr>
      <t>15.1</t>
    </r>
    <r>
      <rPr>
        <sz val="14"/>
        <rFont val="宋体"/>
        <charset val="134"/>
      </rPr>
      <t>公里，支线</t>
    </r>
    <r>
      <rPr>
        <sz val="14"/>
        <rFont val="Times New Roman"/>
        <charset val="134"/>
      </rPr>
      <t>16.6</t>
    </r>
    <r>
      <rPr>
        <sz val="14"/>
        <rFont val="宋体"/>
        <charset val="134"/>
      </rPr>
      <t>公里。</t>
    </r>
  </si>
  <si>
    <t>方便种养殖生产生活条件</t>
  </si>
  <si>
    <t>北山产业道路建设项目</t>
  </si>
  <si>
    <t>张家川镇上川村、袁川村、堡山村</t>
  </si>
  <si>
    <r>
      <rPr>
        <sz val="14"/>
        <rFont val="宋体"/>
        <charset val="134"/>
      </rPr>
      <t>新建产业道路</t>
    </r>
    <r>
      <rPr>
        <sz val="14"/>
        <rFont val="Times New Roman"/>
        <charset val="134"/>
      </rPr>
      <t>10.8</t>
    </r>
    <r>
      <rPr>
        <sz val="14"/>
        <rFont val="宋体"/>
        <charset val="134"/>
      </rPr>
      <t>公里，其中：主线</t>
    </r>
    <r>
      <rPr>
        <sz val="14"/>
        <rFont val="Times New Roman"/>
        <charset val="134"/>
      </rPr>
      <t>5.8</t>
    </r>
    <r>
      <rPr>
        <sz val="14"/>
        <rFont val="宋体"/>
        <charset val="134"/>
      </rPr>
      <t>公里，支线</t>
    </r>
    <r>
      <rPr>
        <sz val="14"/>
        <rFont val="Times New Roman"/>
        <charset val="134"/>
      </rPr>
      <t>5</t>
    </r>
    <r>
      <rPr>
        <sz val="14"/>
        <rFont val="宋体"/>
        <charset val="134"/>
      </rPr>
      <t>公里。</t>
    </r>
  </si>
  <si>
    <t>东山产业道路建设项目</t>
  </si>
  <si>
    <t>张家川镇赵川村、前山村、刘家村</t>
  </si>
  <si>
    <r>
      <rPr>
        <sz val="14"/>
        <rFont val="宋体"/>
        <charset val="134"/>
      </rPr>
      <t>新建产业道路</t>
    </r>
    <r>
      <rPr>
        <sz val="14"/>
        <rFont val="Times New Roman"/>
        <charset val="134"/>
      </rPr>
      <t>9.3</t>
    </r>
    <r>
      <rPr>
        <sz val="14"/>
        <rFont val="宋体"/>
        <charset val="134"/>
      </rPr>
      <t>公里，其中：主线</t>
    </r>
    <r>
      <rPr>
        <sz val="14"/>
        <rFont val="Times New Roman"/>
        <charset val="134"/>
      </rPr>
      <t>5.5</t>
    </r>
    <r>
      <rPr>
        <sz val="14"/>
        <rFont val="宋体"/>
        <charset val="134"/>
      </rPr>
      <t>公里，支线</t>
    </r>
    <r>
      <rPr>
        <sz val="14"/>
        <rFont val="Times New Roman"/>
        <charset val="134"/>
      </rPr>
      <t>3.8</t>
    </r>
    <r>
      <rPr>
        <sz val="14"/>
        <rFont val="宋体"/>
        <charset val="134"/>
      </rPr>
      <t>公里。</t>
    </r>
  </si>
  <si>
    <r>
      <rPr>
        <b/>
        <sz val="14"/>
        <rFont val="Times New Roman"/>
        <charset val="134"/>
      </rPr>
      <t>2.8</t>
    </r>
    <r>
      <rPr>
        <b/>
        <sz val="14"/>
        <rFont val="宋体"/>
        <charset val="134"/>
      </rPr>
      <t>平交路口安全设施建设项目</t>
    </r>
  </si>
  <si>
    <r>
      <rPr>
        <b/>
        <sz val="14"/>
        <rFont val="宋体"/>
        <charset val="134"/>
      </rPr>
      <t>实施平交路口安全设施建设项目共</t>
    </r>
    <r>
      <rPr>
        <b/>
        <sz val="14"/>
        <rFont val="Times New Roman"/>
        <charset val="134"/>
      </rPr>
      <t>174</t>
    </r>
    <r>
      <rPr>
        <b/>
        <sz val="14"/>
        <rFont val="宋体"/>
        <charset val="134"/>
      </rPr>
      <t>处。</t>
    </r>
  </si>
  <si>
    <t>农村道路安全设施建设项目</t>
  </si>
  <si>
    <r>
      <rPr>
        <sz val="14"/>
        <rFont val="宋体"/>
        <charset val="134"/>
      </rPr>
      <t>涉及平交路口</t>
    </r>
    <r>
      <rPr>
        <sz val="14"/>
        <rFont val="Times New Roman"/>
        <charset val="134"/>
      </rPr>
      <t>174</t>
    </r>
    <r>
      <rPr>
        <sz val="14"/>
        <rFont val="宋体"/>
        <charset val="134"/>
      </rPr>
      <t>处；需设置道口标柱</t>
    </r>
    <r>
      <rPr>
        <sz val="14"/>
        <rFont val="Times New Roman"/>
        <charset val="134"/>
      </rPr>
      <t>744</t>
    </r>
    <r>
      <rPr>
        <sz val="14"/>
        <rFont val="宋体"/>
        <charset val="134"/>
      </rPr>
      <t>根、标志标牌</t>
    </r>
    <r>
      <rPr>
        <sz val="14"/>
        <rFont val="Times New Roman"/>
        <charset val="134"/>
      </rPr>
      <t>348</t>
    </r>
    <r>
      <rPr>
        <sz val="14"/>
        <rFont val="宋体"/>
        <charset val="134"/>
      </rPr>
      <t>块、橡胶减速垄</t>
    </r>
    <r>
      <rPr>
        <sz val="14"/>
        <rFont val="Times New Roman"/>
        <charset val="134"/>
      </rPr>
      <t>1795m</t>
    </r>
    <r>
      <rPr>
        <sz val="14"/>
        <rFont val="宋体"/>
        <charset val="134"/>
      </rPr>
      <t>、振荡标线</t>
    </r>
    <r>
      <rPr>
        <sz val="14"/>
        <rFont val="Times New Roman"/>
        <charset val="134"/>
      </rPr>
      <t>1600</t>
    </r>
    <r>
      <rPr>
        <sz val="14"/>
        <rFont val="宋体"/>
        <charset val="134"/>
      </rPr>
      <t>㎡，凸面镜</t>
    </r>
    <r>
      <rPr>
        <sz val="14"/>
        <rFont val="Times New Roman"/>
        <charset val="134"/>
      </rPr>
      <t>2</t>
    </r>
    <r>
      <rPr>
        <sz val="14"/>
        <rFont val="宋体"/>
        <charset val="134"/>
      </rPr>
      <t>块。</t>
    </r>
  </si>
  <si>
    <r>
      <rPr>
        <b/>
        <sz val="14"/>
        <rFont val="Times New Roman"/>
        <charset val="134"/>
      </rPr>
      <t>2.9</t>
    </r>
    <r>
      <rPr>
        <b/>
        <sz val="14"/>
        <rFont val="宋体"/>
        <charset val="134"/>
      </rPr>
      <t>危旧桥改造工程</t>
    </r>
  </si>
  <si>
    <t>实施危旧桥改造工程。</t>
  </si>
  <si>
    <t>张棉驿桥改造工程</t>
  </si>
  <si>
    <r>
      <rPr>
        <sz val="14"/>
        <rFont val="宋体"/>
        <charset val="134"/>
      </rPr>
      <t>新建</t>
    </r>
    <r>
      <rPr>
        <sz val="14"/>
        <rFont val="Times New Roman"/>
        <charset val="134"/>
      </rPr>
      <t>1-20m</t>
    </r>
    <r>
      <rPr>
        <sz val="14"/>
        <rFont val="宋体"/>
        <charset val="134"/>
      </rPr>
      <t>预应力梁桥</t>
    </r>
    <r>
      <rPr>
        <sz val="14"/>
        <rFont val="Times New Roman"/>
        <charset val="134"/>
      </rPr>
      <t>30.04m,</t>
    </r>
    <r>
      <rPr>
        <sz val="14"/>
        <rFont val="宋体"/>
        <charset val="134"/>
      </rPr>
      <t>桥面宽度</t>
    </r>
    <r>
      <rPr>
        <sz val="14"/>
        <rFont val="Times New Roman"/>
        <charset val="134"/>
      </rPr>
      <t>9.0m,</t>
    </r>
    <r>
      <rPr>
        <sz val="14"/>
        <rFont val="宋体"/>
        <charset val="134"/>
      </rPr>
      <t>上部为</t>
    </r>
    <r>
      <rPr>
        <sz val="14"/>
        <rFont val="Times New Roman"/>
        <charset val="134"/>
      </rPr>
      <t>20m</t>
    </r>
    <r>
      <rPr>
        <sz val="14"/>
        <rFont val="宋体"/>
        <charset val="134"/>
      </rPr>
      <t>预应力箱梁，下部为</t>
    </r>
    <r>
      <rPr>
        <sz val="14"/>
        <rFont val="Times New Roman"/>
        <charset val="134"/>
      </rPr>
      <t>U</t>
    </r>
    <r>
      <rPr>
        <sz val="14"/>
        <rFont val="宋体"/>
        <charset val="134"/>
      </rPr>
      <t>型桥台，明挖扩大基础。</t>
    </r>
  </si>
  <si>
    <t>交通运输事务服务中心</t>
  </si>
  <si>
    <t>2.10水毁维修项目（第三批）</t>
  </si>
  <si>
    <t>安排170万元用于实施水毁维修项目。</t>
  </si>
  <si>
    <t>树坡-新义</t>
  </si>
  <si>
    <t>2022.9-2022.11</t>
  </si>
  <si>
    <t>马关镇新义村</t>
  </si>
  <si>
    <t>增设拦水带200m，路基帮坡填土并夯实。</t>
  </si>
  <si>
    <t>修复水毁路段，方便群众出行，确保安全</t>
  </si>
  <si>
    <t>交通运输局</t>
  </si>
  <si>
    <t>马关-上豆</t>
  </si>
  <si>
    <t>马关镇石川村</t>
  </si>
  <si>
    <t>K0+750夯实回填路基边坡，增设三角形边沟11m,新建吊沟45m,将雨污水排至路基以外。K1+100-K1+140挖除旧路面，路基软基换填，恢复路面结构层。K1+800新建45m拦水带，增设吊沟，以便于路基排水顺畅。</t>
  </si>
  <si>
    <t>马关-上豆（石川段）</t>
  </si>
  <si>
    <t>清理淤泥，边沟铺地厚度8cm，新修60*100*12cm盖板10块。</t>
  </si>
  <si>
    <t>邵佛-西庄（赵沟段）</t>
  </si>
  <si>
    <t>马关镇赵沟村</t>
  </si>
  <si>
    <t>夯实回填路基，增设边沟13m,靠近河道一侧新建路堤墙，外露1.5m埋深1m，恢复路面结构层。</t>
  </si>
  <si>
    <t>邵佛-西庄</t>
  </si>
  <si>
    <t>马关镇西庄村</t>
  </si>
  <si>
    <t>挖除路面，分层夯实回填路基，铺设砂砾面层，使其自然沉降。拆除原有横向排水设施，增设11.0m钢筋混凝土圆管涵一道，进出口设八字墙，分层回填路基，恢复路面结构层。</t>
  </si>
  <si>
    <t>二房-康平（草湾段）</t>
  </si>
  <si>
    <t>马关镇草湾村</t>
  </si>
  <si>
    <t>挖除路面，软基换填路基，增设边沟40m，恢复路面结构层。</t>
  </si>
  <si>
    <t>隆德-两当（二房段）</t>
  </si>
  <si>
    <t>K1+700-K1+750帮坡填土并夯实，增设涵管一道，出口设10m急流槽，路肩处加设20m拦水带。K65+300拆除新建26m边沟，回填路基，增设急流槽。</t>
  </si>
  <si>
    <t>阳屲-陈王</t>
  </si>
  <si>
    <t>梁山镇阳屲村</t>
  </si>
  <si>
    <t>挖除路面，分层夯实回填路基，恢复路面结构层。</t>
  </si>
  <si>
    <t>五房—杨付</t>
  </si>
  <si>
    <t>清理塌方，夯实分层回填路基边坡，增设矩形边沟15m，接15m急流槽。</t>
  </si>
  <si>
    <t>梁山-丹麻</t>
  </si>
  <si>
    <t>增设三角形边沟60m，挖除旧路面，重新铺设18cm厚水泥混凝土路面。</t>
  </si>
  <si>
    <t>樱桃沟-万泉</t>
  </si>
  <si>
    <t>梁山镇樱桃沟村</t>
  </si>
  <si>
    <t>挖除路面，分层夯实回填路基，增设1-1.0m钢筋混凝土圆管涵一道，恢复路面结构层。</t>
  </si>
  <si>
    <t>庄河村</t>
  </si>
  <si>
    <t>增设路肩墙，墙身高于边沟外侧20cm，防止边沟雨、污水翻出。</t>
  </si>
  <si>
    <t>楸木-窦家沟</t>
  </si>
  <si>
    <t>木河乡楸木村</t>
  </si>
  <si>
    <t>挖除旧路面，增设1-0.5m,钢筋混凝土圆管涵，恢复路面结构层。</t>
  </si>
  <si>
    <t>董家—庄科</t>
  </si>
  <si>
    <t>刘堡镇董家村</t>
  </si>
  <si>
    <t>挖除旧路面，帮坡填土并夯实，恢复路面结构层。</t>
  </si>
  <si>
    <t>米家—刘家</t>
  </si>
  <si>
    <t>挖除破损路面，软基换填路基30cm砂砾垫层，增设路肩墙，恢复路面结构层。</t>
  </si>
  <si>
    <t>郑家-马黑曼</t>
  </si>
  <si>
    <t>川王镇马黑曼村</t>
  </si>
  <si>
    <t>挖除破损路面，重铺5cm厚AC-13沥青混凝土面层。</t>
  </si>
  <si>
    <t>田湾村</t>
  </si>
  <si>
    <t>张棉驿乡田湾村</t>
  </si>
  <si>
    <t>K8+300拆除混凝土面板，重铺30cm厚天然砂砾找平层+18cm厚水泥混凝土面层。靠山体一侧增设矩形边沟。另一侧增设拦水带。K9+500拆除混凝土面板，重铺30cm厚天然砂砾找平层+18cm厚水泥混凝土面层。靠山体一侧增设矩形边沟。另一侧增设拦水带。</t>
  </si>
  <si>
    <t>高山-查湾</t>
  </si>
  <si>
    <t>张家川镇查湾村</t>
  </si>
  <si>
    <t>挖除并重铺水泥混凝土路面，新建仰斜式路肩墙，重做路肩。</t>
  </si>
  <si>
    <t>纳沟—海子</t>
  </si>
  <si>
    <t>张家川镇纳沟村</t>
  </si>
  <si>
    <t>K0+600右侧增设挡墙外露2m,埋深基础0.5m，路基回填，恢复路面结构层。K0+600左侧涵洞清淤，出口增设一字墙，导流提，涵底铺底长10m,宽1m，厚10cm.</t>
  </si>
  <si>
    <t>孟寺—南沟</t>
  </si>
  <si>
    <t>设1-1m钢筋混凝土圆管涵一道，进口设八字墙，挖除路面回填路基，恢复路面结构层。</t>
  </si>
  <si>
    <t>阳上-园树</t>
  </si>
  <si>
    <t>路基回填，增设70m长边沟加路肩，增设∅30波纹管一道。</t>
  </si>
  <si>
    <t>大地—太原</t>
  </si>
  <si>
    <t>增设三角形边沟60m。以便于雨水排至路基以为。</t>
  </si>
  <si>
    <t>东沟—那坡</t>
  </si>
  <si>
    <t>大阳镇东沟村</t>
  </si>
  <si>
    <t>增设路肩墙，拆除破损U形边沟，增设矩形边沟20m。</t>
  </si>
  <si>
    <t>双庙—刘山</t>
  </si>
  <si>
    <t>大阳镇双庙村</t>
  </si>
  <si>
    <t>夯实回填路基，增设梯形边沟110m，恢复路面结构层。</t>
  </si>
  <si>
    <t>海河村</t>
  </si>
  <si>
    <t>恭门镇海河村</t>
  </si>
  <si>
    <t>挖除破损路面，重铺5cm厚AC-13沥青混凝土面层+20cm厚素混凝土基层。重做混凝土路肩。增设10m拦水带。</t>
  </si>
  <si>
    <r>
      <rPr>
        <b/>
        <sz val="14"/>
        <rFont val="宋体"/>
        <charset val="134"/>
      </rPr>
      <t>农村小型基础设施建设项目：</t>
    </r>
    <r>
      <rPr>
        <b/>
        <sz val="14"/>
        <rFont val="Times New Roman"/>
        <charset val="134"/>
      </rPr>
      <t>8</t>
    </r>
    <r>
      <rPr>
        <b/>
        <sz val="14"/>
        <rFont val="宋体"/>
        <charset val="134"/>
      </rPr>
      <t>项</t>
    </r>
  </si>
  <si>
    <t>安排22141.70万元用于农村小型基础设施建设项目。</t>
  </si>
  <si>
    <r>
      <rPr>
        <b/>
        <sz val="14"/>
        <rFont val="Times New Roman"/>
        <charset val="134"/>
      </rPr>
      <t>3.1</t>
    </r>
    <r>
      <rPr>
        <b/>
        <sz val="14"/>
        <rFont val="宋体"/>
        <charset val="134"/>
      </rPr>
      <t>桥梁工程</t>
    </r>
  </si>
  <si>
    <r>
      <rPr>
        <b/>
        <sz val="14"/>
        <rFont val="宋体"/>
        <charset val="134"/>
      </rPr>
      <t>安排</t>
    </r>
    <r>
      <rPr>
        <b/>
        <sz val="14"/>
        <rFont val="Times New Roman"/>
        <charset val="134"/>
      </rPr>
      <t>1075.22</t>
    </r>
    <r>
      <rPr>
        <b/>
        <sz val="14"/>
        <rFont val="宋体"/>
        <charset val="134"/>
      </rPr>
      <t>万元用于修建桥梁</t>
    </r>
    <r>
      <rPr>
        <b/>
        <sz val="14"/>
        <rFont val="Times New Roman"/>
        <charset val="134"/>
      </rPr>
      <t>24</t>
    </r>
    <r>
      <rPr>
        <b/>
        <sz val="14"/>
        <rFont val="宋体"/>
        <charset val="134"/>
      </rPr>
      <t>座，</t>
    </r>
    <r>
      <rPr>
        <b/>
        <sz val="14"/>
        <rFont val="Times New Roman"/>
        <charset val="134"/>
      </rPr>
      <t>450</t>
    </r>
    <r>
      <rPr>
        <b/>
        <sz val="14"/>
        <rFont val="宋体"/>
        <charset val="134"/>
      </rPr>
      <t>延米。</t>
    </r>
  </si>
  <si>
    <t>马鹿镇龙口新村桥梁工程建设项目</t>
  </si>
  <si>
    <t>2022.01—2022.12</t>
  </si>
  <si>
    <t>龙口村</t>
  </si>
  <si>
    <r>
      <rPr>
        <sz val="14"/>
        <rFont val="宋体"/>
        <charset val="134"/>
      </rPr>
      <t>在龙口新村</t>
    </r>
    <r>
      <rPr>
        <sz val="14"/>
        <rFont val="Times New Roman"/>
        <charset val="134"/>
      </rPr>
      <t>—</t>
    </r>
    <r>
      <rPr>
        <sz val="14"/>
        <rFont val="宋体"/>
        <charset val="134"/>
      </rPr>
      <t>峡口新建长</t>
    </r>
    <r>
      <rPr>
        <sz val="14"/>
        <rFont val="Times New Roman"/>
        <charset val="134"/>
      </rPr>
      <t>39m</t>
    </r>
    <r>
      <rPr>
        <sz val="14"/>
        <rFont val="宋体"/>
        <charset val="134"/>
      </rPr>
      <t>，宽</t>
    </r>
    <r>
      <rPr>
        <sz val="14"/>
        <rFont val="Times New Roman"/>
        <charset val="134"/>
      </rPr>
      <t>7.5m</t>
    </r>
    <r>
      <rPr>
        <sz val="14"/>
        <rFont val="宋体"/>
        <charset val="134"/>
      </rPr>
      <t>的大桥</t>
    </r>
    <r>
      <rPr>
        <sz val="14"/>
        <rFont val="Times New Roman"/>
        <charset val="134"/>
      </rPr>
      <t>1</t>
    </r>
    <r>
      <rPr>
        <sz val="14"/>
        <rFont val="宋体"/>
        <charset val="134"/>
      </rPr>
      <t>座。</t>
    </r>
  </si>
  <si>
    <t>改善群众生产生活条件，方便出行，有效解决群众的行路难问题</t>
  </si>
  <si>
    <t>县发改局</t>
  </si>
  <si>
    <t>马鹿镇大滩新村桥梁附属工程</t>
  </si>
  <si>
    <t>大滩村</t>
  </si>
  <si>
    <r>
      <rPr>
        <sz val="14"/>
        <rFont val="宋体"/>
        <charset val="134"/>
      </rPr>
      <t>在大滩桥梁两侧修建混凝土导流提</t>
    </r>
    <r>
      <rPr>
        <sz val="14"/>
        <rFont val="Times New Roman"/>
        <charset val="134"/>
      </rPr>
      <t>200</t>
    </r>
    <r>
      <rPr>
        <sz val="14"/>
        <rFont val="宋体"/>
        <charset val="134"/>
      </rPr>
      <t>米，水渠</t>
    </r>
    <r>
      <rPr>
        <sz val="14"/>
        <rFont val="Times New Roman"/>
        <charset val="134"/>
      </rPr>
      <t>1000</t>
    </r>
    <r>
      <rPr>
        <sz val="14"/>
        <rFont val="宋体"/>
        <charset val="134"/>
      </rPr>
      <t>米，过路两道涵洞</t>
    </r>
    <r>
      <rPr>
        <sz val="14"/>
        <rFont val="Times New Roman"/>
        <charset val="134"/>
      </rPr>
      <t>12</t>
    </r>
    <r>
      <rPr>
        <sz val="14"/>
        <rFont val="宋体"/>
        <charset val="134"/>
      </rPr>
      <t>米。</t>
    </r>
  </si>
  <si>
    <t>使三组强降雨时疏通洪水，保障群众生命财产安全。</t>
  </si>
  <si>
    <t>马鹿镇牌楼村桥梁工程</t>
  </si>
  <si>
    <t>牌楼村</t>
  </si>
  <si>
    <r>
      <rPr>
        <sz val="14"/>
        <rFont val="宋体"/>
        <charset val="134"/>
      </rPr>
      <t>修建牌楼村带护栏桥梁</t>
    </r>
    <r>
      <rPr>
        <sz val="14"/>
        <rFont val="Times New Roman"/>
        <charset val="134"/>
      </rPr>
      <t>3</t>
    </r>
    <r>
      <rPr>
        <sz val="14"/>
        <rFont val="宋体"/>
        <charset val="134"/>
      </rPr>
      <t>座</t>
    </r>
    <r>
      <rPr>
        <sz val="14"/>
        <rFont val="Times New Roman"/>
        <charset val="134"/>
      </rPr>
      <t>24</t>
    </r>
    <r>
      <rPr>
        <sz val="14"/>
        <rFont val="宋体"/>
        <charset val="134"/>
      </rPr>
      <t>延米。其中上牌楼勉而利门口桥梁一座</t>
    </r>
    <r>
      <rPr>
        <sz val="14"/>
        <rFont val="Times New Roman"/>
        <charset val="134"/>
      </rPr>
      <t>8</t>
    </r>
    <r>
      <rPr>
        <sz val="14"/>
        <rFont val="宋体"/>
        <charset val="134"/>
      </rPr>
      <t>延米，上牌楼水井旁桥梁一座</t>
    </r>
    <r>
      <rPr>
        <sz val="14"/>
        <rFont val="Times New Roman"/>
        <charset val="134"/>
      </rPr>
      <t>8</t>
    </r>
    <r>
      <rPr>
        <sz val="14"/>
        <rFont val="宋体"/>
        <charset val="134"/>
      </rPr>
      <t>延米，下牌楼李岁然大门口桥梁一座</t>
    </r>
    <r>
      <rPr>
        <sz val="14"/>
        <rFont val="Times New Roman"/>
        <charset val="134"/>
      </rPr>
      <t>8</t>
    </r>
    <r>
      <rPr>
        <sz val="14"/>
        <rFont val="宋体"/>
        <charset val="134"/>
      </rPr>
      <t>延米，</t>
    </r>
  </si>
  <si>
    <t>项目实施后，能有效改善人居生活条件</t>
  </si>
  <si>
    <t>闫家乡付堡村桥梁建设工程</t>
  </si>
  <si>
    <t>付堡村</t>
  </si>
  <si>
    <r>
      <rPr>
        <sz val="14"/>
        <rFont val="宋体"/>
        <charset val="134"/>
      </rPr>
      <t>付堡村实施桥梁</t>
    </r>
    <r>
      <rPr>
        <sz val="14"/>
        <rFont val="Times New Roman"/>
        <charset val="134"/>
      </rPr>
      <t>1</t>
    </r>
    <r>
      <rPr>
        <sz val="14"/>
        <rFont val="宋体"/>
        <charset val="134"/>
      </rPr>
      <t>座</t>
    </r>
    <r>
      <rPr>
        <sz val="14"/>
        <rFont val="Times New Roman"/>
        <charset val="134"/>
      </rPr>
      <t>12</t>
    </r>
    <r>
      <rPr>
        <sz val="14"/>
        <rFont val="宋体"/>
        <charset val="134"/>
      </rPr>
      <t>延米，分别是一组建设桥梁</t>
    </r>
    <r>
      <rPr>
        <sz val="14"/>
        <rFont val="Times New Roman"/>
        <charset val="134"/>
      </rPr>
      <t>1</t>
    </r>
    <r>
      <rPr>
        <sz val="14"/>
        <rFont val="宋体"/>
        <charset val="134"/>
      </rPr>
      <t>座</t>
    </r>
    <r>
      <rPr>
        <sz val="14"/>
        <rFont val="Times New Roman"/>
        <charset val="134"/>
      </rPr>
      <t>12</t>
    </r>
    <r>
      <rPr>
        <sz val="14"/>
        <rFont val="宋体"/>
        <charset val="134"/>
      </rPr>
      <t>延米。</t>
    </r>
  </si>
  <si>
    <t>解决当地群众出行难</t>
  </si>
  <si>
    <t>2021.12</t>
  </si>
  <si>
    <t>刘堡镇刘堡村桥梁建设及附属工程</t>
  </si>
  <si>
    <t>刘堡村</t>
  </si>
  <si>
    <r>
      <rPr>
        <sz val="14"/>
        <rFont val="宋体"/>
        <charset val="134"/>
      </rPr>
      <t>新建桥梁</t>
    </r>
    <r>
      <rPr>
        <sz val="14"/>
        <rFont val="Times New Roman"/>
        <charset val="134"/>
      </rPr>
      <t>1</t>
    </r>
    <r>
      <rPr>
        <sz val="14"/>
        <rFont val="宋体"/>
        <charset val="134"/>
      </rPr>
      <t>座，</t>
    </r>
    <r>
      <rPr>
        <sz val="14"/>
        <rFont val="Times New Roman"/>
        <charset val="134"/>
      </rPr>
      <t>3-10m</t>
    </r>
    <r>
      <rPr>
        <sz val="14"/>
        <rFont val="宋体"/>
        <charset val="134"/>
      </rPr>
      <t>预应力钢筋混凝土空心板梁桥，桥梁全长</t>
    </r>
    <r>
      <rPr>
        <sz val="14"/>
        <rFont val="Times New Roman"/>
        <charset val="134"/>
      </rPr>
      <t>30</t>
    </r>
    <r>
      <rPr>
        <sz val="14"/>
        <rFont val="宋体"/>
        <charset val="134"/>
      </rPr>
      <t>米。</t>
    </r>
  </si>
  <si>
    <t>川王镇便民桥建设项目</t>
  </si>
  <si>
    <r>
      <rPr>
        <sz val="14"/>
        <rFont val="宋体"/>
        <charset val="134"/>
      </rPr>
      <t>峡口村</t>
    </r>
    <r>
      <rPr>
        <sz val="14"/>
        <rFont val="Times New Roman"/>
        <charset val="134"/>
      </rPr>
      <t xml:space="preserve">
</t>
    </r>
    <r>
      <rPr>
        <sz val="14"/>
        <rFont val="宋体"/>
        <charset val="134"/>
      </rPr>
      <t>关河村</t>
    </r>
  </si>
  <si>
    <r>
      <rPr>
        <sz val="14"/>
        <rFont val="宋体"/>
        <charset val="134"/>
      </rPr>
      <t>修建便民桥</t>
    </r>
    <r>
      <rPr>
        <sz val="14"/>
        <rFont val="Times New Roman"/>
        <charset val="134"/>
      </rPr>
      <t>2</t>
    </r>
    <r>
      <rPr>
        <sz val="14"/>
        <rFont val="宋体"/>
        <charset val="134"/>
      </rPr>
      <t>座，其中峡口</t>
    </r>
    <r>
      <rPr>
        <sz val="14"/>
        <rFont val="Times New Roman"/>
        <charset val="134"/>
      </rPr>
      <t>1</t>
    </r>
    <r>
      <rPr>
        <sz val="14"/>
        <rFont val="宋体"/>
        <charset val="134"/>
      </rPr>
      <t>座，长</t>
    </r>
    <r>
      <rPr>
        <sz val="14"/>
        <rFont val="Times New Roman"/>
        <charset val="134"/>
      </rPr>
      <t>12</t>
    </r>
    <r>
      <rPr>
        <sz val="14"/>
        <rFont val="宋体"/>
        <charset val="134"/>
      </rPr>
      <t>米，宽</t>
    </r>
    <r>
      <rPr>
        <sz val="14"/>
        <rFont val="Times New Roman"/>
        <charset val="134"/>
      </rPr>
      <t>3</t>
    </r>
    <r>
      <rPr>
        <sz val="14"/>
        <rFont val="宋体"/>
        <charset val="134"/>
      </rPr>
      <t>米；关河小桥</t>
    </r>
    <r>
      <rPr>
        <sz val="14"/>
        <rFont val="Times New Roman"/>
        <charset val="134"/>
      </rPr>
      <t>1</t>
    </r>
    <r>
      <rPr>
        <sz val="14"/>
        <rFont val="宋体"/>
        <charset val="134"/>
      </rPr>
      <t>座，长</t>
    </r>
    <r>
      <rPr>
        <sz val="14"/>
        <rFont val="Times New Roman"/>
        <charset val="134"/>
      </rPr>
      <t>6</t>
    </r>
    <r>
      <rPr>
        <sz val="14"/>
        <rFont val="宋体"/>
        <charset val="134"/>
      </rPr>
      <t>米，宽</t>
    </r>
    <r>
      <rPr>
        <sz val="14"/>
        <rFont val="Times New Roman"/>
        <charset val="134"/>
      </rPr>
      <t>3</t>
    </r>
    <r>
      <rPr>
        <sz val="14"/>
        <rFont val="宋体"/>
        <charset val="134"/>
      </rPr>
      <t>米。</t>
    </r>
  </si>
  <si>
    <t>解决当地群众生命财产安全</t>
  </si>
  <si>
    <t>川王镇冯家村板涵和排洪渠建设项目</t>
  </si>
  <si>
    <t>冯家村</t>
  </si>
  <si>
    <r>
      <rPr>
        <sz val="14"/>
        <rFont val="宋体"/>
        <charset val="134"/>
      </rPr>
      <t>新建长</t>
    </r>
    <r>
      <rPr>
        <sz val="14"/>
        <rFont val="Times New Roman"/>
        <charset val="134"/>
      </rPr>
      <t>8</t>
    </r>
    <r>
      <rPr>
        <sz val="14"/>
        <rFont val="宋体"/>
        <charset val="134"/>
      </rPr>
      <t>米，宽</t>
    </r>
    <r>
      <rPr>
        <sz val="14"/>
        <rFont val="Times New Roman"/>
        <charset val="134"/>
      </rPr>
      <t>4.5</t>
    </r>
    <r>
      <rPr>
        <sz val="14"/>
        <rFont val="宋体"/>
        <charset val="134"/>
      </rPr>
      <t>米，高</t>
    </r>
    <r>
      <rPr>
        <sz val="14"/>
        <rFont val="Times New Roman"/>
        <charset val="134"/>
      </rPr>
      <t>3.5</t>
    </r>
    <r>
      <rPr>
        <sz val="14"/>
        <rFont val="宋体"/>
        <charset val="134"/>
      </rPr>
      <t>米的板涵一座，修建上口宽</t>
    </r>
    <r>
      <rPr>
        <sz val="14"/>
        <rFont val="Times New Roman"/>
        <charset val="134"/>
      </rPr>
      <t>2</t>
    </r>
    <r>
      <rPr>
        <sz val="14"/>
        <rFont val="宋体"/>
        <charset val="134"/>
      </rPr>
      <t>米，底宽</t>
    </r>
    <r>
      <rPr>
        <sz val="14"/>
        <rFont val="Times New Roman"/>
        <charset val="134"/>
      </rPr>
      <t>1.2</t>
    </r>
    <r>
      <rPr>
        <sz val="14"/>
        <rFont val="宋体"/>
        <charset val="134"/>
      </rPr>
      <t>米，高</t>
    </r>
    <r>
      <rPr>
        <sz val="14"/>
        <rFont val="Times New Roman"/>
        <charset val="134"/>
      </rPr>
      <t>1</t>
    </r>
    <r>
      <rPr>
        <sz val="14"/>
        <rFont val="宋体"/>
        <charset val="134"/>
      </rPr>
      <t>米的排洪渠</t>
    </r>
    <r>
      <rPr>
        <sz val="14"/>
        <rFont val="Times New Roman"/>
        <charset val="134"/>
      </rPr>
      <t>625</t>
    </r>
    <r>
      <rPr>
        <sz val="14"/>
        <rFont val="宋体"/>
        <charset val="134"/>
      </rPr>
      <t>米。</t>
    </r>
  </si>
  <si>
    <t>改善群众生活生产条件，方便出行，有效解决群众行路难的问题。</t>
  </si>
  <si>
    <t>张棉驿乡东峡村修建桥梁建设工程</t>
  </si>
  <si>
    <t>东峡村</t>
  </si>
  <si>
    <r>
      <rPr>
        <sz val="14"/>
        <rFont val="宋体"/>
        <charset val="134"/>
      </rPr>
      <t>东峡村修建桥梁</t>
    </r>
    <r>
      <rPr>
        <sz val="14"/>
        <rFont val="Times New Roman"/>
        <charset val="134"/>
      </rPr>
      <t>3</t>
    </r>
    <r>
      <rPr>
        <sz val="14"/>
        <rFont val="宋体"/>
        <charset val="134"/>
      </rPr>
      <t>座，长</t>
    </r>
    <r>
      <rPr>
        <sz val="14"/>
        <rFont val="Times New Roman"/>
        <charset val="134"/>
      </rPr>
      <t>45</t>
    </r>
    <r>
      <rPr>
        <sz val="14"/>
        <rFont val="宋体"/>
        <charset val="134"/>
      </rPr>
      <t>延米</t>
    </r>
  </si>
  <si>
    <t>龙山镇北河村桥梁建设项目</t>
  </si>
  <si>
    <t>北河村</t>
  </si>
  <si>
    <r>
      <rPr>
        <sz val="14"/>
        <rFont val="宋体"/>
        <charset val="134"/>
      </rPr>
      <t>北河村桥梁</t>
    </r>
    <r>
      <rPr>
        <sz val="14"/>
        <rFont val="Times New Roman"/>
        <charset val="134"/>
      </rPr>
      <t>1</t>
    </r>
    <r>
      <rPr>
        <sz val="14"/>
        <rFont val="宋体"/>
        <charset val="134"/>
      </rPr>
      <t>座，长</t>
    </r>
    <r>
      <rPr>
        <sz val="14"/>
        <rFont val="Times New Roman"/>
        <charset val="134"/>
      </rPr>
      <t>60</t>
    </r>
    <r>
      <rPr>
        <sz val="14"/>
        <rFont val="宋体"/>
        <charset val="134"/>
      </rPr>
      <t>米。</t>
    </r>
  </si>
  <si>
    <t>木河乡庄河新村桥梁工程</t>
  </si>
  <si>
    <t>庄河新村</t>
  </si>
  <si>
    <r>
      <rPr>
        <sz val="14"/>
        <rFont val="宋体"/>
        <charset val="134"/>
      </rPr>
      <t>新建桥梁一座，桥梁全长</t>
    </r>
    <r>
      <rPr>
        <sz val="14"/>
        <rFont val="Times New Roman"/>
        <charset val="134"/>
      </rPr>
      <t>23.907M,</t>
    </r>
    <r>
      <rPr>
        <sz val="14"/>
        <rFont val="宋体"/>
        <charset val="134"/>
      </rPr>
      <t>桥面宽</t>
    </r>
    <r>
      <rPr>
        <sz val="14"/>
        <rFont val="Times New Roman"/>
        <charset val="134"/>
      </rPr>
      <t>4.5M(</t>
    </r>
    <r>
      <rPr>
        <sz val="14"/>
        <rFont val="宋体"/>
        <charset val="134"/>
      </rPr>
      <t>净</t>
    </r>
    <r>
      <rPr>
        <sz val="14"/>
        <rFont val="Times New Roman"/>
        <charset val="134"/>
      </rPr>
      <t>3.5M+2*0.5M)</t>
    </r>
    <r>
      <rPr>
        <sz val="14"/>
        <rFont val="宋体"/>
        <charset val="134"/>
      </rPr>
      <t>，设计荷载采用公路</t>
    </r>
    <r>
      <rPr>
        <sz val="14"/>
        <rFont val="Times New Roman"/>
        <charset val="134"/>
      </rPr>
      <t>-П</t>
    </r>
    <r>
      <rPr>
        <sz val="14"/>
        <rFont val="宋体"/>
        <charset val="134"/>
      </rPr>
      <t>级标准，设计洪水频率</t>
    </r>
    <r>
      <rPr>
        <sz val="14"/>
        <rFont val="Times New Roman"/>
        <charset val="134"/>
      </rPr>
      <t>1/50.</t>
    </r>
    <r>
      <rPr>
        <sz val="14"/>
        <rFont val="宋体"/>
        <charset val="134"/>
      </rPr>
      <t>桥梁上部结构为</t>
    </r>
    <r>
      <rPr>
        <sz val="14"/>
        <rFont val="Times New Roman"/>
        <charset val="134"/>
      </rPr>
      <t>2-10M</t>
    </r>
    <r>
      <rPr>
        <sz val="14"/>
        <rFont val="宋体"/>
        <charset val="134"/>
      </rPr>
      <t>混凝土简支空心板桥，下部结构为桩基接盖梁埋置式桥台，桩柱式桥墩，钻孔灌注桩基础；引道全长</t>
    </r>
    <r>
      <rPr>
        <sz val="14"/>
        <rFont val="Times New Roman"/>
        <charset val="134"/>
      </rPr>
      <t>20M,</t>
    </r>
    <r>
      <rPr>
        <sz val="14"/>
        <rFont val="宋体"/>
        <charset val="134"/>
      </rPr>
      <t>八字墙</t>
    </r>
    <r>
      <rPr>
        <sz val="14"/>
        <rFont val="Times New Roman"/>
        <charset val="134"/>
      </rPr>
      <t>16M</t>
    </r>
  </si>
  <si>
    <t>有效改善村级基础设施条件</t>
  </si>
  <si>
    <t>平安乡包梁村桥梁建设项目</t>
  </si>
  <si>
    <t>包梁村</t>
  </si>
  <si>
    <r>
      <rPr>
        <sz val="14"/>
        <rFont val="宋体"/>
        <charset val="134"/>
      </rPr>
      <t>新建桥梁一座，长</t>
    </r>
    <r>
      <rPr>
        <sz val="14"/>
        <rFont val="Times New Roman"/>
        <charset val="134"/>
      </rPr>
      <t>20</t>
    </r>
    <r>
      <rPr>
        <sz val="14"/>
        <rFont val="宋体"/>
        <charset val="134"/>
      </rPr>
      <t>米。宽</t>
    </r>
    <r>
      <rPr>
        <sz val="14"/>
        <rFont val="Times New Roman"/>
        <charset val="134"/>
      </rPr>
      <t>4.5</t>
    </r>
    <r>
      <rPr>
        <sz val="14"/>
        <rFont val="宋体"/>
        <charset val="134"/>
      </rPr>
      <t>米。</t>
    </r>
  </si>
  <si>
    <t>胡川镇宁马村小桥建设项目</t>
  </si>
  <si>
    <t>宁马村</t>
  </si>
  <si>
    <r>
      <rPr>
        <sz val="14"/>
        <rFont val="宋体"/>
        <charset val="134"/>
      </rPr>
      <t>宁马村过水桥</t>
    </r>
    <r>
      <rPr>
        <sz val="14"/>
        <rFont val="Times New Roman"/>
        <charset val="134"/>
      </rPr>
      <t>5*7</t>
    </r>
    <r>
      <rPr>
        <sz val="14"/>
        <rFont val="宋体"/>
        <charset val="134"/>
      </rPr>
      <t>，全长</t>
    </r>
    <r>
      <rPr>
        <sz val="14"/>
        <rFont val="Times New Roman"/>
        <charset val="134"/>
      </rPr>
      <t>7</t>
    </r>
    <r>
      <rPr>
        <sz val="14"/>
        <rFont val="宋体"/>
        <charset val="134"/>
      </rPr>
      <t>米；新建小桥</t>
    </r>
    <r>
      <rPr>
        <sz val="14"/>
        <rFont val="Times New Roman"/>
        <charset val="134"/>
      </rPr>
      <t>1</t>
    </r>
    <r>
      <rPr>
        <sz val="14"/>
        <rFont val="宋体"/>
        <charset val="134"/>
      </rPr>
      <t>座</t>
    </r>
    <r>
      <rPr>
        <sz val="14"/>
        <rFont val="Times New Roman"/>
        <charset val="134"/>
      </rPr>
      <t>15*4</t>
    </r>
    <r>
      <rPr>
        <sz val="14"/>
        <rFont val="宋体"/>
        <charset val="134"/>
      </rPr>
      <t>，全长</t>
    </r>
    <r>
      <rPr>
        <sz val="14"/>
        <rFont val="Times New Roman"/>
        <charset val="134"/>
      </rPr>
      <t>15</t>
    </r>
    <r>
      <rPr>
        <sz val="14"/>
        <rFont val="宋体"/>
        <charset val="134"/>
      </rPr>
      <t>米。</t>
    </r>
  </si>
  <si>
    <t>方便群众出行，增加群众收入</t>
  </si>
  <si>
    <t>恭门镇毛磨村小型桥梁</t>
  </si>
  <si>
    <t>毛磨村</t>
  </si>
  <si>
    <r>
      <rPr>
        <sz val="14"/>
        <rFont val="宋体"/>
        <charset val="134"/>
      </rPr>
      <t>毛磨村桥梁</t>
    </r>
    <r>
      <rPr>
        <sz val="14"/>
        <rFont val="Times New Roman"/>
        <charset val="134"/>
      </rPr>
      <t>1</t>
    </r>
    <r>
      <rPr>
        <sz val="14"/>
        <rFont val="宋体"/>
        <charset val="134"/>
      </rPr>
      <t>座长</t>
    </r>
    <r>
      <rPr>
        <sz val="14"/>
        <rFont val="Times New Roman"/>
        <charset val="134"/>
      </rPr>
      <t>30</t>
    </r>
    <r>
      <rPr>
        <sz val="14"/>
        <rFont val="宋体"/>
        <charset val="134"/>
      </rPr>
      <t>延米宽</t>
    </r>
    <r>
      <rPr>
        <sz val="14"/>
        <rFont val="Times New Roman"/>
        <charset val="134"/>
      </rPr>
      <t>4</t>
    </r>
    <r>
      <rPr>
        <sz val="14"/>
        <rFont val="宋体"/>
        <charset val="134"/>
      </rPr>
      <t>米</t>
    </r>
  </si>
  <si>
    <t>项目实施后，可有效改善贫困群众生产生活条件，解决出行困难</t>
  </si>
  <si>
    <r>
      <rPr>
        <sz val="14"/>
        <rFont val="宋体"/>
        <charset val="134"/>
      </rPr>
      <t>平安乡张平路</t>
    </r>
    <r>
      <rPr>
        <sz val="14"/>
        <rFont val="Times New Roman"/>
        <charset val="134"/>
      </rPr>
      <t>-</t>
    </r>
    <r>
      <rPr>
        <sz val="14"/>
        <rFont val="宋体"/>
        <charset val="134"/>
      </rPr>
      <t>马原村</t>
    </r>
    <r>
      <rPr>
        <sz val="14"/>
        <rFont val="Times New Roman"/>
        <charset val="134"/>
      </rPr>
      <t>-</t>
    </r>
    <r>
      <rPr>
        <sz val="14"/>
        <rFont val="宋体"/>
        <charset val="134"/>
      </rPr>
      <t>铁固村桥梁建设项目</t>
    </r>
  </si>
  <si>
    <r>
      <rPr>
        <sz val="14"/>
        <rFont val="宋体"/>
        <charset val="134"/>
      </rPr>
      <t>马原村</t>
    </r>
    <r>
      <rPr>
        <sz val="14"/>
        <rFont val="Times New Roman"/>
        <charset val="134"/>
      </rPr>
      <t xml:space="preserve">
</t>
    </r>
    <r>
      <rPr>
        <sz val="14"/>
        <rFont val="宋体"/>
        <charset val="134"/>
      </rPr>
      <t>铁固村</t>
    </r>
  </si>
  <si>
    <r>
      <rPr>
        <sz val="14"/>
        <rFont val="宋体"/>
        <charset val="134"/>
      </rPr>
      <t>新建</t>
    </r>
    <r>
      <rPr>
        <sz val="14"/>
        <rFont val="Times New Roman"/>
        <charset val="134"/>
      </rPr>
      <t>1-13</t>
    </r>
    <r>
      <rPr>
        <sz val="14"/>
        <rFont val="宋体"/>
        <charset val="134"/>
      </rPr>
      <t>米桥梁一座</t>
    </r>
  </si>
  <si>
    <t>保障群众出行安全隐患</t>
  </si>
  <si>
    <r>
      <rPr>
        <b/>
        <sz val="14"/>
        <rFont val="Times New Roman"/>
        <charset val="134"/>
      </rPr>
      <t>3.2</t>
    </r>
    <r>
      <rPr>
        <b/>
        <sz val="14"/>
        <rFont val="宋体"/>
        <charset val="134"/>
      </rPr>
      <t>防护工程</t>
    </r>
  </si>
  <si>
    <r>
      <rPr>
        <b/>
        <sz val="14"/>
        <rFont val="宋体"/>
        <charset val="134"/>
      </rPr>
      <t>安排</t>
    </r>
    <r>
      <rPr>
        <b/>
        <sz val="14"/>
        <rFont val="Times New Roman"/>
        <charset val="134"/>
      </rPr>
      <t>1773.38</t>
    </r>
    <r>
      <rPr>
        <b/>
        <sz val="14"/>
        <rFont val="宋体"/>
        <charset val="134"/>
      </rPr>
      <t>万元用于建设基础设施防护工程</t>
    </r>
    <r>
      <rPr>
        <b/>
        <sz val="14"/>
        <rFont val="Times New Roman"/>
        <charset val="134"/>
      </rPr>
      <t>31163</t>
    </r>
    <r>
      <rPr>
        <b/>
        <sz val="14"/>
        <rFont val="宋体"/>
        <charset val="134"/>
      </rPr>
      <t>立方米。</t>
    </r>
  </si>
  <si>
    <t>闫家乡大场村护坡建设项目</t>
  </si>
  <si>
    <t>大场村</t>
  </si>
  <si>
    <r>
      <rPr>
        <sz val="14"/>
        <rFont val="宋体"/>
        <charset val="134"/>
      </rPr>
      <t>大场村修建护坡，二组丁志荣门前至马文俊房后护坡长</t>
    </r>
    <r>
      <rPr>
        <sz val="14"/>
        <rFont val="Times New Roman"/>
        <charset val="134"/>
      </rPr>
      <t>50</t>
    </r>
    <r>
      <rPr>
        <sz val="14"/>
        <rFont val="宋体"/>
        <charset val="134"/>
      </rPr>
      <t>米、高</t>
    </r>
    <r>
      <rPr>
        <sz val="14"/>
        <rFont val="Times New Roman"/>
        <charset val="134"/>
      </rPr>
      <t>7</t>
    </r>
    <r>
      <rPr>
        <sz val="14"/>
        <rFont val="宋体"/>
        <charset val="134"/>
      </rPr>
      <t>米，宽</t>
    </r>
    <r>
      <rPr>
        <sz val="14"/>
        <rFont val="Times New Roman"/>
        <charset val="134"/>
      </rPr>
      <t>1</t>
    </r>
    <r>
      <rPr>
        <sz val="14"/>
        <rFont val="宋体"/>
        <charset val="134"/>
      </rPr>
      <t>米</t>
    </r>
  </si>
  <si>
    <t>闫家乡花山村护坡建设项目</t>
  </si>
  <si>
    <t>花山村</t>
  </si>
  <si>
    <r>
      <rPr>
        <sz val="14"/>
        <rFont val="宋体"/>
        <charset val="134"/>
      </rPr>
      <t>花山村四组马永红家房屋后背挡土墙长</t>
    </r>
    <r>
      <rPr>
        <sz val="14"/>
        <rFont val="Times New Roman"/>
        <charset val="134"/>
      </rPr>
      <t>25</t>
    </r>
    <r>
      <rPr>
        <sz val="14"/>
        <rFont val="宋体"/>
        <charset val="134"/>
      </rPr>
      <t>米，宽</t>
    </r>
    <r>
      <rPr>
        <sz val="14"/>
        <rFont val="Times New Roman"/>
        <charset val="134"/>
      </rPr>
      <t>1.2</t>
    </r>
    <r>
      <rPr>
        <sz val="14"/>
        <rFont val="宋体"/>
        <charset val="134"/>
      </rPr>
      <t>米，高</t>
    </r>
    <r>
      <rPr>
        <sz val="14"/>
        <rFont val="Times New Roman"/>
        <charset val="134"/>
      </rPr>
      <t>10</t>
    </r>
    <r>
      <rPr>
        <sz val="14"/>
        <rFont val="宋体"/>
        <charset val="134"/>
      </rPr>
      <t>米，共</t>
    </r>
    <r>
      <rPr>
        <sz val="14"/>
        <rFont val="Times New Roman"/>
        <charset val="134"/>
      </rPr>
      <t>50</t>
    </r>
    <r>
      <rPr>
        <sz val="14"/>
        <rFont val="宋体"/>
        <charset val="134"/>
      </rPr>
      <t>立方米</t>
    </r>
  </si>
  <si>
    <t>闫家乡操场村护坡建设项目</t>
  </si>
  <si>
    <t>操场村</t>
  </si>
  <si>
    <r>
      <rPr>
        <sz val="14"/>
        <rFont val="宋体"/>
        <charset val="134"/>
      </rPr>
      <t>新建浆砌片石仰斜式挡土墙</t>
    </r>
    <r>
      <rPr>
        <sz val="14"/>
        <rFont val="Times New Roman"/>
        <charset val="134"/>
      </rPr>
      <t>1</t>
    </r>
    <r>
      <rPr>
        <sz val="14"/>
        <rFont val="宋体"/>
        <charset val="134"/>
      </rPr>
      <t>处。长</t>
    </r>
    <r>
      <rPr>
        <sz val="14"/>
        <rFont val="Times New Roman"/>
        <charset val="134"/>
      </rPr>
      <t>30</t>
    </r>
    <r>
      <rPr>
        <sz val="14"/>
        <rFont val="宋体"/>
        <charset val="134"/>
      </rPr>
      <t>米，高</t>
    </r>
    <r>
      <rPr>
        <sz val="14"/>
        <rFont val="Times New Roman"/>
        <charset val="134"/>
      </rPr>
      <t>10</t>
    </r>
    <r>
      <rPr>
        <sz val="14"/>
        <rFont val="宋体"/>
        <charset val="134"/>
      </rPr>
      <t>米，低宽</t>
    </r>
    <r>
      <rPr>
        <sz val="14"/>
        <rFont val="Times New Roman"/>
        <charset val="134"/>
      </rPr>
      <t>1.6</t>
    </r>
    <r>
      <rPr>
        <sz val="14"/>
        <rFont val="宋体"/>
        <charset val="134"/>
      </rPr>
      <t>米，上宽</t>
    </r>
    <r>
      <rPr>
        <sz val="14"/>
        <rFont val="Times New Roman"/>
        <charset val="134"/>
      </rPr>
      <t>1.2</t>
    </r>
    <r>
      <rPr>
        <sz val="14"/>
        <rFont val="宋体"/>
        <charset val="134"/>
      </rPr>
      <t>米；修复路面长</t>
    </r>
    <r>
      <rPr>
        <sz val="14"/>
        <rFont val="Times New Roman"/>
        <charset val="134"/>
      </rPr>
      <t>20</t>
    </r>
    <r>
      <rPr>
        <sz val="14"/>
        <rFont val="宋体"/>
        <charset val="134"/>
      </rPr>
      <t>米，宽</t>
    </r>
    <r>
      <rPr>
        <sz val="14"/>
        <rFont val="Times New Roman"/>
        <charset val="134"/>
      </rPr>
      <t>3</t>
    </r>
    <r>
      <rPr>
        <sz val="14"/>
        <rFont val="宋体"/>
        <charset val="134"/>
      </rPr>
      <t>米。</t>
    </r>
  </si>
  <si>
    <t>张棉驿乡先马村防护建设项目</t>
  </si>
  <si>
    <t>先马村</t>
  </si>
  <si>
    <r>
      <rPr>
        <sz val="14"/>
        <rFont val="宋体"/>
        <charset val="134"/>
      </rPr>
      <t>先马村实施防护工程</t>
    </r>
    <r>
      <rPr>
        <sz val="14"/>
        <rFont val="Times New Roman"/>
        <charset val="134"/>
      </rPr>
      <t>750</t>
    </r>
    <r>
      <rPr>
        <sz val="14"/>
        <rFont val="宋体"/>
        <charset val="134"/>
      </rPr>
      <t>立方米</t>
    </r>
  </si>
  <si>
    <t>改善群众生产生活条件，消除安全隐患</t>
  </si>
  <si>
    <t>梁山镇梁山村防护工程建设项目</t>
  </si>
  <si>
    <t>梁山村</t>
  </si>
  <si>
    <r>
      <rPr>
        <sz val="14"/>
        <rFont val="宋体"/>
        <charset val="134"/>
      </rPr>
      <t>梁山村新建护坡</t>
    </r>
    <r>
      <rPr>
        <sz val="14"/>
        <rFont val="Times New Roman"/>
        <charset val="134"/>
      </rPr>
      <t>962</t>
    </r>
    <r>
      <rPr>
        <sz val="14"/>
        <rFont val="宋体"/>
        <charset val="134"/>
      </rPr>
      <t>立方米</t>
    </r>
  </si>
  <si>
    <t>防止滑坡，消除安全隐患</t>
  </si>
  <si>
    <t>张家川县梁山镇吕湾村护坡及场地维修工程</t>
  </si>
  <si>
    <t>吕湾村</t>
  </si>
  <si>
    <r>
      <rPr>
        <sz val="14"/>
        <rFont val="宋体"/>
        <charset val="134"/>
      </rPr>
      <t>新建混凝土挡土墙</t>
    </r>
    <r>
      <rPr>
        <sz val="14"/>
        <rFont val="Times New Roman"/>
        <charset val="134"/>
      </rPr>
      <t>50</t>
    </r>
    <r>
      <rPr>
        <sz val="14"/>
        <rFont val="宋体"/>
        <charset val="134"/>
      </rPr>
      <t>米，场地挖出重新硬化</t>
    </r>
    <r>
      <rPr>
        <sz val="14"/>
        <rFont val="Times New Roman"/>
        <charset val="134"/>
      </rPr>
      <t>50</t>
    </r>
    <r>
      <rPr>
        <sz val="14"/>
        <rFont val="宋体"/>
        <charset val="134"/>
      </rPr>
      <t>米，排水预埋管线</t>
    </r>
    <r>
      <rPr>
        <sz val="14"/>
        <rFont val="Times New Roman"/>
        <charset val="134"/>
      </rPr>
      <t>50</t>
    </r>
    <r>
      <rPr>
        <sz val="14"/>
        <rFont val="宋体"/>
        <charset val="134"/>
      </rPr>
      <t>米。</t>
    </r>
  </si>
  <si>
    <t>张家川县梁山镇唐刘村护坡建设项目</t>
  </si>
  <si>
    <t>唐刘村</t>
  </si>
  <si>
    <r>
      <rPr>
        <sz val="14"/>
        <rFont val="宋体"/>
        <charset val="134"/>
      </rPr>
      <t>唐刘村新建护坡</t>
    </r>
    <r>
      <rPr>
        <sz val="14"/>
        <rFont val="Times New Roman"/>
        <charset val="134"/>
      </rPr>
      <t>1600</t>
    </r>
    <r>
      <rPr>
        <sz val="14"/>
        <rFont val="宋体"/>
        <charset val="134"/>
      </rPr>
      <t>立方米</t>
    </r>
  </si>
  <si>
    <t>张家川县梁山镇斜头村护坡建设项目</t>
  </si>
  <si>
    <t>斜头村</t>
  </si>
  <si>
    <r>
      <rPr>
        <sz val="14"/>
        <rFont val="宋体"/>
        <charset val="134"/>
      </rPr>
      <t>新建护坡长</t>
    </r>
    <r>
      <rPr>
        <sz val="14"/>
        <rFont val="Times New Roman"/>
        <charset val="134"/>
      </rPr>
      <t>32</t>
    </r>
    <r>
      <rPr>
        <sz val="14"/>
        <rFont val="宋体"/>
        <charset val="134"/>
      </rPr>
      <t>米，高</t>
    </r>
    <r>
      <rPr>
        <sz val="14"/>
        <rFont val="Times New Roman"/>
        <charset val="134"/>
      </rPr>
      <t>4.5</t>
    </r>
    <r>
      <rPr>
        <sz val="14"/>
        <rFont val="宋体"/>
        <charset val="134"/>
      </rPr>
      <t>米，宽</t>
    </r>
    <r>
      <rPr>
        <sz val="14"/>
        <rFont val="Times New Roman"/>
        <charset val="134"/>
      </rPr>
      <t>1.5</t>
    </r>
    <r>
      <rPr>
        <sz val="14"/>
        <rFont val="宋体"/>
        <charset val="134"/>
      </rPr>
      <t>米；基础宽</t>
    </r>
    <r>
      <rPr>
        <sz val="14"/>
        <rFont val="Times New Roman"/>
        <charset val="134"/>
      </rPr>
      <t>1.5</t>
    </r>
    <r>
      <rPr>
        <sz val="14"/>
        <rFont val="宋体"/>
        <charset val="134"/>
      </rPr>
      <t>米，高</t>
    </r>
    <r>
      <rPr>
        <sz val="14"/>
        <rFont val="Times New Roman"/>
        <charset val="134"/>
      </rPr>
      <t>1.2</t>
    </r>
    <r>
      <rPr>
        <sz val="14"/>
        <rFont val="宋体"/>
        <charset val="134"/>
      </rPr>
      <t>米，上顶宽</t>
    </r>
    <r>
      <rPr>
        <sz val="14"/>
        <rFont val="Times New Roman"/>
        <charset val="134"/>
      </rPr>
      <t>0.8</t>
    </r>
    <r>
      <rPr>
        <sz val="14"/>
        <rFont val="宋体"/>
        <charset val="134"/>
      </rPr>
      <t>米；长城墙高</t>
    </r>
    <r>
      <rPr>
        <sz val="14"/>
        <rFont val="Times New Roman"/>
        <charset val="134"/>
      </rPr>
      <t>1</t>
    </r>
    <r>
      <rPr>
        <sz val="14"/>
        <rFont val="宋体"/>
        <charset val="134"/>
      </rPr>
      <t>米，长</t>
    </r>
    <r>
      <rPr>
        <sz val="14"/>
        <rFont val="Times New Roman"/>
        <charset val="134"/>
      </rPr>
      <t>77.4</t>
    </r>
    <r>
      <rPr>
        <sz val="14"/>
        <rFont val="宋体"/>
        <charset val="134"/>
      </rPr>
      <t>米；土方</t>
    </r>
    <r>
      <rPr>
        <sz val="14"/>
        <rFont val="Times New Roman"/>
        <charset val="134"/>
      </rPr>
      <t>1200</t>
    </r>
    <r>
      <rPr>
        <sz val="14"/>
        <rFont val="宋体"/>
        <charset val="134"/>
      </rPr>
      <t>方</t>
    </r>
  </si>
  <si>
    <t>大阳镇刘山村护坡建设项目</t>
  </si>
  <si>
    <t>刘山村</t>
  </si>
  <si>
    <r>
      <rPr>
        <sz val="14"/>
        <rFont val="宋体"/>
        <charset val="134"/>
      </rPr>
      <t>在大阳镇刘山村高家新建高</t>
    </r>
    <r>
      <rPr>
        <sz val="14"/>
        <rFont val="Times New Roman"/>
        <charset val="134"/>
      </rPr>
      <t>8</t>
    </r>
    <r>
      <rPr>
        <sz val="14"/>
        <rFont val="宋体"/>
        <charset val="134"/>
      </rPr>
      <t>米，宽</t>
    </r>
    <r>
      <rPr>
        <sz val="14"/>
        <rFont val="Times New Roman"/>
        <charset val="134"/>
      </rPr>
      <t>1</t>
    </r>
    <r>
      <rPr>
        <sz val="14"/>
        <rFont val="宋体"/>
        <charset val="134"/>
      </rPr>
      <t>米，长</t>
    </r>
    <r>
      <rPr>
        <sz val="14"/>
        <rFont val="Times New Roman"/>
        <charset val="134"/>
      </rPr>
      <t>300</t>
    </r>
    <r>
      <rPr>
        <sz val="14"/>
        <rFont val="宋体"/>
        <charset val="134"/>
      </rPr>
      <t>米的护坡；在刘山村那坡文化广场修建护坡</t>
    </r>
    <r>
      <rPr>
        <sz val="14"/>
        <rFont val="Times New Roman"/>
        <charset val="134"/>
      </rPr>
      <t>5000</t>
    </r>
    <r>
      <rPr>
        <sz val="14"/>
        <rFont val="宋体"/>
        <charset val="134"/>
      </rPr>
      <t>米。</t>
    </r>
  </si>
  <si>
    <t>改善基础设施，解决群众安全隐患</t>
  </si>
  <si>
    <t>大阳镇寨子村护坡建设项目</t>
  </si>
  <si>
    <t>寨子村</t>
  </si>
  <si>
    <r>
      <rPr>
        <sz val="14"/>
        <rFont val="宋体"/>
        <charset val="134"/>
      </rPr>
      <t>在大阳镇寨子村新建护坡</t>
    </r>
    <r>
      <rPr>
        <sz val="14"/>
        <rFont val="Times New Roman"/>
        <charset val="134"/>
      </rPr>
      <t>350</t>
    </r>
    <r>
      <rPr>
        <sz val="14"/>
        <rFont val="宋体"/>
        <charset val="134"/>
      </rPr>
      <t>立方米</t>
    </r>
  </si>
  <si>
    <t>改善基础设施，解决群众出行难</t>
  </si>
  <si>
    <t>张家川县大阳镇豁蚬村护坡及道路硬化项目硬化项目</t>
  </si>
  <si>
    <t>豁岘村</t>
  </si>
  <si>
    <r>
      <rPr>
        <sz val="14"/>
        <rFont val="宋体"/>
        <charset val="134"/>
      </rPr>
      <t>在豁岘村新建</t>
    </r>
    <r>
      <rPr>
        <sz val="14"/>
        <rFont val="Times New Roman"/>
        <charset val="134"/>
      </rPr>
      <t>M7.5</t>
    </r>
    <r>
      <rPr>
        <sz val="14"/>
        <rFont val="宋体"/>
        <charset val="134"/>
      </rPr>
      <t>浆砌石护坡长</t>
    </r>
    <r>
      <rPr>
        <sz val="14"/>
        <rFont val="Times New Roman"/>
        <charset val="134"/>
      </rPr>
      <t>194</t>
    </r>
    <r>
      <rPr>
        <sz val="14"/>
        <rFont val="宋体"/>
        <charset val="134"/>
      </rPr>
      <t>米，带基础高</t>
    </r>
    <r>
      <rPr>
        <sz val="14"/>
        <rFont val="Times New Roman"/>
        <charset val="134"/>
      </rPr>
      <t>4</t>
    </r>
    <r>
      <rPr>
        <sz val="14"/>
        <rFont val="宋体"/>
        <charset val="134"/>
      </rPr>
      <t>米，硬化道路长</t>
    </r>
    <r>
      <rPr>
        <sz val="14"/>
        <rFont val="Times New Roman"/>
        <charset val="134"/>
      </rPr>
      <t>340</t>
    </r>
    <r>
      <rPr>
        <sz val="14"/>
        <rFont val="宋体"/>
        <charset val="134"/>
      </rPr>
      <t>米，宽</t>
    </r>
    <r>
      <rPr>
        <sz val="14"/>
        <rFont val="Times New Roman"/>
        <charset val="134"/>
      </rPr>
      <t>4</t>
    </r>
    <r>
      <rPr>
        <sz val="14"/>
        <rFont val="宋体"/>
        <charset val="134"/>
      </rPr>
      <t>米，</t>
    </r>
    <r>
      <rPr>
        <sz val="14"/>
        <rFont val="Times New Roman"/>
        <charset val="134"/>
      </rPr>
      <t>C25</t>
    </r>
    <r>
      <rPr>
        <sz val="14"/>
        <rFont val="宋体"/>
        <charset val="134"/>
      </rPr>
      <t>混凝土排水渠（三角渠）长</t>
    </r>
    <r>
      <rPr>
        <sz val="14"/>
        <rFont val="Times New Roman"/>
        <charset val="134"/>
      </rPr>
      <t>340</t>
    </r>
    <r>
      <rPr>
        <sz val="14"/>
        <rFont val="宋体"/>
        <charset val="134"/>
      </rPr>
      <t>米，浆砌石河堤长</t>
    </r>
    <r>
      <rPr>
        <sz val="14"/>
        <rFont val="Times New Roman"/>
        <charset val="134"/>
      </rPr>
      <t>43</t>
    </r>
    <r>
      <rPr>
        <sz val="14"/>
        <rFont val="宋体"/>
        <charset val="134"/>
      </rPr>
      <t>米，</t>
    </r>
    <r>
      <rPr>
        <sz val="14"/>
        <rFont val="Times New Roman"/>
        <charset val="134"/>
      </rPr>
      <t>C20</t>
    </r>
    <r>
      <rPr>
        <sz val="14"/>
        <rFont val="宋体"/>
        <charset val="134"/>
      </rPr>
      <t>混凝土路肩长</t>
    </r>
    <r>
      <rPr>
        <sz val="14"/>
        <rFont val="Times New Roman"/>
        <charset val="134"/>
      </rPr>
      <t>43</t>
    </r>
    <r>
      <rPr>
        <sz val="14"/>
        <rFont val="宋体"/>
        <charset val="134"/>
      </rPr>
      <t>米。</t>
    </r>
  </si>
  <si>
    <t>项目实施后，可有效改善村级基础设施条件，为产业发展提供更好的基础</t>
  </si>
  <si>
    <t>平安乡包梁村护坡建设</t>
  </si>
  <si>
    <r>
      <rPr>
        <sz val="14"/>
        <rFont val="宋体"/>
        <charset val="134"/>
      </rPr>
      <t>在包梁村修建护坡，长</t>
    </r>
    <r>
      <rPr>
        <sz val="14"/>
        <rFont val="Times New Roman"/>
        <charset val="134"/>
      </rPr>
      <t>250</t>
    </r>
    <r>
      <rPr>
        <sz val="14"/>
        <rFont val="宋体"/>
        <charset val="134"/>
      </rPr>
      <t>米，高</t>
    </r>
    <r>
      <rPr>
        <sz val="14"/>
        <rFont val="Times New Roman"/>
        <charset val="134"/>
      </rPr>
      <t>4</t>
    </r>
    <r>
      <rPr>
        <sz val="14"/>
        <rFont val="宋体"/>
        <charset val="134"/>
      </rPr>
      <t>米，宽</t>
    </r>
    <r>
      <rPr>
        <sz val="14"/>
        <rFont val="Times New Roman"/>
        <charset val="134"/>
      </rPr>
      <t>1</t>
    </r>
    <r>
      <rPr>
        <sz val="14"/>
        <rFont val="宋体"/>
        <charset val="134"/>
      </rPr>
      <t>米，共计</t>
    </r>
    <r>
      <rPr>
        <sz val="14"/>
        <rFont val="Times New Roman"/>
        <charset val="134"/>
      </rPr>
      <t>2100m³</t>
    </r>
    <r>
      <rPr>
        <sz val="14"/>
        <rFont val="宋体"/>
        <charset val="134"/>
      </rPr>
      <t>。</t>
    </r>
  </si>
  <si>
    <t>保障群众生产生活质量</t>
  </si>
  <si>
    <t>平安乡铁固村防护工程</t>
  </si>
  <si>
    <t>铁固村</t>
  </si>
  <si>
    <r>
      <rPr>
        <sz val="14"/>
        <rFont val="宋体"/>
        <charset val="134"/>
      </rPr>
      <t>在铁固村通村主干道修建</t>
    </r>
    <r>
      <rPr>
        <sz val="14"/>
        <rFont val="Times New Roman"/>
        <charset val="134"/>
      </rPr>
      <t>1000</t>
    </r>
    <r>
      <rPr>
        <sz val="14"/>
        <rFont val="宋体"/>
        <charset val="134"/>
      </rPr>
      <t>立方米的护坡</t>
    </r>
  </si>
  <si>
    <t>为解决铁固村群众出行安全</t>
  </si>
  <si>
    <t>平安乡大湾村防护工程</t>
  </si>
  <si>
    <t>大湾村</t>
  </si>
  <si>
    <r>
      <rPr>
        <sz val="14"/>
        <rFont val="宋体"/>
        <charset val="134"/>
      </rPr>
      <t>护坡</t>
    </r>
    <r>
      <rPr>
        <sz val="14"/>
        <rFont val="Times New Roman"/>
        <charset val="134"/>
      </rPr>
      <t>250</t>
    </r>
    <r>
      <rPr>
        <sz val="14"/>
        <rFont val="宋体"/>
        <charset val="134"/>
      </rPr>
      <t>立方米，一组护坡</t>
    </r>
    <r>
      <rPr>
        <sz val="14"/>
        <rFont val="Times New Roman"/>
        <charset val="134"/>
      </rPr>
      <t>80</t>
    </r>
    <r>
      <rPr>
        <sz val="14"/>
        <rFont val="宋体"/>
        <charset val="134"/>
      </rPr>
      <t>立方米。五组护坡</t>
    </r>
    <r>
      <rPr>
        <sz val="14"/>
        <rFont val="Times New Roman"/>
        <charset val="134"/>
      </rPr>
      <t>3</t>
    </r>
    <r>
      <rPr>
        <sz val="14"/>
        <rFont val="宋体"/>
        <charset val="134"/>
      </rPr>
      <t>处</t>
    </r>
    <r>
      <rPr>
        <sz val="14"/>
        <rFont val="Times New Roman"/>
        <charset val="134"/>
      </rPr>
      <t>2800</t>
    </r>
    <r>
      <rPr>
        <sz val="14"/>
        <rFont val="宋体"/>
        <charset val="134"/>
      </rPr>
      <t>立方米。</t>
    </r>
  </si>
  <si>
    <t>平安乡新庄村防护工程</t>
  </si>
  <si>
    <t>新庄村</t>
  </si>
  <si>
    <r>
      <rPr>
        <sz val="14"/>
        <rFont val="宋体"/>
        <charset val="134"/>
      </rPr>
      <t>修建护坡</t>
    </r>
    <r>
      <rPr>
        <sz val="14"/>
        <rFont val="Times New Roman"/>
        <charset val="134"/>
      </rPr>
      <t>780</t>
    </r>
    <r>
      <rPr>
        <sz val="14"/>
        <rFont val="宋体"/>
        <charset val="134"/>
      </rPr>
      <t>立方米</t>
    </r>
  </si>
  <si>
    <t>平安乡磨马村夭洼组护坡</t>
  </si>
  <si>
    <t>磨马村</t>
  </si>
  <si>
    <r>
      <rPr>
        <sz val="14"/>
        <rFont val="宋体"/>
        <charset val="134"/>
      </rPr>
      <t>新建</t>
    </r>
    <r>
      <rPr>
        <sz val="14"/>
        <rFont val="Times New Roman"/>
        <charset val="134"/>
      </rPr>
      <t>M10</t>
    </r>
    <r>
      <rPr>
        <sz val="14"/>
        <rFont val="宋体"/>
        <charset val="134"/>
      </rPr>
      <t>浆砌石护坡长</t>
    </r>
    <r>
      <rPr>
        <sz val="14"/>
        <rFont val="Times New Roman"/>
        <charset val="134"/>
      </rPr>
      <t>100</t>
    </r>
    <r>
      <rPr>
        <sz val="14"/>
        <rFont val="宋体"/>
        <charset val="134"/>
      </rPr>
      <t>米，顶宽</t>
    </r>
    <r>
      <rPr>
        <sz val="14"/>
        <rFont val="Times New Roman"/>
        <charset val="134"/>
      </rPr>
      <t>0.6</t>
    </r>
    <r>
      <rPr>
        <sz val="14"/>
        <rFont val="宋体"/>
        <charset val="134"/>
      </rPr>
      <t>米，基础宽</t>
    </r>
    <r>
      <rPr>
        <sz val="14"/>
        <rFont val="Times New Roman"/>
        <charset val="134"/>
      </rPr>
      <t>1.5</t>
    </r>
    <r>
      <rPr>
        <sz val="14"/>
        <rFont val="宋体"/>
        <charset val="134"/>
      </rPr>
      <t>米，基础埋深</t>
    </r>
    <r>
      <rPr>
        <sz val="14"/>
        <rFont val="Times New Roman"/>
        <charset val="134"/>
      </rPr>
      <t>1.0</t>
    </r>
    <r>
      <rPr>
        <sz val="14"/>
        <rFont val="宋体"/>
        <charset val="134"/>
      </rPr>
      <t>米。总高</t>
    </r>
    <r>
      <rPr>
        <sz val="14"/>
        <rFont val="Times New Roman"/>
        <charset val="134"/>
      </rPr>
      <t>5</t>
    </r>
    <r>
      <rPr>
        <sz val="14"/>
        <rFont val="宋体"/>
        <charset val="134"/>
      </rPr>
      <t>米；</t>
    </r>
    <r>
      <rPr>
        <sz val="14"/>
        <rFont val="Times New Roman"/>
        <charset val="134"/>
      </rPr>
      <t>C25</t>
    </r>
    <r>
      <rPr>
        <sz val="14"/>
        <rFont val="宋体"/>
        <charset val="134"/>
      </rPr>
      <t>混凝土梯形水渠长</t>
    </r>
    <r>
      <rPr>
        <sz val="14"/>
        <rFont val="Times New Roman"/>
        <charset val="134"/>
      </rPr>
      <t>143</t>
    </r>
    <r>
      <rPr>
        <sz val="14"/>
        <rFont val="宋体"/>
        <charset val="134"/>
      </rPr>
      <t>米，上口净宽</t>
    </r>
    <r>
      <rPr>
        <sz val="14"/>
        <rFont val="Times New Roman"/>
        <charset val="134"/>
      </rPr>
      <t>0.5</t>
    </r>
    <r>
      <rPr>
        <sz val="14"/>
        <rFont val="宋体"/>
        <charset val="134"/>
      </rPr>
      <t>米，下口净宽</t>
    </r>
    <r>
      <rPr>
        <sz val="14"/>
        <rFont val="Times New Roman"/>
        <charset val="134"/>
      </rPr>
      <t>0.2</t>
    </r>
    <r>
      <rPr>
        <sz val="14"/>
        <rFont val="宋体"/>
        <charset val="134"/>
      </rPr>
      <t>米；渠深</t>
    </r>
    <r>
      <rPr>
        <sz val="14"/>
        <rFont val="Times New Roman"/>
        <charset val="134"/>
      </rPr>
      <t>0.3</t>
    </r>
    <r>
      <rPr>
        <sz val="14"/>
        <rFont val="宋体"/>
        <charset val="134"/>
      </rPr>
      <t>米，渠壁厚</t>
    </r>
    <r>
      <rPr>
        <sz val="14"/>
        <rFont val="Times New Roman"/>
        <charset val="134"/>
      </rPr>
      <t>80</t>
    </r>
    <r>
      <rPr>
        <sz val="14"/>
        <rFont val="宋体"/>
        <charset val="134"/>
      </rPr>
      <t>豪米；土方工程</t>
    </r>
    <r>
      <rPr>
        <sz val="14"/>
        <rFont val="Times New Roman"/>
        <charset val="134"/>
      </rPr>
      <t>3660</t>
    </r>
    <r>
      <rPr>
        <sz val="14"/>
        <rFont val="宋体"/>
        <charset val="134"/>
      </rPr>
      <t>立方米</t>
    </r>
  </si>
  <si>
    <t>保障群众出行</t>
  </si>
  <si>
    <t>胡川镇深坷村基础设施建设项目（第一期）</t>
  </si>
  <si>
    <t>深坷村</t>
  </si>
  <si>
    <r>
      <rPr>
        <sz val="14"/>
        <rFont val="宋体"/>
        <charset val="134"/>
      </rPr>
      <t>路面硬化</t>
    </r>
    <r>
      <rPr>
        <sz val="14"/>
        <rFont val="Times New Roman"/>
        <charset val="134"/>
      </rPr>
      <t>200</t>
    </r>
    <r>
      <rPr>
        <sz val="14"/>
        <rFont val="宋体"/>
        <charset val="134"/>
      </rPr>
      <t>平方米，挡墙</t>
    </r>
    <r>
      <rPr>
        <sz val="14"/>
        <rFont val="Times New Roman"/>
        <charset val="134"/>
      </rPr>
      <t>180</t>
    </r>
    <r>
      <rPr>
        <sz val="14"/>
        <rFont val="宋体"/>
        <charset val="134"/>
      </rPr>
      <t>米，水渠</t>
    </r>
    <r>
      <rPr>
        <sz val="14"/>
        <rFont val="Times New Roman"/>
        <charset val="134"/>
      </rPr>
      <t>50</t>
    </r>
    <r>
      <rPr>
        <sz val="14"/>
        <rFont val="宋体"/>
        <charset val="134"/>
      </rPr>
      <t>米</t>
    </r>
  </si>
  <si>
    <r>
      <rPr>
        <sz val="14"/>
        <rFont val="宋体"/>
        <charset val="134"/>
      </rPr>
      <t>胡川镇深坷村基础设施建设项目</t>
    </r>
    <r>
      <rPr>
        <sz val="14"/>
        <rFont val="Times New Roman"/>
        <charset val="134"/>
      </rPr>
      <t xml:space="preserve">
</t>
    </r>
    <r>
      <rPr>
        <sz val="14"/>
        <rFont val="宋体"/>
        <charset val="134"/>
      </rPr>
      <t>（第二期）</t>
    </r>
  </si>
  <si>
    <r>
      <rPr>
        <sz val="14"/>
        <rFont val="宋体"/>
        <charset val="134"/>
      </rPr>
      <t>深坷村</t>
    </r>
    <r>
      <rPr>
        <sz val="14"/>
        <rFont val="Times New Roman"/>
        <charset val="134"/>
      </rPr>
      <t>3390</t>
    </r>
    <r>
      <rPr>
        <sz val="14"/>
        <rFont val="宋体"/>
        <charset val="134"/>
      </rPr>
      <t>立方米，水渠</t>
    </r>
    <r>
      <rPr>
        <sz val="14"/>
        <rFont val="Times New Roman"/>
        <charset val="134"/>
      </rPr>
      <t>270</t>
    </r>
    <r>
      <rPr>
        <sz val="14"/>
        <rFont val="宋体"/>
        <charset val="134"/>
      </rPr>
      <t>米（</t>
    </r>
    <r>
      <rPr>
        <sz val="14"/>
        <rFont val="Times New Roman"/>
        <charset val="134"/>
      </rPr>
      <t>50*50</t>
    </r>
    <r>
      <rPr>
        <sz val="14"/>
        <rFont val="宋体"/>
        <charset val="134"/>
      </rPr>
      <t>），盖板水渠</t>
    </r>
    <r>
      <rPr>
        <sz val="14"/>
        <rFont val="Times New Roman"/>
        <charset val="134"/>
      </rPr>
      <t>30</t>
    </r>
    <r>
      <rPr>
        <sz val="14"/>
        <rFont val="宋体"/>
        <charset val="134"/>
      </rPr>
      <t>米，矩形明渠</t>
    </r>
    <r>
      <rPr>
        <sz val="14"/>
        <rFont val="Times New Roman"/>
        <charset val="134"/>
      </rPr>
      <t>250</t>
    </r>
    <r>
      <rPr>
        <sz val="14"/>
        <rFont val="宋体"/>
        <charset val="134"/>
      </rPr>
      <t>米，管涵</t>
    </r>
    <r>
      <rPr>
        <sz val="14"/>
        <rFont val="Times New Roman"/>
        <charset val="134"/>
      </rPr>
      <t>6</t>
    </r>
    <r>
      <rPr>
        <sz val="14"/>
        <rFont val="宋体"/>
        <charset val="134"/>
      </rPr>
      <t>米</t>
    </r>
  </si>
  <si>
    <t>消除安全隐患</t>
  </si>
  <si>
    <t>胡川镇后湾村护坡建设项目（二期）</t>
  </si>
  <si>
    <t>后湾村</t>
  </si>
  <si>
    <r>
      <rPr>
        <sz val="14"/>
        <rFont val="宋体"/>
        <charset val="134"/>
      </rPr>
      <t>新建挡土墙</t>
    </r>
    <r>
      <rPr>
        <sz val="14"/>
        <rFont val="Times New Roman"/>
        <charset val="134"/>
      </rPr>
      <t>2</t>
    </r>
    <r>
      <rPr>
        <sz val="14"/>
        <rFont val="宋体"/>
        <charset val="134"/>
      </rPr>
      <t>处，其中钢筋混凝土悬臂式挡土墙</t>
    </r>
    <r>
      <rPr>
        <sz val="14"/>
        <rFont val="Times New Roman"/>
        <charset val="134"/>
      </rPr>
      <t>1</t>
    </r>
    <r>
      <rPr>
        <sz val="14"/>
        <rFont val="宋体"/>
        <charset val="134"/>
      </rPr>
      <t>处长</t>
    </r>
    <r>
      <rPr>
        <sz val="14"/>
        <rFont val="Times New Roman"/>
        <charset val="134"/>
      </rPr>
      <t>34m</t>
    </r>
    <r>
      <rPr>
        <sz val="14"/>
        <rFont val="宋体"/>
        <charset val="134"/>
      </rPr>
      <t>，平均高</t>
    </r>
    <r>
      <rPr>
        <sz val="14"/>
        <rFont val="Times New Roman"/>
        <charset val="134"/>
      </rPr>
      <t>7.5m</t>
    </r>
    <r>
      <rPr>
        <sz val="14"/>
        <rFont val="宋体"/>
        <charset val="134"/>
      </rPr>
      <t>，浆砌石挡土墙</t>
    </r>
    <r>
      <rPr>
        <sz val="14"/>
        <rFont val="Times New Roman"/>
        <charset val="134"/>
      </rPr>
      <t>1</t>
    </r>
    <r>
      <rPr>
        <sz val="14"/>
        <rFont val="宋体"/>
        <charset val="134"/>
      </rPr>
      <t>处</t>
    </r>
    <r>
      <rPr>
        <sz val="14"/>
        <rFont val="Times New Roman"/>
        <charset val="134"/>
      </rPr>
      <t>72m,</t>
    </r>
    <r>
      <rPr>
        <sz val="14"/>
        <rFont val="宋体"/>
        <charset val="134"/>
      </rPr>
      <t>平均高</t>
    </r>
    <r>
      <rPr>
        <sz val="14"/>
        <rFont val="Times New Roman"/>
        <charset val="134"/>
      </rPr>
      <t>3.4m</t>
    </r>
    <r>
      <rPr>
        <sz val="14"/>
        <rFont val="宋体"/>
        <charset val="134"/>
      </rPr>
      <t>，均不含基础。</t>
    </r>
  </si>
  <si>
    <t>平安乡梨树村防护工程建设</t>
  </si>
  <si>
    <t>梨树村</t>
  </si>
  <si>
    <r>
      <rPr>
        <sz val="14"/>
        <rFont val="宋体"/>
        <charset val="134"/>
      </rPr>
      <t>梨树村修建护坡</t>
    </r>
    <r>
      <rPr>
        <sz val="14"/>
        <rFont val="Times New Roman"/>
        <charset val="134"/>
      </rPr>
      <t>2000</t>
    </r>
    <r>
      <rPr>
        <sz val="14"/>
        <rFont val="宋体"/>
        <charset val="134"/>
      </rPr>
      <t>立方米</t>
    </r>
  </si>
  <si>
    <t>恭门镇麻崖村防护工程</t>
  </si>
  <si>
    <t>麻崖村</t>
  </si>
  <si>
    <r>
      <rPr>
        <sz val="14"/>
        <rFont val="宋体"/>
        <charset val="134"/>
      </rPr>
      <t>麻崖村二组护坡</t>
    </r>
    <r>
      <rPr>
        <sz val="14"/>
        <rFont val="Times New Roman"/>
        <charset val="134"/>
      </rPr>
      <t>350</t>
    </r>
    <r>
      <rPr>
        <sz val="14"/>
        <rFont val="宋体"/>
        <charset val="134"/>
      </rPr>
      <t>立方米</t>
    </r>
  </si>
  <si>
    <t>恭门镇杨坡村防护工程</t>
  </si>
  <si>
    <t>杨坡村</t>
  </si>
  <si>
    <r>
      <rPr>
        <sz val="14"/>
        <rFont val="宋体"/>
        <charset val="134"/>
      </rPr>
      <t>杨坡村护坡</t>
    </r>
    <r>
      <rPr>
        <sz val="14"/>
        <rFont val="Times New Roman"/>
        <charset val="134"/>
      </rPr>
      <t xml:space="preserve"> 3518 </t>
    </r>
    <r>
      <rPr>
        <sz val="14"/>
        <rFont val="宋体"/>
        <charset val="134"/>
      </rPr>
      <t>立方米</t>
    </r>
  </si>
  <si>
    <t>恭门镇袁家村防护工程</t>
  </si>
  <si>
    <t>袁家村</t>
  </si>
  <si>
    <r>
      <rPr>
        <sz val="14"/>
        <rFont val="宋体"/>
        <charset val="134"/>
      </rPr>
      <t>袁家村护坡共</t>
    </r>
    <r>
      <rPr>
        <sz val="14"/>
        <rFont val="Times New Roman"/>
        <charset val="134"/>
      </rPr>
      <t>2</t>
    </r>
    <r>
      <rPr>
        <sz val="14"/>
        <rFont val="宋体"/>
        <charset val="134"/>
      </rPr>
      <t>段：</t>
    </r>
    <r>
      <rPr>
        <sz val="14"/>
        <rFont val="Times New Roman"/>
        <charset val="134"/>
      </rPr>
      <t>600</t>
    </r>
    <r>
      <rPr>
        <sz val="14"/>
        <rFont val="宋体"/>
        <charset val="134"/>
      </rPr>
      <t>立方米①袁世荣至袁治虎</t>
    </r>
    <r>
      <rPr>
        <sz val="14"/>
        <rFont val="Times New Roman"/>
        <charset val="134"/>
      </rPr>
      <t>100</t>
    </r>
    <r>
      <rPr>
        <sz val="14"/>
        <rFont val="宋体"/>
        <charset val="134"/>
      </rPr>
      <t>米，高</t>
    </r>
    <r>
      <rPr>
        <sz val="14"/>
        <rFont val="Times New Roman"/>
        <charset val="134"/>
      </rPr>
      <t>5</t>
    </r>
    <r>
      <rPr>
        <sz val="14"/>
        <rFont val="宋体"/>
        <charset val="134"/>
      </rPr>
      <t>米，宽</t>
    </r>
    <r>
      <rPr>
        <sz val="14"/>
        <rFont val="Times New Roman"/>
        <charset val="134"/>
      </rPr>
      <t>0.6</t>
    </r>
    <r>
      <rPr>
        <sz val="14"/>
        <rFont val="宋体"/>
        <charset val="134"/>
      </rPr>
      <t>米，</t>
    </r>
    <r>
      <rPr>
        <sz val="14"/>
        <rFont val="Times New Roman"/>
        <charset val="134"/>
      </rPr>
      <t>300</t>
    </r>
    <r>
      <rPr>
        <sz val="14"/>
        <rFont val="宋体"/>
        <charset val="134"/>
      </rPr>
      <t>立方米；②袁志科至袁志忠长</t>
    </r>
    <r>
      <rPr>
        <sz val="14"/>
        <rFont val="Times New Roman"/>
        <charset val="134"/>
      </rPr>
      <t>100</t>
    </r>
    <r>
      <rPr>
        <sz val="14"/>
        <rFont val="宋体"/>
        <charset val="134"/>
      </rPr>
      <t>米，高</t>
    </r>
    <r>
      <rPr>
        <sz val="14"/>
        <rFont val="Times New Roman"/>
        <charset val="134"/>
      </rPr>
      <t>5</t>
    </r>
    <r>
      <rPr>
        <sz val="14"/>
        <rFont val="宋体"/>
        <charset val="134"/>
      </rPr>
      <t>米，宽</t>
    </r>
    <r>
      <rPr>
        <sz val="14"/>
        <rFont val="Times New Roman"/>
        <charset val="134"/>
      </rPr>
      <t>0.6</t>
    </r>
    <r>
      <rPr>
        <sz val="14"/>
        <rFont val="宋体"/>
        <charset val="134"/>
      </rPr>
      <t>米，</t>
    </r>
    <r>
      <rPr>
        <sz val="14"/>
        <rFont val="Times New Roman"/>
        <charset val="134"/>
      </rPr>
      <t>300</t>
    </r>
    <r>
      <rPr>
        <sz val="14"/>
        <rFont val="宋体"/>
        <charset val="134"/>
      </rPr>
      <t>立方米</t>
    </r>
    <r>
      <rPr>
        <sz val="14"/>
        <rFont val="Times New Roman"/>
        <charset val="134"/>
      </rPr>
      <t>.</t>
    </r>
  </si>
  <si>
    <t>张家川镇赵阳村防护工程</t>
  </si>
  <si>
    <t>赵阳村</t>
  </si>
  <si>
    <r>
      <rPr>
        <sz val="14"/>
        <rFont val="宋体"/>
        <charset val="134"/>
      </rPr>
      <t>赵阳村新建护坡</t>
    </r>
    <r>
      <rPr>
        <sz val="14"/>
        <rFont val="Times New Roman"/>
        <charset val="134"/>
      </rPr>
      <t>600</t>
    </r>
    <r>
      <rPr>
        <sz val="14"/>
        <rFont val="宋体"/>
        <charset val="134"/>
      </rPr>
      <t>立方米，三组护坡</t>
    </r>
    <r>
      <rPr>
        <sz val="14"/>
        <rFont val="Times New Roman"/>
        <charset val="134"/>
      </rPr>
      <t xml:space="preserve"> </t>
    </r>
    <r>
      <rPr>
        <sz val="14"/>
        <rFont val="宋体"/>
        <charset val="134"/>
      </rPr>
      <t>长：</t>
    </r>
    <r>
      <rPr>
        <sz val="14"/>
        <rFont val="Times New Roman"/>
        <charset val="134"/>
      </rPr>
      <t>60</t>
    </r>
    <r>
      <rPr>
        <sz val="14"/>
        <rFont val="宋体"/>
        <charset val="134"/>
      </rPr>
      <t>米，底宽</t>
    </r>
    <r>
      <rPr>
        <sz val="14"/>
        <rFont val="Times New Roman"/>
        <charset val="134"/>
      </rPr>
      <t>1.5</t>
    </r>
    <r>
      <rPr>
        <sz val="14"/>
        <rFont val="宋体"/>
        <charset val="134"/>
      </rPr>
      <t>米，顶宽</t>
    </r>
    <r>
      <rPr>
        <sz val="14"/>
        <rFont val="Times New Roman"/>
        <charset val="134"/>
      </rPr>
      <t>0.8</t>
    </r>
    <r>
      <rPr>
        <sz val="14"/>
        <rFont val="宋体"/>
        <charset val="134"/>
      </rPr>
      <t>米，高</t>
    </r>
    <r>
      <rPr>
        <sz val="14"/>
        <rFont val="Times New Roman"/>
        <charset val="134"/>
      </rPr>
      <t>4.5</t>
    </r>
    <r>
      <rPr>
        <sz val="14"/>
        <rFont val="宋体"/>
        <charset val="134"/>
      </rPr>
      <t>米；赵阳村一组护坡</t>
    </r>
    <r>
      <rPr>
        <sz val="14"/>
        <rFont val="Times New Roman"/>
        <charset val="134"/>
      </rPr>
      <t xml:space="preserve"> </t>
    </r>
    <r>
      <rPr>
        <sz val="14"/>
        <rFont val="宋体"/>
        <charset val="134"/>
      </rPr>
      <t>长：</t>
    </r>
    <r>
      <rPr>
        <sz val="14"/>
        <rFont val="Times New Roman"/>
        <charset val="134"/>
      </rPr>
      <t>20</t>
    </r>
    <r>
      <rPr>
        <sz val="14"/>
        <rFont val="宋体"/>
        <charset val="134"/>
      </rPr>
      <t>米，宽</t>
    </r>
    <r>
      <rPr>
        <sz val="14"/>
        <rFont val="Times New Roman"/>
        <charset val="134"/>
      </rPr>
      <t>1</t>
    </r>
    <r>
      <rPr>
        <sz val="14"/>
        <rFont val="宋体"/>
        <charset val="134"/>
      </rPr>
      <t>米，高</t>
    </r>
    <r>
      <rPr>
        <sz val="14"/>
        <rFont val="Times New Roman"/>
        <charset val="134"/>
      </rPr>
      <t>7</t>
    </r>
    <r>
      <rPr>
        <sz val="14"/>
        <rFont val="宋体"/>
        <charset val="134"/>
      </rPr>
      <t>米</t>
    </r>
  </si>
  <si>
    <t>有效改善村级基础设施条件，保障群众生活生产。</t>
  </si>
  <si>
    <t>张家川镇背武村防护工程</t>
  </si>
  <si>
    <t>背武村</t>
  </si>
  <si>
    <r>
      <rPr>
        <sz val="14"/>
        <rFont val="宋体"/>
        <charset val="134"/>
      </rPr>
      <t>新建浆砌石护坡挡墙</t>
    </r>
    <r>
      <rPr>
        <sz val="14"/>
        <rFont val="Times New Roman"/>
        <charset val="134"/>
      </rPr>
      <t>1300m³</t>
    </r>
    <r>
      <rPr>
        <sz val="14"/>
        <rFont val="宋体"/>
        <charset val="134"/>
      </rPr>
      <t>，硬化路面</t>
    </r>
    <r>
      <rPr>
        <sz val="14"/>
        <rFont val="Times New Roman"/>
        <charset val="134"/>
      </rPr>
      <t>450</t>
    </r>
    <r>
      <rPr>
        <sz val="14"/>
        <rFont val="宋体"/>
        <charset val="134"/>
      </rPr>
      <t>㎡。</t>
    </r>
  </si>
  <si>
    <t>解决一组村民出行及居住安全隐患问题</t>
  </si>
  <si>
    <t>闫家乡陈庙村护坡建设项目</t>
  </si>
  <si>
    <t>陈庙村</t>
  </si>
  <si>
    <r>
      <rPr>
        <sz val="14"/>
        <rFont val="宋体"/>
        <charset val="134"/>
      </rPr>
      <t>新建护坡；长</t>
    </r>
    <r>
      <rPr>
        <sz val="14"/>
        <rFont val="Times New Roman"/>
        <charset val="134"/>
      </rPr>
      <t>90</t>
    </r>
    <r>
      <rPr>
        <sz val="14"/>
        <rFont val="宋体"/>
        <charset val="134"/>
      </rPr>
      <t>米，高</t>
    </r>
    <r>
      <rPr>
        <sz val="14"/>
        <rFont val="Times New Roman"/>
        <charset val="134"/>
      </rPr>
      <t>4</t>
    </r>
    <r>
      <rPr>
        <sz val="14"/>
        <rFont val="宋体"/>
        <charset val="134"/>
      </rPr>
      <t>米，宽</t>
    </r>
    <r>
      <rPr>
        <sz val="14"/>
        <rFont val="Times New Roman"/>
        <charset val="134"/>
      </rPr>
      <t>1</t>
    </r>
    <r>
      <rPr>
        <sz val="14"/>
        <rFont val="宋体"/>
        <charset val="134"/>
      </rPr>
      <t>米，共计</t>
    </r>
    <r>
      <rPr>
        <sz val="14"/>
        <rFont val="Times New Roman"/>
        <charset val="134"/>
      </rPr>
      <t>540</t>
    </r>
    <r>
      <rPr>
        <sz val="14"/>
        <rFont val="宋体"/>
        <charset val="134"/>
      </rPr>
      <t>立方米。</t>
    </r>
  </si>
  <si>
    <t>木河乡店子村护坡建设项目</t>
  </si>
  <si>
    <t>店子村</t>
  </si>
  <si>
    <r>
      <rPr>
        <sz val="14"/>
        <rFont val="宋体"/>
        <charset val="134"/>
      </rPr>
      <t>新建浆砌石护坡挡墙</t>
    </r>
    <r>
      <rPr>
        <sz val="14"/>
        <rFont val="Times New Roman"/>
        <charset val="134"/>
      </rPr>
      <t>858m³</t>
    </r>
    <r>
      <rPr>
        <sz val="14"/>
        <rFont val="宋体"/>
        <charset val="134"/>
      </rPr>
      <t>，配套回填土方</t>
    </r>
    <r>
      <rPr>
        <sz val="14"/>
        <rFont val="Times New Roman"/>
        <charset val="134"/>
      </rPr>
      <t>200m³</t>
    </r>
    <r>
      <rPr>
        <sz val="14"/>
        <rFont val="宋体"/>
        <charset val="134"/>
      </rPr>
      <t>。</t>
    </r>
  </si>
  <si>
    <t>消除安全隐患，安置受灾群众，有效改善村级基础设施条件</t>
  </si>
  <si>
    <t>2022.04</t>
  </si>
  <si>
    <r>
      <rPr>
        <b/>
        <sz val="14"/>
        <rFont val="Times New Roman"/>
        <charset val="134"/>
      </rPr>
      <t>3.3</t>
    </r>
    <r>
      <rPr>
        <b/>
        <sz val="14"/>
        <rFont val="宋体"/>
        <charset val="134"/>
      </rPr>
      <t>排洪渠工程</t>
    </r>
  </si>
  <si>
    <r>
      <rPr>
        <b/>
        <sz val="14"/>
        <rFont val="宋体"/>
        <charset val="134"/>
      </rPr>
      <t>安排</t>
    </r>
    <r>
      <rPr>
        <b/>
        <sz val="14"/>
        <rFont val="Times New Roman"/>
        <charset val="134"/>
      </rPr>
      <t>430.96</t>
    </r>
    <r>
      <rPr>
        <b/>
        <sz val="14"/>
        <rFont val="宋体"/>
        <charset val="134"/>
      </rPr>
      <t>万元用于修建排洪渠</t>
    </r>
    <r>
      <rPr>
        <b/>
        <sz val="14"/>
        <rFont val="Times New Roman"/>
        <charset val="134"/>
      </rPr>
      <t>8620</t>
    </r>
    <r>
      <rPr>
        <b/>
        <sz val="14"/>
        <rFont val="宋体"/>
        <charset val="134"/>
      </rPr>
      <t>米。</t>
    </r>
  </si>
  <si>
    <t>梁山镇樱桃沟村排洪渠建设项目</t>
  </si>
  <si>
    <t>樱桃沟村</t>
  </si>
  <si>
    <r>
      <rPr>
        <sz val="14"/>
        <rFont val="宋体"/>
        <charset val="134"/>
      </rPr>
      <t>樱桃沟排洪渠建设净</t>
    </r>
    <r>
      <rPr>
        <sz val="14"/>
        <rFont val="Times New Roman"/>
        <charset val="134"/>
      </rPr>
      <t>0.6*0.6</t>
    </r>
    <r>
      <rPr>
        <sz val="14"/>
        <rFont val="宋体"/>
        <charset val="134"/>
      </rPr>
      <t>，</t>
    </r>
    <r>
      <rPr>
        <sz val="14"/>
        <rFont val="Times New Roman"/>
        <charset val="134"/>
      </rPr>
      <t>2000</t>
    </r>
    <r>
      <rPr>
        <sz val="14"/>
        <rFont val="宋体"/>
        <charset val="134"/>
      </rPr>
      <t>米</t>
    </r>
  </si>
  <si>
    <t>完善农村公路路网，改善村级基础设施条件</t>
  </si>
  <si>
    <t>梁山镇五方村水渠建设项目</t>
  </si>
  <si>
    <t>五方村</t>
  </si>
  <si>
    <r>
      <rPr>
        <sz val="14"/>
        <rFont val="宋体"/>
        <charset val="134"/>
      </rPr>
      <t>五方村二组牙沟水毁排水渠需要</t>
    </r>
    <r>
      <rPr>
        <sz val="14"/>
        <rFont val="Times New Roman"/>
        <charset val="134"/>
      </rPr>
      <t>1000</t>
    </r>
    <r>
      <rPr>
        <sz val="14"/>
        <rFont val="宋体"/>
        <charset val="134"/>
      </rPr>
      <t>米；五方村主干道水毁排水渠需要新建</t>
    </r>
    <r>
      <rPr>
        <sz val="14"/>
        <rFont val="Times New Roman"/>
        <charset val="134"/>
      </rPr>
      <t>3000</t>
    </r>
    <r>
      <rPr>
        <sz val="14"/>
        <rFont val="宋体"/>
        <charset val="134"/>
      </rPr>
      <t>米</t>
    </r>
  </si>
  <si>
    <t>梁山镇丹麻村排洪渠建设项目</t>
  </si>
  <si>
    <t>丹麻村</t>
  </si>
  <si>
    <r>
      <rPr>
        <sz val="14"/>
        <rFont val="宋体"/>
        <charset val="134"/>
      </rPr>
      <t>丹麻村全村新建排洪渠</t>
    </r>
    <r>
      <rPr>
        <sz val="14"/>
        <rFont val="Times New Roman"/>
        <charset val="134"/>
      </rPr>
      <t>0.4*0.4</t>
    </r>
    <r>
      <rPr>
        <sz val="14"/>
        <rFont val="宋体"/>
        <charset val="134"/>
      </rPr>
      <t>米</t>
    </r>
    <r>
      <rPr>
        <sz val="14"/>
        <rFont val="Times New Roman"/>
        <charset val="134"/>
      </rPr>
      <t>2000</t>
    </r>
    <r>
      <rPr>
        <sz val="14"/>
        <rFont val="宋体"/>
        <charset val="134"/>
      </rPr>
      <t>米</t>
    </r>
  </si>
  <si>
    <t>梁山镇杨渠村水渠建设项目</t>
  </si>
  <si>
    <t>杨渠村</t>
  </si>
  <si>
    <r>
      <rPr>
        <sz val="14"/>
        <rFont val="宋体"/>
        <charset val="134"/>
      </rPr>
      <t>杨渠村新建水渠</t>
    </r>
    <r>
      <rPr>
        <sz val="14"/>
        <rFont val="Times New Roman"/>
        <charset val="134"/>
      </rPr>
      <t>1270</t>
    </r>
    <r>
      <rPr>
        <sz val="14"/>
        <rFont val="宋体"/>
        <charset val="134"/>
      </rPr>
      <t>米</t>
    </r>
  </si>
  <si>
    <t>刘堡镇高家村水渠及附属工程建设</t>
  </si>
  <si>
    <t>高家村</t>
  </si>
  <si>
    <r>
      <rPr>
        <sz val="14"/>
        <rFont val="宋体"/>
        <charset val="134"/>
      </rPr>
      <t>高家村新建水渠</t>
    </r>
    <r>
      <rPr>
        <sz val="14"/>
        <rFont val="Times New Roman"/>
        <charset val="134"/>
      </rPr>
      <t>250</t>
    </r>
    <r>
      <rPr>
        <sz val="14"/>
        <rFont val="宋体"/>
        <charset val="134"/>
      </rPr>
      <t>米（</t>
    </r>
    <r>
      <rPr>
        <sz val="14"/>
        <rFont val="Times New Roman"/>
        <charset val="134"/>
      </rPr>
      <t>80*80</t>
    </r>
    <r>
      <rPr>
        <sz val="14"/>
        <rFont val="宋体"/>
        <charset val="134"/>
      </rPr>
      <t>），边沟涵</t>
    </r>
    <r>
      <rPr>
        <sz val="14"/>
        <rFont val="Times New Roman"/>
        <charset val="134"/>
      </rPr>
      <t>420</t>
    </r>
    <r>
      <rPr>
        <sz val="14"/>
        <rFont val="宋体"/>
        <charset val="134"/>
      </rPr>
      <t>米（</t>
    </r>
    <r>
      <rPr>
        <sz val="14"/>
        <rFont val="Times New Roman"/>
        <charset val="134"/>
      </rPr>
      <t>100*100</t>
    </r>
    <r>
      <rPr>
        <sz val="14"/>
        <rFont val="宋体"/>
        <charset val="134"/>
      </rPr>
      <t>）</t>
    </r>
  </si>
  <si>
    <t>防止洪涝灾害，保障群众生命财产安全</t>
  </si>
  <si>
    <t>刘堡镇杜家村排洪渠及附属工程建设</t>
  </si>
  <si>
    <t>杜家村</t>
  </si>
  <si>
    <r>
      <rPr>
        <sz val="14"/>
        <rFont val="宋体"/>
        <charset val="134"/>
      </rPr>
      <t>杜家村新建</t>
    </r>
    <r>
      <rPr>
        <sz val="14"/>
        <rFont val="Times New Roman"/>
        <charset val="134"/>
      </rPr>
      <t>[</t>
    </r>
    <r>
      <rPr>
        <sz val="14"/>
        <rFont val="宋体"/>
        <charset val="134"/>
      </rPr>
      <t>排洪渠</t>
    </r>
    <r>
      <rPr>
        <sz val="14"/>
        <rFont val="Times New Roman"/>
        <charset val="134"/>
      </rPr>
      <t>220×120</t>
    </r>
    <r>
      <rPr>
        <sz val="14"/>
        <rFont val="宋体"/>
        <charset val="134"/>
      </rPr>
      <t>长</t>
    </r>
    <r>
      <rPr>
        <sz val="14"/>
        <rFont val="Times New Roman"/>
        <charset val="134"/>
      </rPr>
      <t>635m</t>
    </r>
    <r>
      <rPr>
        <sz val="14"/>
        <rFont val="宋体"/>
        <charset val="134"/>
      </rPr>
      <t>，矩形排水渠</t>
    </r>
    <r>
      <rPr>
        <sz val="14"/>
        <rFont val="Times New Roman"/>
        <charset val="134"/>
      </rPr>
      <t>80×80</t>
    </r>
    <r>
      <rPr>
        <sz val="14"/>
        <rFont val="宋体"/>
        <charset val="134"/>
      </rPr>
      <t>长</t>
    </r>
    <r>
      <rPr>
        <sz val="14"/>
        <rFont val="Times New Roman"/>
        <charset val="134"/>
      </rPr>
      <t>45m</t>
    </r>
    <r>
      <rPr>
        <sz val="14"/>
        <rFont val="宋体"/>
        <charset val="134"/>
      </rPr>
      <t>，钢筋混凝土盖板</t>
    </r>
    <r>
      <rPr>
        <sz val="14"/>
        <rFont val="Times New Roman"/>
        <charset val="134"/>
      </rPr>
      <t>810m</t>
    </r>
    <r>
      <rPr>
        <sz val="14"/>
        <rFont val="宋体"/>
        <charset val="134"/>
      </rPr>
      <t>，矩形边沟涵</t>
    </r>
    <r>
      <rPr>
        <sz val="14"/>
        <rFont val="Times New Roman"/>
        <charset val="134"/>
      </rPr>
      <t>60×60</t>
    </r>
    <r>
      <rPr>
        <sz val="14"/>
        <rFont val="宋体"/>
        <charset val="134"/>
      </rPr>
      <t>长</t>
    </r>
    <r>
      <rPr>
        <sz val="14"/>
        <rFont val="Times New Roman"/>
        <charset val="134"/>
      </rPr>
      <t>215m</t>
    </r>
    <r>
      <rPr>
        <sz val="14"/>
        <rFont val="宋体"/>
        <charset val="134"/>
      </rPr>
      <t>，矩形边沟涵</t>
    </r>
    <r>
      <rPr>
        <sz val="14"/>
        <rFont val="Times New Roman"/>
        <charset val="134"/>
      </rPr>
      <t>100×100</t>
    </r>
    <r>
      <rPr>
        <sz val="14"/>
        <rFont val="宋体"/>
        <charset val="134"/>
      </rPr>
      <t>长</t>
    </r>
    <r>
      <rPr>
        <sz val="14"/>
        <rFont val="Times New Roman"/>
        <charset val="134"/>
      </rPr>
      <t>50m]</t>
    </r>
    <r>
      <rPr>
        <sz val="14"/>
        <rFont val="宋体"/>
        <charset val="134"/>
      </rPr>
      <t>；</t>
    </r>
  </si>
  <si>
    <t>龙山镇郑家村水渠建设项目</t>
  </si>
  <si>
    <t>郑家村</t>
  </si>
  <si>
    <r>
      <rPr>
        <sz val="14"/>
        <rFont val="宋体"/>
        <charset val="134"/>
      </rPr>
      <t>新建水渠</t>
    </r>
    <r>
      <rPr>
        <sz val="14"/>
        <rFont val="Times New Roman"/>
        <charset val="134"/>
      </rPr>
      <t>900</t>
    </r>
    <r>
      <rPr>
        <sz val="14"/>
        <rFont val="宋体"/>
        <charset val="134"/>
      </rPr>
      <t>米（</t>
    </r>
    <r>
      <rPr>
        <sz val="14"/>
        <rFont val="Times New Roman"/>
        <charset val="134"/>
      </rPr>
      <t>1</t>
    </r>
    <r>
      <rPr>
        <sz val="14"/>
        <rFont val="宋体"/>
        <charset val="134"/>
      </rPr>
      <t>米</t>
    </r>
    <r>
      <rPr>
        <sz val="14"/>
        <rFont val="Times New Roman"/>
        <charset val="134"/>
      </rPr>
      <t>×1</t>
    </r>
    <r>
      <rPr>
        <sz val="14"/>
        <rFont val="宋体"/>
        <charset val="134"/>
      </rPr>
      <t>米）</t>
    </r>
  </si>
  <si>
    <t>为补齐村级基础设施短板，保障群众生命财产安全，巩固脱贫攻坚成效。</t>
  </si>
  <si>
    <t>连五乡排洪渠工程</t>
  </si>
  <si>
    <t>贠家村</t>
  </si>
  <si>
    <r>
      <rPr>
        <sz val="14"/>
        <rFont val="宋体"/>
        <charset val="134"/>
      </rPr>
      <t>在连五乡贠家新村实施水渠建设项目，长</t>
    </r>
    <r>
      <rPr>
        <sz val="14"/>
        <rFont val="Times New Roman"/>
        <charset val="134"/>
      </rPr>
      <t>4800m</t>
    </r>
    <r>
      <rPr>
        <sz val="14"/>
        <rFont val="宋体"/>
        <charset val="134"/>
      </rPr>
      <t>。</t>
    </r>
  </si>
  <si>
    <t>保障群众生命财产安全</t>
  </si>
  <si>
    <r>
      <rPr>
        <b/>
        <sz val="14"/>
        <rFont val="Times New Roman"/>
        <charset val="134"/>
      </rPr>
      <t>3.4</t>
    </r>
    <r>
      <rPr>
        <b/>
        <sz val="14"/>
        <rFont val="宋体"/>
        <charset val="134"/>
      </rPr>
      <t>通组道路硬化工程</t>
    </r>
  </si>
  <si>
    <r>
      <rPr>
        <b/>
        <sz val="14"/>
        <rFont val="宋体"/>
        <charset val="134"/>
      </rPr>
      <t>安排</t>
    </r>
    <r>
      <rPr>
        <b/>
        <sz val="14"/>
        <rFont val="Times New Roman"/>
        <charset val="134"/>
      </rPr>
      <t>513.60</t>
    </r>
    <r>
      <rPr>
        <b/>
        <sz val="14"/>
        <rFont val="宋体"/>
        <charset val="134"/>
      </rPr>
      <t>万元用于通组道路硬化项目。</t>
    </r>
  </si>
  <si>
    <t>刘堡镇窑儿村村组道路建设</t>
  </si>
  <si>
    <t>窑儿村</t>
  </si>
  <si>
    <r>
      <rPr>
        <sz val="14"/>
        <rFont val="宋体"/>
        <charset val="134"/>
      </rPr>
      <t>在窑儿村镜湾组修建长</t>
    </r>
    <r>
      <rPr>
        <sz val="14"/>
        <rFont val="Times New Roman"/>
        <charset val="134"/>
      </rPr>
      <t>0.8</t>
    </r>
    <r>
      <rPr>
        <sz val="14"/>
        <rFont val="宋体"/>
        <charset val="134"/>
      </rPr>
      <t>公里的村组道路</t>
    </r>
  </si>
  <si>
    <t>解决群众出行困难，提升群众生活质量</t>
  </si>
  <si>
    <r>
      <rPr>
        <sz val="14"/>
        <rFont val="宋体"/>
        <charset val="134"/>
      </rPr>
      <t>龙山镇冯塬</t>
    </r>
    <r>
      <rPr>
        <sz val="14"/>
        <rFont val="Times New Roman"/>
        <charset val="134"/>
      </rPr>
      <t>-</t>
    </r>
    <r>
      <rPr>
        <sz val="14"/>
        <rFont val="宋体"/>
        <charset val="134"/>
      </rPr>
      <t>南梁道路硬化工程</t>
    </r>
  </si>
  <si>
    <t>南梁村</t>
  </si>
  <si>
    <r>
      <rPr>
        <sz val="14"/>
        <rFont val="宋体"/>
        <charset val="134"/>
      </rPr>
      <t>道路硬化</t>
    </r>
    <r>
      <rPr>
        <sz val="14"/>
        <rFont val="Times New Roman"/>
        <charset val="134"/>
      </rPr>
      <t>0.7</t>
    </r>
    <r>
      <rPr>
        <sz val="14"/>
        <rFont val="宋体"/>
        <charset val="134"/>
      </rPr>
      <t>公里，宽</t>
    </r>
    <r>
      <rPr>
        <sz val="14"/>
        <rFont val="Times New Roman"/>
        <charset val="134"/>
      </rPr>
      <t>3.5</t>
    </r>
    <r>
      <rPr>
        <sz val="14"/>
        <rFont val="宋体"/>
        <charset val="134"/>
      </rPr>
      <t>米</t>
    </r>
  </si>
  <si>
    <t>为补齐村级基础设施短板，巩固脱贫攻坚成效。</t>
  </si>
  <si>
    <t>龙山镇汪堡村道路硬化工程</t>
  </si>
  <si>
    <t>汪堡村</t>
  </si>
  <si>
    <r>
      <rPr>
        <sz val="14"/>
        <rFont val="宋体"/>
        <charset val="134"/>
      </rPr>
      <t>道路硬化</t>
    </r>
    <r>
      <rPr>
        <sz val="14"/>
        <rFont val="Times New Roman"/>
        <charset val="134"/>
      </rPr>
      <t>1.3</t>
    </r>
    <r>
      <rPr>
        <sz val="14"/>
        <rFont val="宋体"/>
        <charset val="134"/>
      </rPr>
      <t>公里</t>
    </r>
  </si>
  <si>
    <r>
      <rPr>
        <sz val="14"/>
        <rFont val="宋体"/>
        <charset val="134"/>
      </rPr>
      <t>龙山镇马河</t>
    </r>
    <r>
      <rPr>
        <sz val="14"/>
        <rFont val="Times New Roman"/>
        <charset val="134"/>
      </rPr>
      <t>-</t>
    </r>
    <r>
      <rPr>
        <sz val="14"/>
        <rFont val="宋体"/>
        <charset val="134"/>
      </rPr>
      <t>榆树道路硬化工程</t>
    </r>
  </si>
  <si>
    <t>马河村</t>
  </si>
  <si>
    <r>
      <rPr>
        <sz val="14"/>
        <rFont val="宋体"/>
        <charset val="134"/>
      </rPr>
      <t>硬化道路</t>
    </r>
    <r>
      <rPr>
        <sz val="14"/>
        <rFont val="Times New Roman"/>
        <charset val="134"/>
      </rPr>
      <t>3.1</t>
    </r>
    <r>
      <rPr>
        <sz val="14"/>
        <rFont val="宋体"/>
        <charset val="134"/>
      </rPr>
      <t>公里</t>
    </r>
  </si>
  <si>
    <r>
      <rPr>
        <sz val="14"/>
        <rFont val="宋体"/>
        <charset val="134"/>
      </rPr>
      <t>龙山镇西川</t>
    </r>
    <r>
      <rPr>
        <sz val="14"/>
        <rFont val="Times New Roman"/>
        <charset val="134"/>
      </rPr>
      <t>-</t>
    </r>
    <r>
      <rPr>
        <sz val="14"/>
        <rFont val="宋体"/>
        <charset val="134"/>
      </rPr>
      <t>韩川道路硬化工程</t>
    </r>
  </si>
  <si>
    <t>西川村</t>
  </si>
  <si>
    <r>
      <rPr>
        <sz val="14"/>
        <rFont val="宋体"/>
        <charset val="134"/>
      </rPr>
      <t>硬化道路</t>
    </r>
    <r>
      <rPr>
        <sz val="14"/>
        <rFont val="Times New Roman"/>
        <charset val="134"/>
      </rPr>
      <t>3</t>
    </r>
    <r>
      <rPr>
        <sz val="14"/>
        <rFont val="宋体"/>
        <charset val="134"/>
      </rPr>
      <t>公里</t>
    </r>
  </si>
  <si>
    <t>木河乡上渠村通组道路硬化工程</t>
  </si>
  <si>
    <t>上渠村</t>
  </si>
  <si>
    <r>
      <rPr>
        <sz val="14"/>
        <rFont val="宋体"/>
        <charset val="134"/>
      </rPr>
      <t>硬化道路</t>
    </r>
    <r>
      <rPr>
        <sz val="14"/>
        <rFont val="Times New Roman"/>
        <charset val="134"/>
      </rPr>
      <t>2</t>
    </r>
    <r>
      <rPr>
        <sz val="14"/>
        <rFont val="宋体"/>
        <charset val="134"/>
      </rPr>
      <t>公里，路基宽</t>
    </r>
    <r>
      <rPr>
        <sz val="14"/>
        <rFont val="Times New Roman"/>
        <charset val="134"/>
      </rPr>
      <t>5.5</t>
    </r>
    <r>
      <rPr>
        <sz val="14"/>
        <rFont val="宋体"/>
        <charset val="134"/>
      </rPr>
      <t>米，路面宽</t>
    </r>
    <r>
      <rPr>
        <sz val="14"/>
        <rFont val="Times New Roman"/>
        <charset val="134"/>
      </rPr>
      <t>4.5</t>
    </r>
    <r>
      <rPr>
        <sz val="14"/>
        <rFont val="宋体"/>
        <charset val="134"/>
      </rPr>
      <t>米，配套排水设施。</t>
    </r>
  </si>
  <si>
    <t>有效改善村级基础设施条件，为产业发展提供更好的基础</t>
  </si>
  <si>
    <t>梁山镇梁山村道路硬化工程</t>
  </si>
  <si>
    <r>
      <rPr>
        <sz val="14"/>
        <rFont val="宋体"/>
        <charset val="134"/>
      </rPr>
      <t>新建道路硬化</t>
    </r>
    <r>
      <rPr>
        <sz val="14"/>
        <rFont val="Times New Roman"/>
        <charset val="134"/>
      </rPr>
      <t>1.8</t>
    </r>
    <r>
      <rPr>
        <sz val="14"/>
        <rFont val="宋体"/>
        <charset val="134"/>
      </rPr>
      <t>公里</t>
    </r>
  </si>
  <si>
    <t>闫家乡闫家村通组道路硬化建设项目</t>
  </si>
  <si>
    <t>朝阳村</t>
  </si>
  <si>
    <r>
      <rPr>
        <sz val="14"/>
        <rFont val="宋体"/>
        <charset val="134"/>
      </rPr>
      <t>闫家村新农村口水毁路面</t>
    </r>
    <r>
      <rPr>
        <sz val="14"/>
        <rFont val="Times New Roman"/>
        <charset val="134"/>
      </rPr>
      <t>0.3</t>
    </r>
    <r>
      <rPr>
        <sz val="14"/>
        <rFont val="宋体"/>
        <charset val="134"/>
      </rPr>
      <t>公里</t>
    </r>
  </si>
  <si>
    <r>
      <rPr>
        <b/>
        <sz val="14"/>
        <rFont val="Times New Roman"/>
        <charset val="134"/>
      </rPr>
      <t>3.5</t>
    </r>
    <r>
      <rPr>
        <b/>
        <sz val="14"/>
        <rFont val="宋体"/>
        <charset val="134"/>
      </rPr>
      <t>涵洞建设项目</t>
    </r>
  </si>
  <si>
    <r>
      <rPr>
        <b/>
        <sz val="14"/>
        <rFont val="宋体"/>
        <charset val="134"/>
      </rPr>
      <t>安排</t>
    </r>
    <r>
      <rPr>
        <b/>
        <sz val="14"/>
        <rFont val="Times New Roman"/>
        <charset val="134"/>
      </rPr>
      <t>105.50</t>
    </r>
    <r>
      <rPr>
        <b/>
        <sz val="14"/>
        <rFont val="宋体"/>
        <charset val="134"/>
      </rPr>
      <t>万元用于实施涵洞建设项目。</t>
    </r>
  </si>
  <si>
    <t>马鹿镇金川村涵洞建设项目</t>
  </si>
  <si>
    <t>金川村</t>
  </si>
  <si>
    <r>
      <rPr>
        <sz val="14"/>
        <rFont val="宋体"/>
        <charset val="134"/>
      </rPr>
      <t>建设涵洞</t>
    </r>
    <r>
      <rPr>
        <sz val="14"/>
        <rFont val="Times New Roman"/>
        <charset val="134"/>
      </rPr>
      <t>33</t>
    </r>
    <r>
      <rPr>
        <sz val="14"/>
        <rFont val="宋体"/>
        <charset val="134"/>
      </rPr>
      <t>米。大柳树小河子</t>
    </r>
    <r>
      <rPr>
        <sz val="14"/>
        <rFont val="Times New Roman"/>
        <charset val="134"/>
      </rPr>
      <t>4</t>
    </r>
    <r>
      <rPr>
        <sz val="14"/>
        <rFont val="宋体"/>
        <charset val="134"/>
      </rPr>
      <t>个直径</t>
    </r>
    <r>
      <rPr>
        <sz val="14"/>
        <rFont val="Times New Roman"/>
        <charset val="134"/>
      </rPr>
      <t>1</t>
    </r>
    <r>
      <rPr>
        <sz val="14"/>
        <rFont val="宋体"/>
        <charset val="134"/>
      </rPr>
      <t>米涵管；南梁瓦窑湾</t>
    </r>
    <r>
      <rPr>
        <sz val="14"/>
        <rFont val="Times New Roman"/>
        <charset val="134"/>
      </rPr>
      <t>3</t>
    </r>
    <r>
      <rPr>
        <sz val="14"/>
        <rFont val="宋体"/>
        <charset val="134"/>
      </rPr>
      <t>个直径</t>
    </r>
    <r>
      <rPr>
        <sz val="14"/>
        <rFont val="Times New Roman"/>
        <charset val="134"/>
      </rPr>
      <t>1</t>
    </r>
    <r>
      <rPr>
        <sz val="14"/>
        <rFont val="宋体"/>
        <charset val="134"/>
      </rPr>
      <t>米涵管；新隆沟黑沟</t>
    </r>
    <r>
      <rPr>
        <sz val="14"/>
        <rFont val="Times New Roman"/>
        <charset val="134"/>
      </rPr>
      <t>3</t>
    </r>
    <r>
      <rPr>
        <sz val="14"/>
        <rFont val="宋体"/>
        <charset val="134"/>
      </rPr>
      <t>个直径</t>
    </r>
    <r>
      <rPr>
        <sz val="14"/>
        <rFont val="Times New Roman"/>
        <charset val="134"/>
      </rPr>
      <t>1</t>
    </r>
    <r>
      <rPr>
        <sz val="14"/>
        <rFont val="宋体"/>
        <charset val="134"/>
      </rPr>
      <t>米涵管；上川</t>
    </r>
    <r>
      <rPr>
        <sz val="14"/>
        <rFont val="Times New Roman"/>
        <charset val="134"/>
      </rPr>
      <t>4</t>
    </r>
    <r>
      <rPr>
        <sz val="14"/>
        <rFont val="宋体"/>
        <charset val="134"/>
      </rPr>
      <t>个直径</t>
    </r>
    <r>
      <rPr>
        <sz val="14"/>
        <rFont val="Times New Roman"/>
        <charset val="134"/>
      </rPr>
      <t>1</t>
    </r>
    <r>
      <rPr>
        <sz val="14"/>
        <rFont val="宋体"/>
        <charset val="134"/>
      </rPr>
      <t>米涵管。</t>
    </r>
  </si>
  <si>
    <t>彻底解决断头路问题，方便群众通行。</t>
  </si>
  <si>
    <t>马鹿镇牌楼村水毁村组板涵工程</t>
  </si>
  <si>
    <r>
      <rPr>
        <sz val="14"/>
        <rFont val="宋体"/>
        <charset val="134"/>
      </rPr>
      <t>修建牌楼村板涵</t>
    </r>
    <r>
      <rPr>
        <sz val="14"/>
        <rFont val="Times New Roman"/>
        <charset val="134"/>
      </rPr>
      <t>3</t>
    </r>
    <r>
      <rPr>
        <sz val="14"/>
        <rFont val="宋体"/>
        <charset val="134"/>
      </rPr>
      <t>处，共计</t>
    </r>
    <r>
      <rPr>
        <sz val="14"/>
        <rFont val="Times New Roman"/>
        <charset val="134"/>
      </rPr>
      <t>15</t>
    </r>
    <r>
      <rPr>
        <sz val="14"/>
        <rFont val="宋体"/>
        <charset val="134"/>
      </rPr>
      <t>延米。</t>
    </r>
  </si>
  <si>
    <t>川王镇涵洞建设项目</t>
  </si>
  <si>
    <r>
      <rPr>
        <sz val="14"/>
        <rFont val="宋体"/>
        <charset val="134"/>
      </rPr>
      <t>范湾村大庄村</t>
    </r>
    <r>
      <rPr>
        <sz val="14"/>
        <rFont val="Times New Roman"/>
        <charset val="134"/>
      </rPr>
      <t xml:space="preserve">
</t>
    </r>
    <r>
      <rPr>
        <sz val="14"/>
        <rFont val="宋体"/>
        <charset val="134"/>
      </rPr>
      <t>西崖村王沟村</t>
    </r>
    <r>
      <rPr>
        <sz val="14"/>
        <rFont val="Times New Roman"/>
        <charset val="134"/>
      </rPr>
      <t xml:space="preserve">
</t>
    </r>
    <r>
      <rPr>
        <sz val="14"/>
        <rFont val="宋体"/>
        <charset val="134"/>
      </rPr>
      <t>何湾村</t>
    </r>
  </si>
  <si>
    <r>
      <rPr>
        <sz val="14"/>
        <rFont val="宋体"/>
        <charset val="134"/>
      </rPr>
      <t>川王镇修建道路涵洞</t>
    </r>
    <r>
      <rPr>
        <sz val="14"/>
        <rFont val="Times New Roman"/>
        <charset val="134"/>
      </rPr>
      <t>22</t>
    </r>
    <r>
      <rPr>
        <sz val="14"/>
        <rFont val="宋体"/>
        <charset val="134"/>
      </rPr>
      <t>个，其中，范湾</t>
    </r>
    <r>
      <rPr>
        <sz val="14"/>
        <rFont val="Times New Roman"/>
        <charset val="134"/>
      </rPr>
      <t>3</t>
    </r>
    <r>
      <rPr>
        <sz val="14"/>
        <rFont val="宋体"/>
        <charset val="134"/>
      </rPr>
      <t>个，大庄</t>
    </r>
    <r>
      <rPr>
        <sz val="14"/>
        <rFont val="Times New Roman"/>
        <charset val="134"/>
      </rPr>
      <t>10</t>
    </r>
    <r>
      <rPr>
        <sz val="14"/>
        <rFont val="宋体"/>
        <charset val="134"/>
      </rPr>
      <t>个，西崖</t>
    </r>
    <r>
      <rPr>
        <sz val="14"/>
        <rFont val="Times New Roman"/>
        <charset val="134"/>
      </rPr>
      <t>2</t>
    </r>
    <r>
      <rPr>
        <sz val="14"/>
        <rFont val="宋体"/>
        <charset val="134"/>
      </rPr>
      <t>个，王沟</t>
    </r>
    <r>
      <rPr>
        <sz val="14"/>
        <rFont val="Times New Roman"/>
        <charset val="134"/>
      </rPr>
      <t>5</t>
    </r>
    <r>
      <rPr>
        <sz val="14"/>
        <rFont val="宋体"/>
        <charset val="134"/>
      </rPr>
      <t>个，何湾</t>
    </r>
    <r>
      <rPr>
        <sz val="14"/>
        <rFont val="Times New Roman"/>
        <charset val="134"/>
      </rPr>
      <t>2</t>
    </r>
    <r>
      <rPr>
        <sz val="14"/>
        <rFont val="宋体"/>
        <charset val="134"/>
      </rPr>
      <t>个。</t>
    </r>
  </si>
  <si>
    <t>改善群众生产生活条件，方便出行。</t>
  </si>
  <si>
    <r>
      <rPr>
        <b/>
        <sz val="14"/>
        <rFont val="Times New Roman"/>
        <charset val="134"/>
      </rPr>
      <t>3.6</t>
    </r>
    <r>
      <rPr>
        <b/>
        <sz val="14"/>
        <rFont val="宋体"/>
        <charset val="134"/>
      </rPr>
      <t>水毁道路维修工程</t>
    </r>
  </si>
  <si>
    <r>
      <rPr>
        <b/>
        <sz val="14"/>
        <rFont val="宋体"/>
        <charset val="134"/>
      </rPr>
      <t>安排</t>
    </r>
    <r>
      <rPr>
        <b/>
        <sz val="14"/>
        <rFont val="Times New Roman"/>
        <charset val="134"/>
      </rPr>
      <t>232.26</t>
    </r>
    <r>
      <rPr>
        <b/>
        <sz val="14"/>
        <rFont val="宋体"/>
        <charset val="134"/>
      </rPr>
      <t>元用于水毁道路维修项目。</t>
    </r>
  </si>
  <si>
    <t>马鹿镇龙口村水毁道路维修工程</t>
  </si>
  <si>
    <r>
      <rPr>
        <sz val="14"/>
        <rFont val="宋体"/>
        <charset val="134"/>
      </rPr>
      <t>维修龙口村五组</t>
    </r>
    <r>
      <rPr>
        <sz val="14"/>
        <rFont val="Times New Roman"/>
        <charset val="134"/>
      </rPr>
      <t>-</t>
    </r>
    <r>
      <rPr>
        <sz val="14"/>
        <rFont val="宋体"/>
        <charset val="134"/>
      </rPr>
      <t>六组四级公路</t>
    </r>
    <r>
      <rPr>
        <sz val="14"/>
        <rFont val="Times New Roman"/>
        <charset val="134"/>
      </rPr>
      <t>0.55</t>
    </r>
    <r>
      <rPr>
        <sz val="14"/>
        <rFont val="宋体"/>
        <charset val="134"/>
      </rPr>
      <t>公里。</t>
    </r>
  </si>
  <si>
    <t>马鹿镇宝坪村水毁道路维修工程</t>
  </si>
  <si>
    <t>宝坪村</t>
  </si>
  <si>
    <r>
      <rPr>
        <sz val="14"/>
        <rFont val="宋体"/>
        <charset val="134"/>
      </rPr>
      <t>维修水毁道路</t>
    </r>
    <r>
      <rPr>
        <sz val="14"/>
        <rFont val="Times New Roman"/>
        <charset val="134"/>
      </rPr>
      <t>1</t>
    </r>
    <r>
      <rPr>
        <sz val="14"/>
        <rFont val="宋体"/>
        <charset val="134"/>
      </rPr>
      <t>公里；其中大桥头至黎学伟门口处</t>
    </r>
    <r>
      <rPr>
        <sz val="14"/>
        <rFont val="Times New Roman"/>
        <charset val="134"/>
      </rPr>
      <t>0.4</t>
    </r>
    <r>
      <rPr>
        <sz val="14"/>
        <rFont val="宋体"/>
        <charset val="134"/>
      </rPr>
      <t>公里；麻格生门口至马富生房后处</t>
    </r>
    <r>
      <rPr>
        <sz val="14"/>
        <rFont val="Times New Roman"/>
        <charset val="134"/>
      </rPr>
      <t>0.3</t>
    </r>
    <r>
      <rPr>
        <sz val="14"/>
        <rFont val="宋体"/>
        <charset val="134"/>
      </rPr>
      <t>公里；穆永清院墙至一组路口</t>
    </r>
    <r>
      <rPr>
        <sz val="14"/>
        <rFont val="Times New Roman"/>
        <charset val="134"/>
      </rPr>
      <t>0.3</t>
    </r>
    <r>
      <rPr>
        <sz val="14"/>
        <rFont val="宋体"/>
        <charset val="134"/>
      </rPr>
      <t>公里。</t>
    </r>
  </si>
  <si>
    <t>改善道路状况，方便群众出行</t>
  </si>
  <si>
    <t>马关镇上河村水毁道路维修工程</t>
  </si>
  <si>
    <t>上河村</t>
  </si>
  <si>
    <r>
      <rPr>
        <sz val="14"/>
        <rFont val="宋体"/>
        <charset val="134"/>
      </rPr>
      <t>护坡长</t>
    </r>
    <r>
      <rPr>
        <sz val="14"/>
        <rFont val="Times New Roman"/>
        <charset val="134"/>
      </rPr>
      <t>38</t>
    </r>
    <r>
      <rPr>
        <sz val="14"/>
        <rFont val="宋体"/>
        <charset val="134"/>
      </rPr>
      <t>米，高</t>
    </r>
    <r>
      <rPr>
        <sz val="14"/>
        <rFont val="Times New Roman"/>
        <charset val="134"/>
      </rPr>
      <t>8</t>
    </r>
    <r>
      <rPr>
        <sz val="14"/>
        <rFont val="宋体"/>
        <charset val="134"/>
      </rPr>
      <t>米，底宽</t>
    </r>
    <r>
      <rPr>
        <sz val="14"/>
        <rFont val="Times New Roman"/>
        <charset val="134"/>
      </rPr>
      <t>80</t>
    </r>
    <r>
      <rPr>
        <sz val="14"/>
        <rFont val="宋体"/>
        <charset val="134"/>
      </rPr>
      <t>，上宽</t>
    </r>
    <r>
      <rPr>
        <sz val="14"/>
        <rFont val="Times New Roman"/>
        <charset val="134"/>
      </rPr>
      <t>50</t>
    </r>
    <r>
      <rPr>
        <sz val="14"/>
        <rFont val="宋体"/>
        <charset val="134"/>
      </rPr>
      <t>，硬化路</t>
    </r>
    <r>
      <rPr>
        <sz val="14"/>
        <rFont val="Times New Roman"/>
        <charset val="134"/>
      </rPr>
      <t>3.5</t>
    </r>
    <r>
      <rPr>
        <sz val="14"/>
        <rFont val="宋体"/>
        <charset val="134"/>
      </rPr>
      <t>宽，长</t>
    </r>
    <r>
      <rPr>
        <sz val="14"/>
        <rFont val="Times New Roman"/>
        <charset val="134"/>
      </rPr>
      <t>40</t>
    </r>
    <r>
      <rPr>
        <sz val="14"/>
        <rFont val="宋体"/>
        <charset val="134"/>
      </rPr>
      <t>米</t>
    </r>
  </si>
  <si>
    <t>方便农户出行</t>
  </si>
  <si>
    <t>闫家乡操场村暴雨灾害水毁道路维修工程</t>
  </si>
  <si>
    <r>
      <rPr>
        <sz val="14"/>
        <rFont val="宋体"/>
        <charset val="134"/>
      </rPr>
      <t>操场村水毁道路维修</t>
    </r>
    <r>
      <rPr>
        <sz val="14"/>
        <rFont val="Times New Roman"/>
        <charset val="134"/>
      </rPr>
      <t>0.28</t>
    </r>
    <r>
      <rPr>
        <sz val="14"/>
        <rFont val="宋体"/>
        <charset val="134"/>
      </rPr>
      <t>公里</t>
    </r>
  </si>
  <si>
    <t>张棉驿乡上蒋村水毁道路维修工程</t>
  </si>
  <si>
    <t>上蒋村</t>
  </si>
  <si>
    <r>
      <rPr>
        <sz val="14"/>
        <rFont val="宋体"/>
        <charset val="134"/>
      </rPr>
      <t>上蒋村水毁道路维修</t>
    </r>
    <r>
      <rPr>
        <sz val="14"/>
        <rFont val="Times New Roman"/>
        <charset val="134"/>
      </rPr>
      <t>0.3</t>
    </r>
    <r>
      <rPr>
        <sz val="14"/>
        <rFont val="宋体"/>
        <charset val="134"/>
      </rPr>
      <t>公里</t>
    </r>
  </si>
  <si>
    <t>张棉驿乡周家村水毁道路维修工程</t>
  </si>
  <si>
    <t>周家村</t>
  </si>
  <si>
    <r>
      <rPr>
        <sz val="14"/>
        <rFont val="宋体"/>
        <charset val="134"/>
      </rPr>
      <t>新建浆砌石护坡挡土墙</t>
    </r>
    <r>
      <rPr>
        <sz val="14"/>
        <rFont val="Times New Roman"/>
        <charset val="134"/>
      </rPr>
      <t>400</t>
    </r>
    <r>
      <rPr>
        <sz val="14"/>
        <rFont val="宋体"/>
        <charset val="134"/>
      </rPr>
      <t>立方米，硬化道路</t>
    </r>
    <r>
      <rPr>
        <sz val="14"/>
        <rFont val="Times New Roman"/>
        <charset val="134"/>
      </rPr>
      <t>240</t>
    </r>
    <r>
      <rPr>
        <sz val="14"/>
        <rFont val="宋体"/>
        <charset val="134"/>
      </rPr>
      <t>平方米，配套建设水渠</t>
    </r>
    <r>
      <rPr>
        <sz val="14"/>
        <rFont val="Times New Roman"/>
        <charset val="134"/>
      </rPr>
      <t>280</t>
    </r>
    <r>
      <rPr>
        <sz val="14"/>
        <rFont val="宋体"/>
        <charset val="134"/>
      </rPr>
      <t>米，回填路基等</t>
    </r>
  </si>
  <si>
    <t>梁山镇吕湾村水毁道路维修项目</t>
  </si>
  <si>
    <r>
      <rPr>
        <sz val="14"/>
        <rFont val="宋体"/>
        <charset val="134"/>
      </rPr>
      <t>梁山镇吕湾村水毁路面修复</t>
    </r>
    <r>
      <rPr>
        <sz val="14"/>
        <rFont val="Times New Roman"/>
        <charset val="134"/>
      </rPr>
      <t>0.32</t>
    </r>
    <r>
      <rPr>
        <sz val="14"/>
        <rFont val="宋体"/>
        <charset val="134"/>
      </rPr>
      <t>公里</t>
    </r>
  </si>
  <si>
    <t>连五乡陈家村水毁塌方回填硬化工程</t>
  </si>
  <si>
    <t>陈家村</t>
  </si>
  <si>
    <r>
      <rPr>
        <sz val="14"/>
        <rFont val="宋体"/>
        <charset val="134"/>
      </rPr>
      <t>塌陷路面土方换填</t>
    </r>
    <r>
      <rPr>
        <sz val="14"/>
        <rFont val="Times New Roman"/>
        <charset val="134"/>
      </rPr>
      <t>5640</t>
    </r>
    <r>
      <rPr>
        <sz val="14"/>
        <rFont val="宋体"/>
        <charset val="134"/>
      </rPr>
      <t>方，硬化路面</t>
    </r>
    <r>
      <rPr>
        <sz val="14"/>
        <rFont val="Times New Roman"/>
        <charset val="134"/>
      </rPr>
      <t>230</t>
    </r>
    <r>
      <rPr>
        <sz val="14"/>
        <rFont val="宋体"/>
        <charset val="134"/>
      </rPr>
      <t>平方米路面。</t>
    </r>
  </si>
  <si>
    <t>龙山镇马河村水毁道路维修工程</t>
  </si>
  <si>
    <r>
      <rPr>
        <sz val="14"/>
        <rFont val="宋体"/>
        <charset val="134"/>
      </rPr>
      <t>水毁</t>
    </r>
    <r>
      <rPr>
        <sz val="14"/>
        <rFont val="Times New Roman"/>
        <charset val="134"/>
      </rPr>
      <t>2100</t>
    </r>
    <r>
      <rPr>
        <sz val="14"/>
        <rFont val="宋体"/>
        <charset val="134"/>
      </rPr>
      <t>平方米路面破碎清运，道路硬化</t>
    </r>
    <r>
      <rPr>
        <sz val="14"/>
        <rFont val="Times New Roman"/>
        <charset val="134"/>
      </rPr>
      <t>2100</t>
    </r>
    <r>
      <rPr>
        <sz val="14"/>
        <rFont val="宋体"/>
        <charset val="134"/>
      </rPr>
      <t>平方米。</t>
    </r>
  </si>
  <si>
    <t>龙山镇连柯村水毁道路维修工程</t>
  </si>
  <si>
    <t>连柯村</t>
  </si>
  <si>
    <r>
      <rPr>
        <sz val="14"/>
        <rFont val="宋体"/>
        <charset val="134"/>
      </rPr>
      <t>易地搬迁安置点水毁道路</t>
    </r>
    <r>
      <rPr>
        <sz val="14"/>
        <rFont val="Times New Roman"/>
        <charset val="134"/>
      </rPr>
      <t>650</t>
    </r>
    <r>
      <rPr>
        <sz val="14"/>
        <rFont val="宋体"/>
        <charset val="134"/>
      </rPr>
      <t>平米。</t>
    </r>
  </si>
  <si>
    <t>龙山镇榆树村易地搬迁安置点水毁道路维修工程</t>
  </si>
  <si>
    <t>榆树村</t>
  </si>
  <si>
    <r>
      <rPr>
        <sz val="14"/>
        <rFont val="宋体"/>
        <charset val="134"/>
      </rPr>
      <t>易地搬迁安置点道路水毁</t>
    </r>
    <r>
      <rPr>
        <sz val="14"/>
        <rFont val="Times New Roman"/>
        <charset val="134"/>
      </rPr>
      <t>160</t>
    </r>
    <r>
      <rPr>
        <sz val="14"/>
        <rFont val="宋体"/>
        <charset val="134"/>
      </rPr>
      <t>平方米，主巷道</t>
    </r>
    <r>
      <rPr>
        <sz val="14"/>
        <rFont val="Times New Roman"/>
        <charset val="134"/>
      </rPr>
      <t>20</t>
    </r>
    <r>
      <rPr>
        <sz val="14"/>
        <rFont val="宋体"/>
        <charset val="134"/>
      </rPr>
      <t>平方米。</t>
    </r>
  </si>
  <si>
    <r>
      <rPr>
        <b/>
        <sz val="14"/>
        <rFont val="Times New Roman"/>
        <charset val="134"/>
      </rPr>
      <t>3.7</t>
    </r>
    <r>
      <rPr>
        <b/>
        <sz val="14"/>
        <rFont val="宋体"/>
        <charset val="134"/>
      </rPr>
      <t>水毁防护等其他小型基础设施建设工程</t>
    </r>
  </si>
  <si>
    <t>安排3885.59万元用于修建水毁防护等其他小型基础设施建设工程。</t>
  </si>
  <si>
    <t>刘堡镇赵湾村护坡建设</t>
  </si>
  <si>
    <t>赵湾村</t>
  </si>
  <si>
    <r>
      <rPr>
        <sz val="14"/>
        <rFont val="宋体"/>
        <charset val="134"/>
      </rPr>
      <t>赵湾村二组建设护坡</t>
    </r>
    <r>
      <rPr>
        <sz val="14"/>
        <rFont val="Times New Roman"/>
        <charset val="134"/>
      </rPr>
      <t>486</t>
    </r>
    <r>
      <rPr>
        <sz val="14"/>
        <rFont val="宋体"/>
        <charset val="134"/>
      </rPr>
      <t>立方米；赵湾三组清真寺旁塌陷路段维修建设护坡一处长</t>
    </r>
    <r>
      <rPr>
        <sz val="14"/>
        <rFont val="Times New Roman"/>
        <charset val="134"/>
      </rPr>
      <t>50</t>
    </r>
    <r>
      <rPr>
        <sz val="14"/>
        <rFont val="宋体"/>
        <charset val="134"/>
      </rPr>
      <t>米，高</t>
    </r>
    <r>
      <rPr>
        <sz val="14"/>
        <rFont val="Times New Roman"/>
        <charset val="134"/>
      </rPr>
      <t>5</t>
    </r>
    <r>
      <rPr>
        <sz val="14"/>
        <rFont val="宋体"/>
        <charset val="134"/>
      </rPr>
      <t>米，底宽</t>
    </r>
    <r>
      <rPr>
        <sz val="14"/>
        <rFont val="Times New Roman"/>
        <charset val="134"/>
      </rPr>
      <t>1.4</t>
    </r>
    <r>
      <rPr>
        <sz val="14"/>
        <rFont val="宋体"/>
        <charset val="134"/>
      </rPr>
      <t>米，上口宽</t>
    </r>
    <r>
      <rPr>
        <sz val="14"/>
        <rFont val="Times New Roman"/>
        <charset val="134"/>
      </rPr>
      <t>0.6</t>
    </r>
    <r>
      <rPr>
        <sz val="14"/>
        <rFont val="宋体"/>
        <charset val="134"/>
      </rPr>
      <t>米平均宽</t>
    </r>
    <r>
      <rPr>
        <sz val="14"/>
        <rFont val="Times New Roman"/>
        <charset val="134"/>
      </rPr>
      <t>1</t>
    </r>
    <r>
      <rPr>
        <sz val="14"/>
        <rFont val="宋体"/>
        <charset val="134"/>
      </rPr>
      <t>米合计</t>
    </r>
    <r>
      <rPr>
        <sz val="14"/>
        <rFont val="Times New Roman"/>
        <charset val="134"/>
      </rPr>
      <t>250</t>
    </r>
    <r>
      <rPr>
        <sz val="14"/>
        <rFont val="宋体"/>
        <charset val="134"/>
      </rPr>
      <t>立方米，垫土方</t>
    </r>
    <r>
      <rPr>
        <sz val="14"/>
        <rFont val="Times New Roman"/>
        <charset val="134"/>
      </rPr>
      <t>400</t>
    </r>
    <r>
      <rPr>
        <sz val="14"/>
        <rFont val="宋体"/>
        <charset val="134"/>
      </rPr>
      <t>立方米，硬化路面</t>
    </r>
    <r>
      <rPr>
        <sz val="14"/>
        <rFont val="Times New Roman"/>
        <charset val="134"/>
      </rPr>
      <t>125</t>
    </r>
    <r>
      <rPr>
        <sz val="14"/>
        <rFont val="宋体"/>
        <charset val="134"/>
      </rPr>
      <t>平方米</t>
    </r>
  </si>
  <si>
    <t>刘堡镇李山村护坡建设</t>
  </si>
  <si>
    <t>李山村</t>
  </si>
  <si>
    <r>
      <rPr>
        <sz val="14"/>
        <rFont val="宋体"/>
        <charset val="134"/>
      </rPr>
      <t>在李山村建设护坡，修建</t>
    </r>
    <r>
      <rPr>
        <sz val="14"/>
        <rFont val="Times New Roman"/>
        <charset val="134"/>
      </rPr>
      <t>1.</t>
    </r>
    <r>
      <rPr>
        <sz val="14"/>
        <rFont val="宋体"/>
        <charset val="134"/>
      </rPr>
      <t>曲头湾：长</t>
    </r>
    <r>
      <rPr>
        <sz val="14"/>
        <rFont val="Times New Roman"/>
        <charset val="134"/>
      </rPr>
      <t>32</t>
    </r>
    <r>
      <rPr>
        <sz val="14"/>
        <rFont val="宋体"/>
        <charset val="134"/>
      </rPr>
      <t>米，高</t>
    </r>
    <r>
      <rPr>
        <sz val="14"/>
        <rFont val="Times New Roman"/>
        <charset val="134"/>
      </rPr>
      <t>5</t>
    </r>
    <r>
      <rPr>
        <sz val="14"/>
        <rFont val="宋体"/>
        <charset val="134"/>
      </rPr>
      <t>米，修建方量</t>
    </r>
    <r>
      <rPr>
        <sz val="14"/>
        <rFont val="Times New Roman"/>
        <charset val="134"/>
      </rPr>
      <t>160m³</t>
    </r>
    <r>
      <rPr>
        <sz val="14"/>
        <rFont val="宋体"/>
        <charset val="134"/>
      </rPr>
      <t>；</t>
    </r>
    <r>
      <rPr>
        <sz val="14"/>
        <rFont val="Times New Roman"/>
        <charset val="134"/>
      </rPr>
      <t>2.</t>
    </r>
    <r>
      <rPr>
        <sz val="14"/>
        <rFont val="宋体"/>
        <charset val="134"/>
      </rPr>
      <t>大庄组：长</t>
    </r>
    <r>
      <rPr>
        <sz val="14"/>
        <rFont val="Times New Roman"/>
        <charset val="134"/>
      </rPr>
      <t>70</t>
    </r>
    <r>
      <rPr>
        <sz val="14"/>
        <rFont val="宋体"/>
        <charset val="134"/>
      </rPr>
      <t>米，高</t>
    </r>
    <r>
      <rPr>
        <sz val="14"/>
        <rFont val="Times New Roman"/>
        <charset val="134"/>
      </rPr>
      <t>5.5</t>
    </r>
    <r>
      <rPr>
        <sz val="14"/>
        <rFont val="宋体"/>
        <charset val="134"/>
      </rPr>
      <t>米，修建方量</t>
    </r>
    <r>
      <rPr>
        <sz val="14"/>
        <rFont val="Times New Roman"/>
        <charset val="134"/>
      </rPr>
      <t>385m³3.</t>
    </r>
    <r>
      <rPr>
        <sz val="14"/>
        <rFont val="宋体"/>
        <charset val="134"/>
      </rPr>
      <t>东风组：长</t>
    </r>
    <r>
      <rPr>
        <sz val="14"/>
        <rFont val="Times New Roman"/>
        <charset val="134"/>
      </rPr>
      <t>30</t>
    </r>
    <r>
      <rPr>
        <sz val="14"/>
        <rFont val="宋体"/>
        <charset val="134"/>
      </rPr>
      <t>米，高</t>
    </r>
    <r>
      <rPr>
        <sz val="14"/>
        <rFont val="Times New Roman"/>
        <charset val="134"/>
      </rPr>
      <t>5</t>
    </r>
    <r>
      <rPr>
        <sz val="14"/>
        <rFont val="宋体"/>
        <charset val="134"/>
      </rPr>
      <t>米，修建方量</t>
    </r>
    <r>
      <rPr>
        <sz val="14"/>
        <rFont val="Times New Roman"/>
        <charset val="134"/>
      </rPr>
      <t>150m³</t>
    </r>
    <r>
      <rPr>
        <sz val="14"/>
        <rFont val="宋体"/>
        <charset val="134"/>
      </rPr>
      <t>，</t>
    </r>
  </si>
  <si>
    <t>马鹿镇韩河村水毁防护工程</t>
  </si>
  <si>
    <t>韩河村</t>
  </si>
  <si>
    <r>
      <rPr>
        <sz val="14"/>
        <rFont val="宋体"/>
        <charset val="134"/>
      </rPr>
      <t>韩河村一组杨金生至李建林家房后挡墙项目，长</t>
    </r>
    <r>
      <rPr>
        <sz val="14"/>
        <rFont val="Times New Roman"/>
        <charset val="134"/>
      </rPr>
      <t>90m</t>
    </r>
    <r>
      <rPr>
        <sz val="14"/>
        <rFont val="宋体"/>
        <charset val="134"/>
      </rPr>
      <t>，高</t>
    </r>
    <r>
      <rPr>
        <sz val="14"/>
        <rFont val="Times New Roman"/>
        <charset val="134"/>
      </rPr>
      <t>6m</t>
    </r>
    <r>
      <rPr>
        <sz val="14"/>
        <rFont val="宋体"/>
        <charset val="134"/>
      </rPr>
      <t>，厚度</t>
    </r>
    <r>
      <rPr>
        <sz val="14"/>
        <rFont val="Times New Roman"/>
        <charset val="134"/>
      </rPr>
      <t>0.8m</t>
    </r>
    <r>
      <rPr>
        <sz val="14"/>
        <rFont val="宋体"/>
        <charset val="134"/>
      </rPr>
      <t>，小计</t>
    </r>
    <r>
      <rPr>
        <sz val="14"/>
        <rFont val="Times New Roman"/>
        <charset val="134"/>
      </rPr>
      <t>432m³</t>
    </r>
    <r>
      <rPr>
        <sz val="14"/>
        <rFont val="宋体"/>
        <charset val="134"/>
      </rPr>
      <t>；二组杨辉家后至杨双录家牛棚护坡，长度：长</t>
    </r>
    <r>
      <rPr>
        <sz val="14"/>
        <rFont val="Times New Roman"/>
        <charset val="134"/>
      </rPr>
      <t>142m</t>
    </r>
    <r>
      <rPr>
        <sz val="14"/>
        <rFont val="宋体"/>
        <charset val="134"/>
      </rPr>
      <t>，高</t>
    </r>
    <r>
      <rPr>
        <sz val="14"/>
        <rFont val="Times New Roman"/>
        <charset val="134"/>
      </rPr>
      <t>5m</t>
    </r>
    <r>
      <rPr>
        <sz val="14"/>
        <rFont val="宋体"/>
        <charset val="134"/>
      </rPr>
      <t>，厚度</t>
    </r>
    <r>
      <rPr>
        <sz val="14"/>
        <rFont val="Times New Roman"/>
        <charset val="134"/>
      </rPr>
      <t>0.8m</t>
    </r>
    <r>
      <rPr>
        <sz val="14"/>
        <rFont val="宋体"/>
        <charset val="134"/>
      </rPr>
      <t>，小计：</t>
    </r>
    <r>
      <rPr>
        <sz val="14"/>
        <rFont val="Times New Roman"/>
        <charset val="134"/>
      </rPr>
      <t>568m³</t>
    </r>
    <r>
      <rPr>
        <sz val="14"/>
        <rFont val="宋体"/>
        <charset val="134"/>
      </rPr>
      <t>；共计：</t>
    </r>
    <r>
      <rPr>
        <sz val="14"/>
        <rFont val="Times New Roman"/>
        <charset val="134"/>
      </rPr>
      <t>1000m³.</t>
    </r>
  </si>
  <si>
    <t>保护村内道路设施</t>
  </si>
  <si>
    <t>马关镇庙湾村水毁防护工程</t>
  </si>
  <si>
    <t>庙湾村</t>
  </si>
  <si>
    <r>
      <rPr>
        <sz val="14"/>
        <rFont val="宋体"/>
        <charset val="134"/>
      </rPr>
      <t>三组杨坡坡护坡</t>
    </r>
    <r>
      <rPr>
        <sz val="14"/>
        <rFont val="Times New Roman"/>
        <charset val="134"/>
      </rPr>
      <t>180</t>
    </r>
    <r>
      <rPr>
        <sz val="14"/>
        <rFont val="宋体"/>
        <charset val="134"/>
      </rPr>
      <t>立方米，水毁路面长</t>
    </r>
    <r>
      <rPr>
        <sz val="14"/>
        <rFont val="Times New Roman"/>
        <charset val="134"/>
      </rPr>
      <t>90</t>
    </r>
    <r>
      <rPr>
        <sz val="14"/>
        <rFont val="宋体"/>
        <charset val="134"/>
      </rPr>
      <t>米，宽</t>
    </r>
    <r>
      <rPr>
        <sz val="14"/>
        <rFont val="Times New Roman"/>
        <charset val="134"/>
      </rPr>
      <t>3</t>
    </r>
    <r>
      <rPr>
        <sz val="14"/>
        <rFont val="宋体"/>
        <charset val="134"/>
      </rPr>
      <t>米，水渠</t>
    </r>
    <r>
      <rPr>
        <sz val="14"/>
        <rFont val="Times New Roman"/>
        <charset val="134"/>
      </rPr>
      <t>85</t>
    </r>
  </si>
  <si>
    <r>
      <rPr>
        <sz val="14"/>
        <rFont val="宋体"/>
        <charset val="134"/>
      </rPr>
      <t>改善群众生产生活条件、方便出行、有效解决群众的行路难问题</t>
    </r>
    <r>
      <rPr>
        <sz val="14"/>
        <rFont val="Times New Roman"/>
        <charset val="0"/>
      </rPr>
      <t>.</t>
    </r>
  </si>
  <si>
    <t>马关镇西庄村阴洼组滑坡治理工程</t>
  </si>
  <si>
    <t>西庄村</t>
  </si>
  <si>
    <r>
      <rPr>
        <sz val="14"/>
        <rFont val="宋体"/>
        <charset val="134"/>
      </rPr>
      <t>修建长</t>
    </r>
    <r>
      <rPr>
        <sz val="14"/>
        <rFont val="Times New Roman"/>
        <charset val="134"/>
      </rPr>
      <t>21</t>
    </r>
    <r>
      <rPr>
        <sz val="14"/>
        <rFont val="宋体"/>
        <charset val="134"/>
      </rPr>
      <t>米、高</t>
    </r>
    <r>
      <rPr>
        <sz val="14"/>
        <rFont val="Times New Roman"/>
        <charset val="134"/>
      </rPr>
      <t>12</t>
    </r>
    <r>
      <rPr>
        <sz val="14"/>
        <rFont val="宋体"/>
        <charset val="134"/>
      </rPr>
      <t>米的挡墙护坡，硬化路面</t>
    </r>
    <r>
      <rPr>
        <sz val="14"/>
        <rFont val="Times New Roman"/>
        <charset val="134"/>
      </rPr>
      <t>50</t>
    </r>
    <r>
      <rPr>
        <sz val="14"/>
        <rFont val="宋体"/>
        <charset val="134"/>
      </rPr>
      <t>米、宽</t>
    </r>
    <r>
      <rPr>
        <sz val="14"/>
        <rFont val="Times New Roman"/>
        <charset val="134"/>
      </rPr>
      <t>3.5</t>
    </r>
    <r>
      <rPr>
        <sz val="14"/>
        <rFont val="宋体"/>
        <charset val="134"/>
      </rPr>
      <t>米，修建水渠</t>
    </r>
    <r>
      <rPr>
        <sz val="14"/>
        <rFont val="Times New Roman"/>
        <charset val="134"/>
      </rPr>
      <t>200</t>
    </r>
    <r>
      <rPr>
        <sz val="14"/>
        <rFont val="宋体"/>
        <charset val="134"/>
      </rPr>
      <t>米</t>
    </r>
  </si>
  <si>
    <t>解决农户安全问题</t>
  </si>
  <si>
    <t>马关镇上豆村碾子沟水毁维修工程</t>
  </si>
  <si>
    <t>上豆村</t>
  </si>
  <si>
    <r>
      <rPr>
        <sz val="14"/>
        <rFont val="Times New Roman"/>
        <charset val="134"/>
      </rPr>
      <t>1.</t>
    </r>
    <r>
      <rPr>
        <sz val="14"/>
        <rFont val="宋体"/>
        <charset val="134"/>
      </rPr>
      <t>长</t>
    </r>
    <r>
      <rPr>
        <sz val="14"/>
        <rFont val="Times New Roman"/>
        <charset val="134"/>
      </rPr>
      <t>126</t>
    </r>
    <r>
      <rPr>
        <sz val="14"/>
        <rFont val="宋体"/>
        <charset val="134"/>
      </rPr>
      <t>米，宽</t>
    </r>
    <r>
      <rPr>
        <sz val="14"/>
        <rFont val="Times New Roman"/>
        <charset val="134"/>
      </rPr>
      <t>22</t>
    </r>
    <r>
      <rPr>
        <sz val="14"/>
        <rFont val="宋体"/>
        <charset val="134"/>
      </rPr>
      <t>米，高</t>
    </r>
    <r>
      <rPr>
        <sz val="14"/>
        <rFont val="Times New Roman"/>
        <charset val="134"/>
      </rPr>
      <t>11</t>
    </r>
    <r>
      <rPr>
        <sz val="14"/>
        <rFont val="宋体"/>
        <charset val="134"/>
      </rPr>
      <t>米，回填需土方</t>
    </r>
    <r>
      <rPr>
        <sz val="14"/>
        <rFont val="Times New Roman"/>
        <charset val="134"/>
      </rPr>
      <t>55440</t>
    </r>
    <r>
      <rPr>
        <sz val="14"/>
        <rFont val="宋体"/>
        <charset val="134"/>
      </rPr>
      <t>立方米。</t>
    </r>
    <r>
      <rPr>
        <sz val="14"/>
        <rFont val="Times New Roman"/>
        <charset val="134"/>
      </rPr>
      <t>2.3*1</t>
    </r>
    <r>
      <rPr>
        <sz val="14"/>
        <rFont val="宋体"/>
        <charset val="134"/>
      </rPr>
      <t>的涵管</t>
    </r>
    <r>
      <rPr>
        <sz val="14"/>
        <rFont val="Times New Roman"/>
        <charset val="134"/>
      </rPr>
      <t>45</t>
    </r>
    <r>
      <rPr>
        <sz val="14"/>
        <rFont val="宋体"/>
        <charset val="134"/>
      </rPr>
      <t>个，</t>
    </r>
    <r>
      <rPr>
        <sz val="14"/>
        <rFont val="Times New Roman"/>
        <charset val="134"/>
      </rPr>
      <t>3.</t>
    </r>
    <r>
      <rPr>
        <sz val="14"/>
        <rFont val="宋体"/>
        <charset val="134"/>
      </rPr>
      <t>硬化道路</t>
    </r>
    <r>
      <rPr>
        <sz val="14"/>
        <rFont val="Times New Roman"/>
        <charset val="134"/>
      </rPr>
      <t>2772</t>
    </r>
    <r>
      <rPr>
        <sz val="14"/>
        <rFont val="宋体"/>
        <charset val="134"/>
      </rPr>
      <t>平方米。</t>
    </r>
  </si>
  <si>
    <t>治理灾害点，保障农户安心居住</t>
  </si>
  <si>
    <t>闫家乡三友村暴雨灾害水毁防护工程</t>
  </si>
  <si>
    <t>三友村</t>
  </si>
  <si>
    <r>
      <rPr>
        <sz val="14"/>
        <rFont val="宋体"/>
        <charset val="134"/>
      </rPr>
      <t>闫家乡三友村实施水毁防护工程</t>
    </r>
    <r>
      <rPr>
        <sz val="14"/>
        <rFont val="Times New Roman"/>
        <charset val="134"/>
      </rPr>
      <t>,,</t>
    </r>
    <r>
      <rPr>
        <sz val="14"/>
        <rFont val="宋体"/>
        <charset val="134"/>
      </rPr>
      <t>，一组何金鸣屋后新建</t>
    </r>
    <r>
      <rPr>
        <sz val="14"/>
        <rFont val="Times New Roman"/>
        <charset val="134"/>
      </rPr>
      <t>50*5*1</t>
    </r>
    <r>
      <rPr>
        <sz val="14"/>
        <rFont val="宋体"/>
        <charset val="134"/>
      </rPr>
      <t>护坡</t>
    </r>
    <r>
      <rPr>
        <sz val="14"/>
        <rFont val="Times New Roman"/>
        <charset val="134"/>
      </rPr>
      <t>250</t>
    </r>
    <r>
      <rPr>
        <sz val="14"/>
        <rFont val="宋体"/>
        <charset val="134"/>
      </rPr>
      <t>立方米，</t>
    </r>
  </si>
  <si>
    <t>川王镇海湾村水毁防护项目</t>
  </si>
  <si>
    <r>
      <rPr>
        <sz val="14"/>
        <rFont val="宋体"/>
        <charset val="134"/>
      </rPr>
      <t>一、</t>
    </r>
    <r>
      <rPr>
        <sz val="14"/>
        <rFont val="Times New Roman"/>
        <charset val="134"/>
      </rPr>
      <t>1.</t>
    </r>
    <r>
      <rPr>
        <sz val="14"/>
        <rFont val="宋体"/>
        <charset val="134"/>
      </rPr>
      <t>底口井桩</t>
    </r>
    <r>
      <rPr>
        <sz val="14"/>
        <rFont val="Times New Roman"/>
        <charset val="134"/>
      </rPr>
      <t>3</t>
    </r>
    <r>
      <rPr>
        <sz val="14"/>
        <rFont val="宋体"/>
        <charset val="134"/>
      </rPr>
      <t>个（深</t>
    </r>
    <r>
      <rPr>
        <sz val="14"/>
        <rFont val="Times New Roman"/>
        <charset val="134"/>
      </rPr>
      <t>5</t>
    </r>
    <r>
      <rPr>
        <sz val="14"/>
        <rFont val="宋体"/>
        <charset val="134"/>
      </rPr>
      <t>米，直径</t>
    </r>
    <r>
      <rPr>
        <sz val="14"/>
        <rFont val="Times New Roman"/>
        <charset val="134"/>
      </rPr>
      <t>1.5</t>
    </r>
    <r>
      <rPr>
        <sz val="14"/>
        <rFont val="宋体"/>
        <charset val="134"/>
      </rPr>
      <t>米）、</t>
    </r>
    <r>
      <rPr>
        <sz val="14"/>
        <rFont val="Times New Roman"/>
        <charset val="134"/>
      </rPr>
      <t>60</t>
    </r>
    <r>
      <rPr>
        <sz val="14"/>
        <rFont val="宋体"/>
        <charset val="134"/>
      </rPr>
      <t>的联系梁</t>
    </r>
    <r>
      <rPr>
        <sz val="14"/>
        <rFont val="Times New Roman"/>
        <charset val="134"/>
      </rPr>
      <t>2</t>
    </r>
    <r>
      <rPr>
        <sz val="14"/>
        <rFont val="宋体"/>
        <charset val="134"/>
      </rPr>
      <t>个长</t>
    </r>
    <r>
      <rPr>
        <sz val="14"/>
        <rFont val="Times New Roman"/>
        <charset val="134"/>
      </rPr>
      <t>12</t>
    </r>
    <r>
      <rPr>
        <sz val="14"/>
        <rFont val="宋体"/>
        <charset val="134"/>
      </rPr>
      <t>米乘</t>
    </r>
    <r>
      <rPr>
        <sz val="14"/>
        <rFont val="Times New Roman"/>
        <charset val="134"/>
      </rPr>
      <t>2</t>
    </r>
    <r>
      <rPr>
        <sz val="14"/>
        <rFont val="宋体"/>
        <charset val="134"/>
      </rPr>
      <t>；</t>
    </r>
    <r>
      <rPr>
        <sz val="14"/>
        <rFont val="Times New Roman"/>
        <charset val="134"/>
      </rPr>
      <t>2.</t>
    </r>
    <r>
      <rPr>
        <sz val="14"/>
        <rFont val="宋体"/>
        <charset val="134"/>
      </rPr>
      <t>二层</t>
    </r>
    <r>
      <rPr>
        <sz val="14"/>
        <rFont val="Times New Roman"/>
        <charset val="134"/>
      </rPr>
      <t>5</t>
    </r>
    <r>
      <rPr>
        <sz val="14"/>
        <rFont val="宋体"/>
        <charset val="134"/>
      </rPr>
      <t>个井桩（深</t>
    </r>
    <r>
      <rPr>
        <sz val="14"/>
        <rFont val="Times New Roman"/>
        <charset val="134"/>
      </rPr>
      <t>5</t>
    </r>
    <r>
      <rPr>
        <sz val="14"/>
        <rFont val="宋体"/>
        <charset val="134"/>
      </rPr>
      <t>米，直径</t>
    </r>
    <r>
      <rPr>
        <sz val="14"/>
        <rFont val="Times New Roman"/>
        <charset val="134"/>
      </rPr>
      <t>1.5</t>
    </r>
    <r>
      <rPr>
        <sz val="14"/>
        <rFont val="宋体"/>
        <charset val="134"/>
      </rPr>
      <t>米）、</t>
    </r>
    <r>
      <rPr>
        <sz val="14"/>
        <rFont val="Times New Roman"/>
        <charset val="134"/>
      </rPr>
      <t>60</t>
    </r>
    <r>
      <rPr>
        <sz val="14"/>
        <rFont val="宋体"/>
        <charset val="134"/>
      </rPr>
      <t>的联系梁</t>
    </r>
    <r>
      <rPr>
        <sz val="14"/>
        <rFont val="Times New Roman"/>
        <charset val="134"/>
      </rPr>
      <t>2</t>
    </r>
    <r>
      <rPr>
        <sz val="14"/>
        <rFont val="宋体"/>
        <charset val="134"/>
      </rPr>
      <t>个长</t>
    </r>
    <r>
      <rPr>
        <sz val="14"/>
        <rFont val="Times New Roman"/>
        <charset val="134"/>
      </rPr>
      <t>23</t>
    </r>
    <r>
      <rPr>
        <sz val="14"/>
        <rFont val="宋体"/>
        <charset val="134"/>
      </rPr>
      <t>米乘</t>
    </r>
    <r>
      <rPr>
        <sz val="14"/>
        <rFont val="Times New Roman"/>
        <charset val="134"/>
      </rPr>
      <t>2</t>
    </r>
    <r>
      <rPr>
        <sz val="14"/>
        <rFont val="宋体"/>
        <charset val="134"/>
      </rPr>
      <t>；</t>
    </r>
    <r>
      <rPr>
        <sz val="14"/>
        <rFont val="Times New Roman"/>
        <charset val="134"/>
      </rPr>
      <t>3</t>
    </r>
    <r>
      <rPr>
        <sz val="14"/>
        <rFont val="宋体"/>
        <charset val="134"/>
      </rPr>
      <t>钢筋混凝土挡土墙长</t>
    </r>
    <r>
      <rPr>
        <sz val="14"/>
        <rFont val="Times New Roman"/>
        <charset val="134"/>
      </rPr>
      <t>42</t>
    </r>
    <r>
      <rPr>
        <sz val="14"/>
        <rFont val="宋体"/>
        <charset val="134"/>
      </rPr>
      <t>米，高</t>
    </r>
    <r>
      <rPr>
        <sz val="14"/>
        <rFont val="Times New Roman"/>
        <charset val="134"/>
      </rPr>
      <t>5</t>
    </r>
    <r>
      <rPr>
        <sz val="14"/>
        <rFont val="宋体"/>
        <charset val="134"/>
      </rPr>
      <t>米，底口</t>
    </r>
    <r>
      <rPr>
        <sz val="14"/>
        <rFont val="Times New Roman"/>
        <charset val="134"/>
      </rPr>
      <t>1.5</t>
    </r>
    <r>
      <rPr>
        <sz val="14"/>
        <rFont val="宋体"/>
        <charset val="134"/>
      </rPr>
      <t>米，伤口</t>
    </r>
    <r>
      <rPr>
        <sz val="14"/>
        <rFont val="Times New Roman"/>
        <charset val="134"/>
      </rPr>
      <t>0.8</t>
    </r>
    <r>
      <rPr>
        <sz val="14"/>
        <rFont val="宋体"/>
        <charset val="134"/>
      </rPr>
      <t>米；二、长</t>
    </r>
    <r>
      <rPr>
        <sz val="14"/>
        <rFont val="Times New Roman"/>
        <charset val="134"/>
      </rPr>
      <t>42</t>
    </r>
    <r>
      <rPr>
        <sz val="14"/>
        <rFont val="宋体"/>
        <charset val="134"/>
      </rPr>
      <t>米，宽</t>
    </r>
    <r>
      <rPr>
        <sz val="14"/>
        <rFont val="Times New Roman"/>
        <charset val="134"/>
      </rPr>
      <t>86</t>
    </r>
    <r>
      <rPr>
        <sz val="14"/>
        <rFont val="宋体"/>
        <charset val="134"/>
      </rPr>
      <t>米，高</t>
    </r>
    <r>
      <rPr>
        <sz val="14"/>
        <rFont val="Times New Roman"/>
        <charset val="134"/>
      </rPr>
      <t>6.5</t>
    </r>
    <r>
      <rPr>
        <sz val="14"/>
        <rFont val="宋体"/>
        <charset val="134"/>
      </rPr>
      <t>米，三七土垫方；三、排洪渠</t>
    </r>
    <r>
      <rPr>
        <sz val="14"/>
        <rFont val="Times New Roman"/>
        <charset val="134"/>
      </rPr>
      <t>83</t>
    </r>
    <r>
      <rPr>
        <sz val="14"/>
        <rFont val="宋体"/>
        <charset val="134"/>
      </rPr>
      <t>米，水渠底口</t>
    </r>
    <r>
      <rPr>
        <sz val="14"/>
        <rFont val="Times New Roman"/>
        <charset val="134"/>
      </rPr>
      <t>40</t>
    </r>
    <r>
      <rPr>
        <sz val="14"/>
        <rFont val="宋体"/>
        <charset val="134"/>
      </rPr>
      <t>公分，上口</t>
    </r>
    <r>
      <rPr>
        <sz val="14"/>
        <rFont val="Times New Roman"/>
        <charset val="134"/>
      </rPr>
      <t>60</t>
    </r>
    <r>
      <rPr>
        <sz val="14"/>
        <rFont val="宋体"/>
        <charset val="134"/>
      </rPr>
      <t>公分，高</t>
    </r>
    <r>
      <rPr>
        <sz val="14"/>
        <rFont val="Times New Roman"/>
        <charset val="134"/>
      </rPr>
      <t>60</t>
    </r>
    <r>
      <rPr>
        <sz val="14"/>
        <rFont val="宋体"/>
        <charset val="134"/>
      </rPr>
      <t>公分；四、栽树</t>
    </r>
    <r>
      <rPr>
        <sz val="14"/>
        <rFont val="Times New Roman"/>
        <charset val="134"/>
      </rPr>
      <t>500</t>
    </r>
    <r>
      <rPr>
        <sz val="14"/>
        <rFont val="宋体"/>
        <charset val="134"/>
      </rPr>
      <t>株，硬化</t>
    </r>
    <r>
      <rPr>
        <sz val="14"/>
        <rFont val="Times New Roman"/>
        <charset val="134"/>
      </rPr>
      <t>600</t>
    </r>
    <r>
      <rPr>
        <sz val="14"/>
        <rFont val="宋体"/>
        <charset val="134"/>
      </rPr>
      <t>㎡，铺草坪砖</t>
    </r>
    <r>
      <rPr>
        <sz val="14"/>
        <rFont val="Times New Roman"/>
        <charset val="134"/>
      </rPr>
      <t>1200</t>
    </r>
    <r>
      <rPr>
        <sz val="14"/>
        <rFont val="宋体"/>
        <charset val="134"/>
      </rPr>
      <t>㎡</t>
    </r>
  </si>
  <si>
    <t>改善群众生产生活条件，方便群众出行。</t>
  </si>
  <si>
    <t>张棉驿乡张棉村水毁防护工程</t>
  </si>
  <si>
    <t>张棉村</t>
  </si>
  <si>
    <r>
      <rPr>
        <sz val="14"/>
        <rFont val="宋体"/>
        <charset val="134"/>
      </rPr>
      <t>张棉村大湾组、李家咀组水毁防护共计</t>
    </r>
    <r>
      <rPr>
        <sz val="14"/>
        <rFont val="Times New Roman"/>
        <charset val="134"/>
      </rPr>
      <t>1990</t>
    </r>
    <r>
      <rPr>
        <sz val="14"/>
        <rFont val="宋体"/>
        <charset val="134"/>
      </rPr>
      <t>立方米</t>
    </r>
  </si>
  <si>
    <t>张棉驿乡和平村水毁防护工程</t>
  </si>
  <si>
    <t>和平村</t>
  </si>
  <si>
    <r>
      <rPr>
        <sz val="14"/>
        <rFont val="宋体"/>
        <charset val="134"/>
      </rPr>
      <t>和平村水毁防护</t>
    </r>
    <r>
      <rPr>
        <sz val="14"/>
        <rFont val="Times New Roman"/>
        <charset val="134"/>
      </rPr>
      <t>524</t>
    </r>
    <r>
      <rPr>
        <sz val="14"/>
        <rFont val="宋体"/>
        <charset val="134"/>
      </rPr>
      <t>立方米</t>
    </r>
  </si>
  <si>
    <t>张棉驿乡上蒋村、周家村水毁防护工程</t>
  </si>
  <si>
    <t>上蒋村、周家村</t>
  </si>
  <si>
    <r>
      <rPr>
        <sz val="14"/>
        <rFont val="宋体"/>
        <charset val="134"/>
      </rPr>
      <t>上蒋村水毁防护</t>
    </r>
    <r>
      <rPr>
        <sz val="14"/>
        <rFont val="Times New Roman"/>
        <charset val="134"/>
      </rPr>
      <t>2000</t>
    </r>
    <r>
      <rPr>
        <sz val="14"/>
        <rFont val="宋体"/>
        <charset val="134"/>
      </rPr>
      <t>立方米</t>
    </r>
  </si>
  <si>
    <t>连五乡水毁防护工程</t>
  </si>
  <si>
    <r>
      <rPr>
        <sz val="14"/>
        <rFont val="Times New Roman"/>
        <charset val="134"/>
      </rPr>
      <t>3</t>
    </r>
    <r>
      <rPr>
        <sz val="14"/>
        <rFont val="宋体"/>
        <charset val="134"/>
      </rPr>
      <t>村</t>
    </r>
  </si>
  <si>
    <r>
      <rPr>
        <sz val="14"/>
        <rFont val="宋体"/>
        <charset val="134"/>
      </rPr>
      <t>在马嘴村内实施护坡</t>
    </r>
    <r>
      <rPr>
        <sz val="14"/>
        <rFont val="Times New Roman"/>
        <charset val="134"/>
      </rPr>
      <t>505m³</t>
    </r>
    <r>
      <rPr>
        <sz val="14"/>
        <rFont val="宋体"/>
        <charset val="134"/>
      </rPr>
      <t>、中渠村</t>
    </r>
    <r>
      <rPr>
        <sz val="14"/>
        <rFont val="Times New Roman"/>
        <charset val="134"/>
      </rPr>
      <t>600</t>
    </r>
    <r>
      <rPr>
        <sz val="14"/>
        <rFont val="宋体"/>
        <charset val="134"/>
      </rPr>
      <t>立方米；黄家村护坡</t>
    </r>
    <r>
      <rPr>
        <sz val="14"/>
        <rFont val="Times New Roman"/>
        <charset val="134"/>
      </rPr>
      <t>156m³</t>
    </r>
    <r>
      <rPr>
        <sz val="14"/>
        <rFont val="宋体"/>
        <charset val="134"/>
      </rPr>
      <t>。</t>
    </r>
    <r>
      <rPr>
        <sz val="14"/>
        <rFont val="Times New Roman"/>
        <charset val="134"/>
      </rPr>
      <t xml:space="preserve">
</t>
    </r>
    <r>
      <rPr>
        <sz val="14"/>
        <rFont val="宋体"/>
        <charset val="134"/>
      </rPr>
      <t>共计</t>
    </r>
    <r>
      <rPr>
        <sz val="14"/>
        <rFont val="Times New Roman"/>
        <charset val="134"/>
      </rPr>
      <t>1261m³</t>
    </r>
    <r>
      <rPr>
        <sz val="14"/>
        <rFont val="宋体"/>
        <charset val="134"/>
      </rPr>
      <t>。</t>
    </r>
  </si>
  <si>
    <t>龙山镇南梁村水毁防护工程</t>
  </si>
  <si>
    <r>
      <rPr>
        <sz val="14"/>
        <rFont val="宋体"/>
        <charset val="134"/>
      </rPr>
      <t>新建道路边坡挡土墙共</t>
    </r>
    <r>
      <rPr>
        <sz val="14"/>
        <rFont val="Times New Roman"/>
        <charset val="134"/>
      </rPr>
      <t xml:space="preserve"> 1 </t>
    </r>
    <r>
      <rPr>
        <sz val="14"/>
        <rFont val="宋体"/>
        <charset val="134"/>
      </rPr>
      <t>段，总长</t>
    </r>
    <r>
      <rPr>
        <sz val="14"/>
        <rFont val="Times New Roman"/>
        <charset val="134"/>
      </rPr>
      <t xml:space="preserve"> 26m</t>
    </r>
    <r>
      <rPr>
        <sz val="14"/>
        <rFont val="宋体"/>
        <charset val="134"/>
      </rPr>
      <t>，采用</t>
    </r>
    <r>
      <rPr>
        <sz val="14"/>
        <rFont val="Times New Roman"/>
        <charset val="134"/>
      </rPr>
      <t xml:space="preserve"> M10 </t>
    </r>
    <r>
      <rPr>
        <sz val="14"/>
        <rFont val="宋体"/>
        <charset val="134"/>
      </rPr>
      <t>浆砌片石砌筑。</t>
    </r>
  </si>
  <si>
    <t>龙山镇北河村水毁维修工程</t>
  </si>
  <si>
    <r>
      <rPr>
        <sz val="14"/>
        <rFont val="宋体"/>
        <charset val="134"/>
      </rPr>
      <t>砖砌挡墙长</t>
    </r>
    <r>
      <rPr>
        <sz val="14"/>
        <rFont val="Times New Roman"/>
        <charset val="134"/>
      </rPr>
      <t>64</t>
    </r>
    <r>
      <rPr>
        <sz val="14"/>
        <rFont val="宋体"/>
        <charset val="134"/>
      </rPr>
      <t>米，高</t>
    </r>
    <r>
      <rPr>
        <sz val="14"/>
        <rFont val="Times New Roman"/>
        <charset val="134"/>
      </rPr>
      <t>2</t>
    </r>
    <r>
      <rPr>
        <sz val="14"/>
        <rFont val="宋体"/>
        <charset val="134"/>
      </rPr>
      <t>米，水渠盖板长</t>
    </r>
    <r>
      <rPr>
        <sz val="14"/>
        <rFont val="Times New Roman"/>
        <charset val="134"/>
      </rPr>
      <t>50</t>
    </r>
    <r>
      <rPr>
        <sz val="14"/>
        <rFont val="宋体"/>
        <charset val="134"/>
      </rPr>
      <t>米，</t>
    </r>
    <r>
      <rPr>
        <sz val="14"/>
        <rFont val="Times New Roman"/>
        <charset val="134"/>
      </rPr>
      <t>06*06</t>
    </r>
    <r>
      <rPr>
        <sz val="14"/>
        <rFont val="宋体"/>
        <charset val="134"/>
      </rPr>
      <t>米水渠长</t>
    </r>
    <r>
      <rPr>
        <sz val="14"/>
        <rFont val="Times New Roman"/>
        <charset val="134"/>
      </rPr>
      <t>300</t>
    </r>
    <r>
      <rPr>
        <sz val="14"/>
        <rFont val="宋体"/>
        <charset val="134"/>
      </rPr>
      <t>米，硬化场地</t>
    </r>
    <r>
      <rPr>
        <sz val="14"/>
        <rFont val="Times New Roman"/>
        <charset val="134"/>
      </rPr>
      <t>600</t>
    </r>
    <r>
      <rPr>
        <sz val="14"/>
        <rFont val="宋体"/>
        <charset val="134"/>
      </rPr>
      <t>平方米。</t>
    </r>
  </si>
  <si>
    <t>龙山镇水毁防护工程</t>
  </si>
  <si>
    <r>
      <rPr>
        <sz val="14"/>
        <rFont val="宋体"/>
        <charset val="134"/>
      </rPr>
      <t>马黑曼村</t>
    </r>
    <r>
      <rPr>
        <sz val="14"/>
        <rFont val="Times New Roman"/>
        <charset val="134"/>
      </rPr>
      <t xml:space="preserve">
</t>
    </r>
    <r>
      <rPr>
        <sz val="14"/>
        <rFont val="宋体"/>
        <charset val="134"/>
      </rPr>
      <t>汪堡村</t>
    </r>
  </si>
  <si>
    <r>
      <rPr>
        <sz val="14"/>
        <rFont val="宋体"/>
        <charset val="134"/>
      </rPr>
      <t>马黑曼村一组大桥桥台护坡水毁长</t>
    </r>
    <r>
      <rPr>
        <sz val="14"/>
        <rFont val="Times New Roman"/>
        <charset val="134"/>
      </rPr>
      <t>15</t>
    </r>
    <r>
      <rPr>
        <sz val="14"/>
        <rFont val="宋体"/>
        <charset val="134"/>
      </rPr>
      <t>米，高</t>
    </r>
    <r>
      <rPr>
        <sz val="14"/>
        <rFont val="Times New Roman"/>
        <charset val="134"/>
      </rPr>
      <t>5</t>
    </r>
    <r>
      <rPr>
        <sz val="14"/>
        <rFont val="宋体"/>
        <charset val="134"/>
      </rPr>
      <t>米；汪堡村河堤水毁长</t>
    </r>
    <r>
      <rPr>
        <sz val="14"/>
        <rFont val="Times New Roman"/>
        <charset val="134"/>
      </rPr>
      <t>10</t>
    </r>
    <r>
      <rPr>
        <sz val="14"/>
        <rFont val="宋体"/>
        <charset val="134"/>
      </rPr>
      <t>米。</t>
    </r>
  </si>
  <si>
    <t>龙山镇西川村水毁防护工程</t>
  </si>
  <si>
    <r>
      <rPr>
        <sz val="14"/>
        <rFont val="宋体"/>
        <charset val="134"/>
      </rPr>
      <t>水毁路基塌陷两处，一处长</t>
    </r>
    <r>
      <rPr>
        <sz val="14"/>
        <rFont val="Times New Roman"/>
        <charset val="134"/>
      </rPr>
      <t>30</t>
    </r>
    <r>
      <rPr>
        <sz val="14"/>
        <rFont val="宋体"/>
        <charset val="134"/>
      </rPr>
      <t>米，高</t>
    </r>
    <r>
      <rPr>
        <sz val="14"/>
        <rFont val="Times New Roman"/>
        <charset val="134"/>
      </rPr>
      <t>8</t>
    </r>
    <r>
      <rPr>
        <sz val="14"/>
        <rFont val="宋体"/>
        <charset val="134"/>
      </rPr>
      <t>米（不含基础），一处长</t>
    </r>
    <r>
      <rPr>
        <sz val="14"/>
        <rFont val="Times New Roman"/>
        <charset val="134"/>
      </rPr>
      <t>20</t>
    </r>
    <r>
      <rPr>
        <sz val="14"/>
        <rFont val="宋体"/>
        <charset val="134"/>
      </rPr>
      <t>米，高</t>
    </r>
    <r>
      <rPr>
        <sz val="14"/>
        <rFont val="Times New Roman"/>
        <charset val="134"/>
      </rPr>
      <t>2</t>
    </r>
    <r>
      <rPr>
        <sz val="14"/>
        <rFont val="宋体"/>
        <charset val="134"/>
      </rPr>
      <t>米（不含基础）。道路硬化</t>
    </r>
    <r>
      <rPr>
        <sz val="14"/>
        <rFont val="Times New Roman"/>
        <charset val="134"/>
      </rPr>
      <t>210</t>
    </r>
    <r>
      <rPr>
        <sz val="14"/>
        <rFont val="宋体"/>
        <charset val="134"/>
      </rPr>
      <t>平方米。</t>
    </r>
  </si>
  <si>
    <t>龙山镇西沟村水毁防护及路面硬化建设项目</t>
  </si>
  <si>
    <t>西沟村</t>
  </si>
  <si>
    <r>
      <rPr>
        <sz val="14"/>
        <rFont val="宋体"/>
        <charset val="134"/>
      </rPr>
      <t>新建护坡长</t>
    </r>
    <r>
      <rPr>
        <sz val="14"/>
        <rFont val="Times New Roman"/>
        <charset val="134"/>
      </rPr>
      <t>20</t>
    </r>
    <r>
      <rPr>
        <sz val="14"/>
        <rFont val="宋体"/>
        <charset val="134"/>
      </rPr>
      <t>米，高</t>
    </r>
    <r>
      <rPr>
        <sz val="14"/>
        <rFont val="Times New Roman"/>
        <charset val="134"/>
      </rPr>
      <t>5</t>
    </r>
    <r>
      <rPr>
        <sz val="14"/>
        <rFont val="宋体"/>
        <charset val="134"/>
      </rPr>
      <t>米，硬化路面</t>
    </r>
    <r>
      <rPr>
        <sz val="14"/>
        <rFont val="Times New Roman"/>
        <charset val="134"/>
      </rPr>
      <t>70</t>
    </r>
    <r>
      <rPr>
        <sz val="14"/>
        <rFont val="宋体"/>
        <charset val="134"/>
      </rPr>
      <t>平方米及水渠修建</t>
    </r>
    <r>
      <rPr>
        <sz val="14"/>
        <rFont val="Times New Roman"/>
        <charset val="134"/>
      </rPr>
      <t>20</t>
    </r>
    <r>
      <rPr>
        <sz val="14"/>
        <rFont val="宋体"/>
        <charset val="134"/>
      </rPr>
      <t>米</t>
    </r>
  </si>
  <si>
    <t>张家川县查湾村水毁防护工程</t>
  </si>
  <si>
    <t>查湾村</t>
  </si>
  <si>
    <r>
      <rPr>
        <sz val="14"/>
        <rFont val="宋体"/>
        <charset val="134"/>
      </rPr>
      <t>查湾村水毁防护工程新建护坡</t>
    </r>
    <r>
      <rPr>
        <sz val="14"/>
        <rFont val="Times New Roman"/>
        <charset val="134"/>
      </rPr>
      <t>930</t>
    </r>
    <r>
      <rPr>
        <sz val="14"/>
        <rFont val="宋体"/>
        <charset val="134"/>
      </rPr>
      <t>立方米</t>
    </r>
  </si>
  <si>
    <t>方便群众出行，确保安全</t>
  </si>
  <si>
    <t>张家川县大阳镇下李村暴雨洪涝水毁护坡水渠建设项目</t>
  </si>
  <si>
    <t>下李村</t>
  </si>
  <si>
    <r>
      <rPr>
        <sz val="14"/>
        <rFont val="宋体"/>
        <charset val="134"/>
      </rPr>
      <t>在下李村新建护坡</t>
    </r>
    <r>
      <rPr>
        <sz val="14"/>
        <rFont val="Times New Roman"/>
        <charset val="0"/>
      </rPr>
      <t>100m</t>
    </r>
    <r>
      <rPr>
        <sz val="14"/>
        <rFont val="宋体"/>
        <charset val="134"/>
      </rPr>
      <t>，高</t>
    </r>
    <r>
      <rPr>
        <sz val="14"/>
        <rFont val="Times New Roman"/>
        <charset val="0"/>
      </rPr>
      <t>3m</t>
    </r>
    <r>
      <rPr>
        <sz val="14"/>
        <rFont val="宋体"/>
        <charset val="134"/>
      </rPr>
      <t>；新建水渠</t>
    </r>
    <r>
      <rPr>
        <sz val="14"/>
        <rFont val="Times New Roman"/>
        <charset val="0"/>
      </rPr>
      <t>400m</t>
    </r>
  </si>
  <si>
    <t>项目实施后，可有效解决贫困群众生产生活条件</t>
  </si>
  <si>
    <t>大阳镇闫庄村暴雨水毁治理项目护坡</t>
  </si>
  <si>
    <t>闫庄村</t>
  </si>
  <si>
    <r>
      <rPr>
        <sz val="14"/>
        <rFont val="宋体"/>
        <charset val="134"/>
      </rPr>
      <t>新修建护坡长</t>
    </r>
    <r>
      <rPr>
        <sz val="14"/>
        <rFont val="Times New Roman"/>
        <charset val="134"/>
      </rPr>
      <t>90m</t>
    </r>
    <r>
      <rPr>
        <sz val="14"/>
        <rFont val="宋体"/>
        <charset val="134"/>
      </rPr>
      <t>、高</t>
    </r>
    <r>
      <rPr>
        <sz val="14"/>
        <rFont val="Times New Roman"/>
        <charset val="134"/>
      </rPr>
      <t>7m</t>
    </r>
  </si>
  <si>
    <t>改善基础设施，利于群众生产生活。</t>
  </si>
  <si>
    <t>大阳镇水滩村暴雨水毁治理项目（二期）</t>
  </si>
  <si>
    <t>水滩村</t>
  </si>
  <si>
    <r>
      <rPr>
        <sz val="14"/>
        <rFont val="宋体"/>
        <charset val="134"/>
      </rPr>
      <t>村内道路硬化共两段，全长</t>
    </r>
    <r>
      <rPr>
        <sz val="14"/>
        <rFont val="Times New Roman"/>
        <charset val="134"/>
      </rPr>
      <t>70m</t>
    </r>
    <r>
      <rPr>
        <sz val="14"/>
        <rFont val="宋体"/>
        <charset val="134"/>
      </rPr>
      <t>，素土压实填筑</t>
    </r>
    <r>
      <rPr>
        <sz val="14"/>
        <rFont val="Times New Roman"/>
        <charset val="134"/>
      </rPr>
      <t>154m3</t>
    </r>
    <r>
      <rPr>
        <sz val="14"/>
        <rFont val="宋体"/>
        <charset val="134"/>
      </rPr>
      <t>、三七灰土填筑</t>
    </r>
    <r>
      <rPr>
        <sz val="14"/>
        <rFont val="Times New Roman"/>
        <charset val="134"/>
      </rPr>
      <t>165m3</t>
    </r>
    <r>
      <rPr>
        <sz val="14"/>
        <rFont val="宋体"/>
        <charset val="134"/>
      </rPr>
      <t>，安装铁艺围栏</t>
    </r>
    <r>
      <rPr>
        <sz val="14"/>
        <rFont val="Times New Roman"/>
        <charset val="134"/>
      </rPr>
      <t>40m</t>
    </r>
    <r>
      <rPr>
        <sz val="14"/>
        <rFont val="宋体"/>
        <charset val="134"/>
      </rPr>
      <t>，高</t>
    </r>
    <r>
      <rPr>
        <sz val="14"/>
        <rFont val="Times New Roman"/>
        <charset val="134"/>
      </rPr>
      <t>1.5m</t>
    </r>
    <r>
      <rPr>
        <sz val="14"/>
        <rFont val="宋体"/>
        <charset val="134"/>
      </rPr>
      <t>。</t>
    </r>
  </si>
  <si>
    <t>大阳镇豁岘村易地搬迁点护坡治理项目</t>
  </si>
  <si>
    <r>
      <rPr>
        <sz val="14"/>
        <rFont val="宋体"/>
        <charset val="134"/>
      </rPr>
      <t>新建异地搬迁点护坡长</t>
    </r>
    <r>
      <rPr>
        <sz val="14"/>
        <rFont val="Times New Roman"/>
        <charset val="134"/>
      </rPr>
      <t>170</t>
    </r>
    <r>
      <rPr>
        <sz val="14"/>
        <rFont val="宋体"/>
        <charset val="134"/>
      </rPr>
      <t>米，高</t>
    </r>
    <r>
      <rPr>
        <sz val="14"/>
        <rFont val="Times New Roman"/>
        <charset val="134"/>
      </rPr>
      <t>3</t>
    </r>
    <r>
      <rPr>
        <sz val="14"/>
        <rFont val="宋体"/>
        <charset val="134"/>
      </rPr>
      <t>米。</t>
    </r>
  </si>
  <si>
    <t>胡川镇刘塬村水毁道路防护工程</t>
  </si>
  <si>
    <t>刘塬村</t>
  </si>
  <si>
    <r>
      <rPr>
        <sz val="14"/>
        <rFont val="宋体"/>
        <charset val="134"/>
      </rPr>
      <t>硬化路面</t>
    </r>
    <r>
      <rPr>
        <sz val="14"/>
        <rFont val="Times New Roman"/>
        <charset val="134"/>
      </rPr>
      <t>300</t>
    </r>
    <r>
      <rPr>
        <sz val="14"/>
        <rFont val="宋体"/>
        <charset val="134"/>
      </rPr>
      <t>平方米，护坡</t>
    </r>
    <r>
      <rPr>
        <sz val="14"/>
        <rFont val="Times New Roman"/>
        <charset val="134"/>
      </rPr>
      <t>945</t>
    </r>
    <r>
      <rPr>
        <sz val="14"/>
        <rFont val="宋体"/>
        <charset val="134"/>
      </rPr>
      <t>立方米</t>
    </r>
  </si>
  <si>
    <t>闫家乡大场村暴洪灾害水渠治理工程</t>
  </si>
  <si>
    <r>
      <rPr>
        <sz val="14"/>
        <rFont val="宋体"/>
        <charset val="134"/>
      </rPr>
      <t>在闫家乡大场村新建水渠</t>
    </r>
    <r>
      <rPr>
        <sz val="14"/>
        <rFont val="Times New Roman"/>
        <charset val="134"/>
      </rPr>
      <t>260m</t>
    </r>
    <r>
      <rPr>
        <sz val="14"/>
        <rFont val="宋体"/>
        <charset val="134"/>
      </rPr>
      <t>，水渠标准是</t>
    </r>
    <r>
      <rPr>
        <sz val="14"/>
        <rFont val="Times New Roman"/>
        <charset val="134"/>
      </rPr>
      <t>1m×1m</t>
    </r>
    <r>
      <rPr>
        <sz val="14"/>
        <rFont val="宋体"/>
        <charset val="134"/>
      </rPr>
      <t>。</t>
    </r>
  </si>
  <si>
    <t>闫家乡大场村暴洪灾害桥梁建设项目</t>
  </si>
  <si>
    <r>
      <rPr>
        <sz val="14"/>
        <rFont val="宋体"/>
        <charset val="134"/>
      </rPr>
      <t>在闫家乡大场村新建桥梁</t>
    </r>
    <r>
      <rPr>
        <sz val="14"/>
        <rFont val="Times New Roman"/>
        <charset val="134"/>
      </rPr>
      <t>1</t>
    </r>
    <r>
      <rPr>
        <sz val="14"/>
        <rFont val="宋体"/>
        <charset val="134"/>
      </rPr>
      <t>座，长</t>
    </r>
    <r>
      <rPr>
        <sz val="14"/>
        <rFont val="Times New Roman"/>
        <charset val="134"/>
      </rPr>
      <t>6</t>
    </r>
    <r>
      <rPr>
        <sz val="14"/>
        <rFont val="宋体"/>
        <charset val="134"/>
      </rPr>
      <t>延米，宽</t>
    </r>
    <r>
      <rPr>
        <sz val="14"/>
        <rFont val="Times New Roman"/>
        <charset val="134"/>
      </rPr>
      <t>5</t>
    </r>
    <r>
      <rPr>
        <sz val="14"/>
        <rFont val="宋体"/>
        <charset val="134"/>
      </rPr>
      <t>米。</t>
    </r>
  </si>
  <si>
    <t>闫家乡三友村、后山村暴雨灾害水毁防护工程</t>
  </si>
  <si>
    <r>
      <rPr>
        <sz val="14"/>
        <rFont val="宋体"/>
        <charset val="134"/>
      </rPr>
      <t>1.新建</t>
    </r>
    <r>
      <rPr>
        <sz val="14"/>
        <rFont val="Times New Roman"/>
        <charset val="134"/>
      </rPr>
      <t>M10</t>
    </r>
    <r>
      <rPr>
        <sz val="14"/>
        <rFont val="宋体"/>
        <charset val="134"/>
      </rPr>
      <t>浆砌片石仰斜式挡土墙</t>
    </r>
    <r>
      <rPr>
        <sz val="14"/>
        <rFont val="Times New Roman"/>
        <charset val="134"/>
      </rPr>
      <t>100</t>
    </r>
    <r>
      <rPr>
        <sz val="14"/>
        <rFont val="宋体"/>
        <charset val="134"/>
      </rPr>
      <t>米，高</t>
    </r>
    <r>
      <rPr>
        <sz val="14"/>
        <rFont val="Times New Roman"/>
        <charset val="134"/>
      </rPr>
      <t>5</t>
    </r>
    <r>
      <rPr>
        <sz val="14"/>
        <rFont val="宋体"/>
        <charset val="134"/>
      </rPr>
      <t>米。2.新建护坡长65m，高4m，顶层宽1.2m,基础宽1.8m。</t>
    </r>
  </si>
  <si>
    <t>改善当地群众出行难，解决周边群众生命及财产安全</t>
  </si>
  <si>
    <t>闫家乡丁河村水毁治理项目</t>
  </si>
  <si>
    <r>
      <rPr>
        <sz val="14"/>
        <rFont val="宋体"/>
        <charset val="134"/>
      </rPr>
      <t>管涵铺设</t>
    </r>
    <r>
      <rPr>
        <sz val="14"/>
        <rFont val="Times New Roman"/>
        <charset val="134"/>
      </rPr>
      <t>200</t>
    </r>
    <r>
      <rPr>
        <sz val="14"/>
        <rFont val="宋体"/>
        <charset val="134"/>
      </rPr>
      <t>米，路面修复硬化</t>
    </r>
    <r>
      <rPr>
        <sz val="14"/>
        <rFont val="Times New Roman"/>
        <charset val="134"/>
      </rPr>
      <t>400</t>
    </r>
    <r>
      <rPr>
        <sz val="14"/>
        <rFont val="宋体"/>
        <charset val="134"/>
      </rPr>
      <t>平方米，含土方。</t>
    </r>
  </si>
  <si>
    <t>连五乡四合村暴洪灾害护坡建设项目</t>
  </si>
  <si>
    <t>四合村</t>
  </si>
  <si>
    <r>
      <rPr>
        <sz val="14"/>
        <rFont val="宋体"/>
        <charset val="134"/>
      </rPr>
      <t>连五乡四合村八组路口新建护坡高</t>
    </r>
    <r>
      <rPr>
        <sz val="14"/>
        <rFont val="Times New Roman"/>
        <charset val="134"/>
      </rPr>
      <t>3.5</t>
    </r>
    <r>
      <rPr>
        <sz val="14"/>
        <rFont val="宋体"/>
        <charset val="134"/>
      </rPr>
      <t>，长</t>
    </r>
    <r>
      <rPr>
        <sz val="14"/>
        <rFont val="Times New Roman"/>
        <charset val="134"/>
      </rPr>
      <t>5</t>
    </r>
    <r>
      <rPr>
        <sz val="14"/>
        <rFont val="宋体"/>
        <charset val="134"/>
      </rPr>
      <t>米。</t>
    </r>
  </si>
  <si>
    <t>连五乡马咀村暴洪灾害护坡道路建设项目</t>
  </si>
  <si>
    <t>马咀村</t>
  </si>
  <si>
    <r>
      <rPr>
        <sz val="14"/>
        <rFont val="Times New Roman"/>
        <charset val="134"/>
      </rPr>
      <t>1</t>
    </r>
    <r>
      <rPr>
        <sz val="14"/>
        <rFont val="宋体"/>
        <charset val="134"/>
      </rPr>
      <t>、连五乡马咀村海子里道路硬化</t>
    </r>
    <r>
      <rPr>
        <sz val="14"/>
        <rFont val="Times New Roman"/>
        <charset val="134"/>
      </rPr>
      <t>20mX3.5m</t>
    </r>
    <r>
      <rPr>
        <sz val="14"/>
        <rFont val="宋体"/>
        <charset val="134"/>
      </rPr>
      <t>；埋设涵管直径</t>
    </r>
    <r>
      <rPr>
        <sz val="14"/>
        <rFont val="Times New Roman"/>
        <charset val="134"/>
      </rPr>
      <t>1.5m</t>
    </r>
    <r>
      <rPr>
        <sz val="14"/>
        <rFont val="宋体"/>
        <charset val="134"/>
      </rPr>
      <t>、长</t>
    </r>
    <r>
      <rPr>
        <sz val="14"/>
        <rFont val="Times New Roman"/>
        <charset val="134"/>
      </rPr>
      <t>4m</t>
    </r>
    <r>
      <rPr>
        <sz val="14"/>
        <rFont val="宋体"/>
        <charset val="134"/>
      </rPr>
      <t>一处；</t>
    </r>
    <r>
      <rPr>
        <sz val="14"/>
        <rFont val="Times New Roman"/>
        <charset val="134"/>
      </rPr>
      <t>2</t>
    </r>
    <r>
      <rPr>
        <sz val="14"/>
        <rFont val="宋体"/>
        <charset val="134"/>
      </rPr>
      <t>、一、二组硬化道路</t>
    </r>
    <r>
      <rPr>
        <sz val="14"/>
        <rFont val="Times New Roman"/>
        <charset val="134"/>
      </rPr>
      <t>3mX4.5m</t>
    </r>
    <r>
      <rPr>
        <sz val="14"/>
        <rFont val="宋体"/>
        <charset val="134"/>
      </rPr>
      <t>一处；</t>
    </r>
    <r>
      <rPr>
        <sz val="14"/>
        <rFont val="Times New Roman"/>
        <charset val="134"/>
      </rPr>
      <t>3</t>
    </r>
    <r>
      <rPr>
        <sz val="14"/>
        <rFont val="宋体"/>
        <charset val="134"/>
      </rPr>
      <t>、二组硬化道路</t>
    </r>
    <r>
      <rPr>
        <sz val="14"/>
        <rFont val="Times New Roman"/>
        <charset val="134"/>
      </rPr>
      <t>3mX20m</t>
    </r>
    <r>
      <rPr>
        <sz val="14"/>
        <rFont val="宋体"/>
        <charset val="134"/>
      </rPr>
      <t>一处，新建水渠</t>
    </r>
    <r>
      <rPr>
        <sz val="14"/>
        <rFont val="Times New Roman"/>
        <charset val="134"/>
      </rPr>
      <t>100m</t>
    </r>
    <r>
      <rPr>
        <sz val="14"/>
        <rFont val="宋体"/>
        <charset val="134"/>
      </rPr>
      <t>；</t>
    </r>
    <r>
      <rPr>
        <sz val="14"/>
        <rFont val="Times New Roman"/>
        <charset val="134"/>
      </rPr>
      <t>4</t>
    </r>
    <r>
      <rPr>
        <sz val="14"/>
        <rFont val="宋体"/>
        <charset val="134"/>
      </rPr>
      <t>，新建护坡</t>
    </r>
    <r>
      <rPr>
        <sz val="14"/>
        <rFont val="Times New Roman"/>
        <charset val="134"/>
      </rPr>
      <t>83m³</t>
    </r>
    <r>
      <rPr>
        <sz val="14"/>
        <rFont val="宋体"/>
        <charset val="134"/>
      </rPr>
      <t>。</t>
    </r>
  </si>
  <si>
    <t>连五乡腰庄村暴洪灾害护坡建设项目</t>
  </si>
  <si>
    <t>腰庄村</t>
  </si>
  <si>
    <r>
      <rPr>
        <sz val="14"/>
        <rFont val="宋体"/>
        <charset val="134"/>
      </rPr>
      <t>腰庄村四组新建护坡长</t>
    </r>
    <r>
      <rPr>
        <sz val="14"/>
        <rFont val="Times New Roman"/>
        <charset val="134"/>
      </rPr>
      <t>18</t>
    </r>
    <r>
      <rPr>
        <sz val="14"/>
        <rFont val="宋体"/>
        <charset val="134"/>
      </rPr>
      <t>米、高</t>
    </r>
    <r>
      <rPr>
        <sz val="14"/>
        <rFont val="Times New Roman"/>
        <charset val="134"/>
      </rPr>
      <t>6</t>
    </r>
    <r>
      <rPr>
        <sz val="14"/>
        <rFont val="宋体"/>
        <charset val="134"/>
      </rPr>
      <t>米。</t>
    </r>
  </si>
  <si>
    <t>连五乡贠家村暴洪灾害护坡道路建设项目</t>
  </si>
  <si>
    <r>
      <rPr>
        <sz val="14"/>
        <rFont val="Times New Roman"/>
        <charset val="134"/>
      </rPr>
      <t>1</t>
    </r>
    <r>
      <rPr>
        <sz val="14"/>
        <rFont val="宋体"/>
        <charset val="134"/>
      </rPr>
      <t>、贠家村聂湾新建护坡长</t>
    </r>
    <r>
      <rPr>
        <sz val="14"/>
        <rFont val="Times New Roman"/>
        <charset val="134"/>
      </rPr>
      <t>10</t>
    </r>
    <r>
      <rPr>
        <sz val="14"/>
        <rFont val="宋体"/>
        <charset val="134"/>
      </rPr>
      <t>米、高</t>
    </r>
    <r>
      <rPr>
        <sz val="14"/>
        <rFont val="Times New Roman"/>
        <charset val="134"/>
      </rPr>
      <t>8</t>
    </r>
    <r>
      <rPr>
        <sz val="14"/>
        <rFont val="宋体"/>
        <charset val="134"/>
      </rPr>
      <t>米，回填土方</t>
    </r>
    <r>
      <rPr>
        <sz val="14"/>
        <rFont val="Times New Roman"/>
        <charset val="134"/>
      </rPr>
      <t>200</t>
    </r>
    <r>
      <rPr>
        <sz val="14"/>
        <rFont val="宋体"/>
        <charset val="134"/>
      </rPr>
      <t>立方米；</t>
    </r>
    <r>
      <rPr>
        <sz val="14"/>
        <rFont val="Times New Roman"/>
        <charset val="134"/>
      </rPr>
      <t>2</t>
    </r>
    <r>
      <rPr>
        <sz val="14"/>
        <rFont val="宋体"/>
        <charset val="134"/>
      </rPr>
      <t>、贠家桥道路硬化</t>
    </r>
    <r>
      <rPr>
        <sz val="14"/>
        <rFont val="Times New Roman"/>
        <charset val="134"/>
      </rPr>
      <t>200</t>
    </r>
    <r>
      <rPr>
        <sz val="14"/>
        <rFont val="宋体"/>
        <charset val="134"/>
      </rPr>
      <t>平方米。</t>
    </r>
  </si>
  <si>
    <t>连五乡高庄村暴洪灾害护坡建设及附属工程</t>
  </si>
  <si>
    <t>高庄村</t>
  </si>
  <si>
    <r>
      <rPr>
        <sz val="14"/>
        <rFont val="宋体"/>
        <charset val="134"/>
      </rPr>
      <t>新建护坡</t>
    </r>
    <r>
      <rPr>
        <sz val="14"/>
        <rFont val="Times New Roman"/>
        <charset val="134"/>
      </rPr>
      <t>1</t>
    </r>
    <r>
      <rPr>
        <sz val="14"/>
        <rFont val="宋体"/>
        <charset val="134"/>
      </rPr>
      <t>处，长</t>
    </r>
    <r>
      <rPr>
        <sz val="14"/>
        <rFont val="Times New Roman"/>
        <charset val="134"/>
      </rPr>
      <t>40</t>
    </r>
    <r>
      <rPr>
        <sz val="14"/>
        <rFont val="宋体"/>
        <charset val="134"/>
      </rPr>
      <t>米，宽</t>
    </r>
    <r>
      <rPr>
        <sz val="14"/>
        <rFont val="Times New Roman"/>
        <charset val="134"/>
      </rPr>
      <t>5</t>
    </r>
    <r>
      <rPr>
        <sz val="14"/>
        <rFont val="宋体"/>
        <charset val="134"/>
      </rPr>
      <t>米，硬化道路</t>
    </r>
    <r>
      <rPr>
        <sz val="14"/>
        <rFont val="Times New Roman"/>
        <charset val="134"/>
      </rPr>
      <t>150</t>
    </r>
    <r>
      <rPr>
        <sz val="14"/>
        <rFont val="宋体"/>
        <charset val="134"/>
      </rPr>
      <t>平方米，新建砖砌墙长</t>
    </r>
    <r>
      <rPr>
        <sz val="14"/>
        <rFont val="Times New Roman"/>
        <charset val="134"/>
      </rPr>
      <t>40</t>
    </r>
    <r>
      <rPr>
        <sz val="14"/>
        <rFont val="宋体"/>
        <charset val="134"/>
      </rPr>
      <t>米，高</t>
    </r>
    <r>
      <rPr>
        <sz val="14"/>
        <rFont val="Times New Roman"/>
        <charset val="134"/>
      </rPr>
      <t>2</t>
    </r>
    <r>
      <rPr>
        <sz val="14"/>
        <rFont val="宋体"/>
        <charset val="134"/>
      </rPr>
      <t>米。</t>
    </r>
  </si>
  <si>
    <t>马关镇小庄村地质坍塌治理项目</t>
  </si>
  <si>
    <t>小庄村</t>
  </si>
  <si>
    <r>
      <rPr>
        <sz val="14"/>
        <rFont val="宋体"/>
        <charset val="134"/>
      </rPr>
      <t>砌筑石砌护坡</t>
    </r>
    <r>
      <rPr>
        <sz val="14"/>
        <rFont val="Times New Roman"/>
        <charset val="134"/>
      </rPr>
      <t>20</t>
    </r>
    <r>
      <rPr>
        <sz val="14"/>
        <rFont val="宋体"/>
        <charset val="134"/>
      </rPr>
      <t>米</t>
    </r>
    <r>
      <rPr>
        <sz val="14"/>
        <rFont val="Times New Roman"/>
        <charset val="134"/>
      </rPr>
      <t>x2.5</t>
    </r>
    <r>
      <rPr>
        <sz val="14"/>
        <rFont val="宋体"/>
        <charset val="134"/>
      </rPr>
      <t>米</t>
    </r>
    <r>
      <rPr>
        <sz val="14"/>
        <rFont val="Times New Roman"/>
        <charset val="134"/>
      </rPr>
      <t>x2.5</t>
    </r>
    <r>
      <rPr>
        <sz val="14"/>
        <rFont val="宋体"/>
        <charset val="134"/>
      </rPr>
      <t>米，土方夯填</t>
    </r>
    <r>
      <rPr>
        <sz val="14"/>
        <rFont val="Times New Roman"/>
        <charset val="134"/>
      </rPr>
      <t>20</t>
    </r>
    <r>
      <rPr>
        <sz val="14"/>
        <rFont val="宋体"/>
        <charset val="134"/>
      </rPr>
      <t>米</t>
    </r>
    <r>
      <rPr>
        <sz val="14"/>
        <rFont val="Times New Roman"/>
        <charset val="134"/>
      </rPr>
      <t>x2.5</t>
    </r>
    <r>
      <rPr>
        <sz val="14"/>
        <rFont val="宋体"/>
        <charset val="134"/>
      </rPr>
      <t>米</t>
    </r>
    <r>
      <rPr>
        <sz val="14"/>
        <rFont val="Times New Roman"/>
        <charset val="134"/>
      </rPr>
      <t>x14</t>
    </r>
    <r>
      <rPr>
        <sz val="14"/>
        <rFont val="宋体"/>
        <charset val="134"/>
      </rPr>
      <t>米</t>
    </r>
  </si>
  <si>
    <t>马关镇庙湾、马堡村水毁基础设施建设项目</t>
  </si>
  <si>
    <t>马关镇庙湾村、马堡村</t>
  </si>
  <si>
    <r>
      <rPr>
        <sz val="14"/>
        <rFont val="宋体"/>
        <charset val="134"/>
      </rPr>
      <t>在马关镇庙湾村新建护坡</t>
    </r>
    <r>
      <rPr>
        <sz val="14"/>
        <rFont val="Times New Roman"/>
        <charset val="134"/>
      </rPr>
      <t>3</t>
    </r>
    <r>
      <rPr>
        <sz val="14"/>
        <rFont val="宋体"/>
        <charset val="134"/>
      </rPr>
      <t>处（长</t>
    </r>
    <r>
      <rPr>
        <sz val="14"/>
        <rFont val="Times New Roman"/>
        <charset val="134"/>
      </rPr>
      <t>203</t>
    </r>
    <r>
      <rPr>
        <sz val="14"/>
        <rFont val="宋体"/>
        <charset val="134"/>
      </rPr>
      <t>米、均高</t>
    </r>
    <r>
      <rPr>
        <sz val="14"/>
        <rFont val="Times New Roman"/>
        <charset val="134"/>
      </rPr>
      <t>10</t>
    </r>
    <r>
      <rPr>
        <sz val="14"/>
        <rFont val="宋体"/>
        <charset val="134"/>
      </rPr>
      <t>米），硬化道路</t>
    </r>
    <r>
      <rPr>
        <sz val="14"/>
        <rFont val="Times New Roman"/>
        <charset val="134"/>
      </rPr>
      <t>215</t>
    </r>
    <r>
      <rPr>
        <sz val="14"/>
        <rFont val="宋体"/>
        <charset val="134"/>
      </rPr>
      <t>米，修建水渠</t>
    </r>
    <r>
      <rPr>
        <sz val="14"/>
        <rFont val="Times New Roman"/>
        <charset val="134"/>
      </rPr>
      <t>985</t>
    </r>
    <r>
      <rPr>
        <sz val="14"/>
        <rFont val="宋体"/>
        <charset val="134"/>
      </rPr>
      <t>米；在马关镇马堡村新建护坡</t>
    </r>
    <r>
      <rPr>
        <sz val="14"/>
        <rFont val="Times New Roman"/>
        <charset val="134"/>
      </rPr>
      <t>1</t>
    </r>
    <r>
      <rPr>
        <sz val="14"/>
        <rFont val="宋体"/>
        <charset val="134"/>
      </rPr>
      <t>处（长</t>
    </r>
    <r>
      <rPr>
        <sz val="14"/>
        <rFont val="Times New Roman"/>
        <charset val="134"/>
      </rPr>
      <t>30</t>
    </r>
    <r>
      <rPr>
        <sz val="14"/>
        <rFont val="宋体"/>
        <charset val="134"/>
      </rPr>
      <t>米、高</t>
    </r>
    <r>
      <rPr>
        <sz val="14"/>
        <rFont val="Times New Roman"/>
        <charset val="134"/>
      </rPr>
      <t>8</t>
    </r>
    <r>
      <rPr>
        <sz val="14"/>
        <rFont val="宋体"/>
        <charset val="134"/>
      </rPr>
      <t>米）。</t>
    </r>
  </si>
  <si>
    <r>
      <rPr>
        <sz val="14"/>
        <rFont val="宋体"/>
        <charset val="134"/>
      </rPr>
      <t>解决庙湾、马堡</t>
    </r>
    <r>
      <rPr>
        <sz val="14"/>
        <rFont val="Times New Roman"/>
        <charset val="134"/>
      </rPr>
      <t>2</t>
    </r>
    <r>
      <rPr>
        <sz val="14"/>
        <rFont val="宋体"/>
        <charset val="134"/>
      </rPr>
      <t>村</t>
    </r>
    <r>
      <rPr>
        <sz val="14"/>
        <rFont val="Times New Roman"/>
        <charset val="134"/>
      </rPr>
      <t>140</t>
    </r>
    <r>
      <rPr>
        <sz val="14"/>
        <rFont val="宋体"/>
        <charset val="134"/>
      </rPr>
      <t>户</t>
    </r>
    <r>
      <rPr>
        <sz val="14"/>
        <rFont val="Times New Roman"/>
        <charset val="134"/>
      </rPr>
      <t>642</t>
    </r>
    <r>
      <rPr>
        <sz val="14"/>
        <rFont val="宋体"/>
        <charset val="134"/>
      </rPr>
      <t>人的出行和交通安全问题</t>
    </r>
  </si>
  <si>
    <t>马关镇韦沟村地质坍塌灾害治理项目</t>
  </si>
  <si>
    <r>
      <rPr>
        <sz val="14"/>
        <rFont val="宋体"/>
        <charset val="134"/>
      </rPr>
      <t>修建土方工程</t>
    </r>
    <r>
      <rPr>
        <sz val="14"/>
        <rFont val="Times New Roman"/>
        <charset val="134"/>
      </rPr>
      <t>1230</t>
    </r>
    <r>
      <rPr>
        <sz val="14"/>
        <rFont val="宋体"/>
        <charset val="134"/>
      </rPr>
      <t>立方米，</t>
    </r>
    <r>
      <rPr>
        <sz val="14"/>
        <rFont val="Times New Roman"/>
        <charset val="134"/>
      </rPr>
      <t>I</t>
    </r>
    <r>
      <rPr>
        <sz val="14"/>
        <rFont val="宋体"/>
        <charset val="134"/>
      </rPr>
      <t>类挡土墙</t>
    </r>
    <r>
      <rPr>
        <sz val="14"/>
        <rFont val="Times New Roman"/>
        <charset val="134"/>
      </rPr>
      <t>1</t>
    </r>
    <r>
      <rPr>
        <sz val="14"/>
        <rFont val="宋体"/>
        <charset val="134"/>
      </rPr>
      <t>处</t>
    </r>
    <r>
      <rPr>
        <sz val="14"/>
        <rFont val="Times New Roman"/>
        <charset val="134"/>
      </rPr>
      <t>,II</t>
    </r>
    <r>
      <rPr>
        <sz val="14"/>
        <rFont val="宋体"/>
        <charset val="134"/>
      </rPr>
      <t>类挡土墙</t>
    </r>
    <r>
      <rPr>
        <sz val="14"/>
        <rFont val="Times New Roman"/>
        <charset val="134"/>
      </rPr>
      <t>1</t>
    </r>
    <r>
      <rPr>
        <sz val="14"/>
        <rFont val="宋体"/>
        <charset val="134"/>
      </rPr>
      <t>处，道路硬化、散水、拦水坎</t>
    </r>
    <r>
      <rPr>
        <sz val="14"/>
        <rFont val="Times New Roman"/>
        <charset val="134"/>
      </rPr>
      <t>1</t>
    </r>
    <r>
      <rPr>
        <sz val="14"/>
        <rFont val="宋体"/>
        <charset val="134"/>
      </rPr>
      <t>处，加边筋护坡</t>
    </r>
    <r>
      <rPr>
        <sz val="14"/>
        <rFont val="Times New Roman"/>
        <charset val="134"/>
      </rPr>
      <t>1</t>
    </r>
    <r>
      <rPr>
        <sz val="14"/>
        <rFont val="宋体"/>
        <charset val="134"/>
      </rPr>
      <t>处。</t>
    </r>
  </si>
  <si>
    <r>
      <rPr>
        <sz val="14"/>
        <rFont val="宋体"/>
        <charset val="134"/>
      </rPr>
      <t>解决韦沟村赵湾组</t>
    </r>
    <r>
      <rPr>
        <sz val="14"/>
        <rFont val="Times New Roman"/>
        <charset val="134"/>
      </rPr>
      <t>42</t>
    </r>
    <r>
      <rPr>
        <sz val="14"/>
        <rFont val="宋体"/>
        <charset val="134"/>
      </rPr>
      <t>户</t>
    </r>
    <r>
      <rPr>
        <sz val="14"/>
        <rFont val="Times New Roman"/>
        <charset val="134"/>
      </rPr>
      <t>97</t>
    </r>
    <r>
      <rPr>
        <sz val="14"/>
        <rFont val="宋体"/>
        <charset val="134"/>
      </rPr>
      <t>人的出行安全问题</t>
    </r>
  </si>
  <si>
    <t>马关镇草湾村排洪渠水毁治理项目</t>
  </si>
  <si>
    <r>
      <rPr>
        <sz val="14"/>
        <rFont val="宋体"/>
        <charset val="134"/>
      </rPr>
      <t>需机械挖运土方</t>
    </r>
    <r>
      <rPr>
        <sz val="14"/>
        <rFont val="Times New Roman"/>
        <charset val="134"/>
      </rPr>
      <t>980</t>
    </r>
    <r>
      <rPr>
        <sz val="14"/>
        <rFont val="宋体"/>
        <charset val="134"/>
      </rPr>
      <t>立方米，路面硬化</t>
    </r>
    <r>
      <rPr>
        <sz val="14"/>
        <rFont val="Times New Roman"/>
        <charset val="134"/>
      </rPr>
      <t>297.6</t>
    </r>
    <r>
      <rPr>
        <sz val="14"/>
        <rFont val="宋体"/>
        <charset val="134"/>
      </rPr>
      <t>立方米，混凝土排水沟</t>
    </r>
    <r>
      <rPr>
        <sz val="14"/>
        <rFont val="Times New Roman"/>
        <charset val="134"/>
      </rPr>
      <t>496</t>
    </r>
    <r>
      <rPr>
        <sz val="14"/>
        <rFont val="宋体"/>
        <charset val="134"/>
      </rPr>
      <t>米，挡土墙</t>
    </r>
    <r>
      <rPr>
        <sz val="14"/>
        <rFont val="Times New Roman"/>
        <charset val="134"/>
      </rPr>
      <t>112</t>
    </r>
    <r>
      <rPr>
        <sz val="14"/>
        <rFont val="宋体"/>
        <charset val="134"/>
      </rPr>
      <t>米，消力池</t>
    </r>
    <r>
      <rPr>
        <sz val="14"/>
        <rFont val="Times New Roman"/>
        <charset val="134"/>
      </rPr>
      <t>1</t>
    </r>
    <r>
      <rPr>
        <sz val="14"/>
        <rFont val="宋体"/>
        <charset val="134"/>
      </rPr>
      <t>个</t>
    </r>
  </si>
  <si>
    <r>
      <rPr>
        <sz val="14"/>
        <rFont val="宋体"/>
        <charset val="134"/>
      </rPr>
      <t>解决</t>
    </r>
    <r>
      <rPr>
        <sz val="14"/>
        <rFont val="Times New Roman"/>
        <charset val="134"/>
      </rPr>
      <t>60</t>
    </r>
    <r>
      <rPr>
        <sz val="14"/>
        <rFont val="宋体"/>
        <charset val="134"/>
      </rPr>
      <t>户</t>
    </r>
    <r>
      <rPr>
        <sz val="14"/>
        <rFont val="Times New Roman"/>
        <charset val="134"/>
      </rPr>
      <t>312</t>
    </r>
    <r>
      <rPr>
        <sz val="14"/>
        <rFont val="宋体"/>
        <charset val="134"/>
      </rPr>
      <t>名群众出行困难</t>
    </r>
  </si>
  <si>
    <r>
      <rPr>
        <sz val="14"/>
        <rFont val="宋体"/>
        <charset val="134"/>
      </rPr>
      <t>在马关镇庙湾村新建护坡</t>
    </r>
    <r>
      <rPr>
        <sz val="14"/>
        <rFont val="Times New Roman"/>
        <charset val="134"/>
      </rPr>
      <t>3</t>
    </r>
    <r>
      <rPr>
        <sz val="14"/>
        <rFont val="宋体"/>
        <charset val="134"/>
      </rPr>
      <t>处（长</t>
    </r>
    <r>
      <rPr>
        <sz val="14"/>
        <rFont val="Times New Roman"/>
        <charset val="134"/>
      </rPr>
      <t>203</t>
    </r>
    <r>
      <rPr>
        <sz val="14"/>
        <rFont val="宋体"/>
        <charset val="134"/>
      </rPr>
      <t>米，均高</t>
    </r>
    <r>
      <rPr>
        <sz val="14"/>
        <rFont val="Times New Roman"/>
        <charset val="134"/>
      </rPr>
      <t>10</t>
    </r>
    <r>
      <rPr>
        <sz val="14"/>
        <rFont val="宋体"/>
        <charset val="134"/>
      </rPr>
      <t>米）硬化道路</t>
    </r>
    <r>
      <rPr>
        <sz val="14"/>
        <rFont val="Times New Roman"/>
        <charset val="134"/>
      </rPr>
      <t>215</t>
    </r>
    <r>
      <rPr>
        <sz val="14"/>
        <rFont val="宋体"/>
        <charset val="134"/>
      </rPr>
      <t>米，修建水渠</t>
    </r>
    <r>
      <rPr>
        <sz val="14"/>
        <rFont val="Times New Roman"/>
        <charset val="134"/>
      </rPr>
      <t>185</t>
    </r>
    <r>
      <rPr>
        <sz val="14"/>
        <rFont val="宋体"/>
        <charset val="134"/>
      </rPr>
      <t>米，在马关镇马堡村新建护坡一处（长</t>
    </r>
    <r>
      <rPr>
        <sz val="14"/>
        <rFont val="Times New Roman"/>
        <charset val="134"/>
      </rPr>
      <t>30</t>
    </r>
    <r>
      <rPr>
        <sz val="14"/>
        <rFont val="宋体"/>
        <charset val="134"/>
      </rPr>
      <t>米，均高</t>
    </r>
    <r>
      <rPr>
        <sz val="14"/>
        <rFont val="Times New Roman"/>
        <charset val="134"/>
      </rPr>
      <t>8</t>
    </r>
    <r>
      <rPr>
        <sz val="14"/>
        <rFont val="宋体"/>
        <charset val="134"/>
      </rPr>
      <t>米）</t>
    </r>
  </si>
  <si>
    <t>刘堡镇王家村、董家村、郑沟村、窑儿村、李山村暴洪灾害护坡建设项目</t>
  </si>
  <si>
    <r>
      <rPr>
        <sz val="14"/>
        <rFont val="宋体"/>
        <charset val="134"/>
      </rPr>
      <t>在刘堡镇王家村新建护坡</t>
    </r>
    <r>
      <rPr>
        <sz val="14"/>
        <rFont val="Times New Roman"/>
        <charset val="134"/>
      </rPr>
      <t>168m³</t>
    </r>
    <r>
      <rPr>
        <sz val="14"/>
        <rFont val="宋体"/>
        <charset val="134"/>
      </rPr>
      <t>、董家村新建护坡</t>
    </r>
    <r>
      <rPr>
        <sz val="14"/>
        <rFont val="Times New Roman"/>
        <charset val="134"/>
      </rPr>
      <t>120m³</t>
    </r>
    <r>
      <rPr>
        <sz val="14"/>
        <rFont val="宋体"/>
        <charset val="134"/>
      </rPr>
      <t>、郑沟村新建护坡</t>
    </r>
    <r>
      <rPr>
        <sz val="14"/>
        <rFont val="Times New Roman"/>
        <charset val="134"/>
      </rPr>
      <t>150m³</t>
    </r>
    <r>
      <rPr>
        <sz val="14"/>
        <rFont val="宋体"/>
        <charset val="134"/>
      </rPr>
      <t>、窑儿村新建护坡</t>
    </r>
    <r>
      <rPr>
        <sz val="14"/>
        <rFont val="Times New Roman"/>
        <charset val="134"/>
      </rPr>
      <t>150m³</t>
    </r>
    <r>
      <rPr>
        <sz val="14"/>
        <rFont val="宋体"/>
        <charset val="134"/>
      </rPr>
      <t>、李山村新建护坡</t>
    </r>
    <r>
      <rPr>
        <sz val="14"/>
        <rFont val="Times New Roman"/>
        <charset val="134"/>
      </rPr>
      <t>750m³</t>
    </r>
    <r>
      <rPr>
        <sz val="14"/>
        <rFont val="宋体"/>
        <charset val="134"/>
      </rPr>
      <t>，五村共计建设护坡</t>
    </r>
    <r>
      <rPr>
        <sz val="14"/>
        <rFont val="Times New Roman"/>
        <charset val="134"/>
      </rPr>
      <t>1338m³</t>
    </r>
    <r>
      <rPr>
        <sz val="14"/>
        <rFont val="宋体"/>
        <charset val="134"/>
      </rPr>
      <t>。</t>
    </r>
  </si>
  <si>
    <t>刘堡镇王家村、董家村、郑沟村、窑儿村、李山村暴洪灾害通组路硬化建设项目</t>
  </si>
  <si>
    <r>
      <rPr>
        <sz val="14"/>
        <rFont val="宋体"/>
        <charset val="134"/>
      </rPr>
      <t>在刘堡镇王家村新建通组硬化路</t>
    </r>
    <r>
      <rPr>
        <sz val="14"/>
        <rFont val="Times New Roman"/>
        <charset val="134"/>
      </rPr>
      <t>75</t>
    </r>
    <r>
      <rPr>
        <sz val="14"/>
        <rFont val="宋体"/>
        <charset val="134"/>
      </rPr>
      <t>㎡、董家村新建通组硬化路</t>
    </r>
    <r>
      <rPr>
        <sz val="14"/>
        <rFont val="Times New Roman"/>
        <charset val="134"/>
      </rPr>
      <t>45</t>
    </r>
    <r>
      <rPr>
        <sz val="14"/>
        <rFont val="宋体"/>
        <charset val="134"/>
      </rPr>
      <t>㎡、郑沟村新建通组硬化路</t>
    </r>
    <r>
      <rPr>
        <sz val="14"/>
        <rFont val="Times New Roman"/>
        <charset val="134"/>
      </rPr>
      <t>70</t>
    </r>
    <r>
      <rPr>
        <sz val="14"/>
        <rFont val="宋体"/>
        <charset val="134"/>
      </rPr>
      <t>㎡、窑儿村新建通组硬化路</t>
    </r>
    <r>
      <rPr>
        <sz val="14"/>
        <rFont val="Times New Roman"/>
        <charset val="134"/>
      </rPr>
      <t>105</t>
    </r>
    <r>
      <rPr>
        <sz val="14"/>
        <rFont val="宋体"/>
        <charset val="134"/>
      </rPr>
      <t>㎡、李山村新建通组硬化路</t>
    </r>
    <r>
      <rPr>
        <sz val="14"/>
        <rFont val="Times New Roman"/>
        <charset val="134"/>
      </rPr>
      <t>450</t>
    </r>
    <r>
      <rPr>
        <sz val="14"/>
        <rFont val="宋体"/>
        <charset val="134"/>
      </rPr>
      <t>㎡，五村共计建设通组硬化路</t>
    </r>
    <r>
      <rPr>
        <sz val="14"/>
        <rFont val="Times New Roman"/>
        <charset val="134"/>
      </rPr>
      <t>745</t>
    </r>
    <r>
      <rPr>
        <sz val="14"/>
        <rFont val="宋体"/>
        <charset val="134"/>
      </rPr>
      <t>㎡。</t>
    </r>
  </si>
  <si>
    <t>龙山镇南街村、北街村、汪堡村暴洪灾害护坡建设项目</t>
  </si>
  <si>
    <r>
      <rPr>
        <sz val="14"/>
        <rFont val="宋体"/>
        <charset val="134"/>
      </rPr>
      <t>南街村一、新建挡土墙4座：①长46.5m，其中衡重式挡土墙长度40.0m，最大高度3.5m，在挡墙墙底设置排水沟长度45.1m，坡面防护约625平方m，修筑路沿石99.2m，恢复路面249平方m，修筑砖砌防护栏49.6m；②长36.6m，高4.45m；③长18.5m，高5m；④长81m，高1.9m。二、安全挡墙：93.5m（其中55.5m不含基础，38m含基础）；三、路面硬化：路面破碎清运200平方m；路面硬化500平方m；排水管网100m，检查井2座，水篦子4座，土方600立方m及水渠修补。北街村新建挡土墙</t>
    </r>
    <r>
      <rPr>
        <sz val="14"/>
        <rFont val="Times New Roman"/>
        <charset val="134"/>
      </rPr>
      <t>1</t>
    </r>
    <r>
      <rPr>
        <sz val="14"/>
        <rFont val="宋体"/>
        <charset val="134"/>
      </rPr>
      <t>座，长</t>
    </r>
    <r>
      <rPr>
        <sz val="14"/>
        <rFont val="Times New Roman"/>
        <charset val="134"/>
      </rPr>
      <t>34</t>
    </r>
    <r>
      <rPr>
        <sz val="14"/>
        <rFont val="宋体"/>
        <charset val="134"/>
      </rPr>
      <t>米，高</t>
    </r>
    <r>
      <rPr>
        <sz val="14"/>
        <rFont val="Times New Roman"/>
        <charset val="134"/>
      </rPr>
      <t>4.5</t>
    </r>
    <r>
      <rPr>
        <sz val="14"/>
        <rFont val="宋体"/>
        <charset val="134"/>
      </rPr>
      <t>米（不含基础）。汪堡村新建挡土墙</t>
    </r>
    <r>
      <rPr>
        <sz val="14"/>
        <rFont val="Times New Roman"/>
        <charset val="134"/>
      </rPr>
      <t>1</t>
    </r>
    <r>
      <rPr>
        <sz val="14"/>
        <rFont val="宋体"/>
        <charset val="134"/>
      </rPr>
      <t>座，长</t>
    </r>
    <r>
      <rPr>
        <sz val="14"/>
        <rFont val="Times New Roman"/>
        <charset val="134"/>
      </rPr>
      <t>140</t>
    </r>
    <r>
      <rPr>
        <sz val="14"/>
        <rFont val="宋体"/>
        <charset val="134"/>
      </rPr>
      <t>米，高</t>
    </r>
    <r>
      <rPr>
        <sz val="14"/>
        <rFont val="Times New Roman"/>
        <charset val="134"/>
      </rPr>
      <t>9</t>
    </r>
    <r>
      <rPr>
        <sz val="14"/>
        <rFont val="宋体"/>
        <charset val="134"/>
      </rPr>
      <t>米（不含基础）。</t>
    </r>
  </si>
  <si>
    <t>官泉村顿家沟灾害治理项目</t>
  </si>
  <si>
    <r>
      <rPr>
        <sz val="14"/>
        <rFont val="宋体"/>
        <charset val="134"/>
      </rPr>
      <t>新建浆砌石挡墙</t>
    </r>
    <r>
      <rPr>
        <sz val="14"/>
        <rFont val="Times New Roman"/>
        <charset val="134"/>
      </rPr>
      <t>1</t>
    </r>
    <r>
      <rPr>
        <sz val="14"/>
        <rFont val="宋体"/>
        <charset val="134"/>
      </rPr>
      <t>段，长</t>
    </r>
    <r>
      <rPr>
        <sz val="14"/>
        <rFont val="Times New Roman"/>
        <charset val="134"/>
      </rPr>
      <t>102m,</t>
    </r>
    <r>
      <rPr>
        <sz val="14"/>
        <rFont val="宋体"/>
        <charset val="134"/>
      </rPr>
      <t>墙身高</t>
    </r>
    <r>
      <rPr>
        <sz val="14"/>
        <rFont val="Times New Roman"/>
        <charset val="134"/>
      </rPr>
      <t>3.6m</t>
    </r>
    <r>
      <rPr>
        <sz val="14"/>
        <rFont val="宋体"/>
        <charset val="134"/>
      </rPr>
      <t>；新建混凝土挡墙</t>
    </r>
    <r>
      <rPr>
        <sz val="14"/>
        <rFont val="Times New Roman"/>
        <charset val="134"/>
      </rPr>
      <t>1</t>
    </r>
    <r>
      <rPr>
        <sz val="14"/>
        <rFont val="宋体"/>
        <charset val="134"/>
      </rPr>
      <t>段，长</t>
    </r>
    <r>
      <rPr>
        <sz val="14"/>
        <rFont val="Times New Roman"/>
        <charset val="134"/>
      </rPr>
      <t>28m,</t>
    </r>
    <r>
      <rPr>
        <sz val="14"/>
        <rFont val="宋体"/>
        <charset val="134"/>
      </rPr>
      <t>高</t>
    </r>
    <r>
      <rPr>
        <sz val="14"/>
        <rFont val="Times New Roman"/>
        <charset val="134"/>
      </rPr>
      <t>3</t>
    </r>
    <r>
      <rPr>
        <sz val="14"/>
        <rFont val="宋体"/>
        <charset val="134"/>
      </rPr>
      <t>米；道路硬化</t>
    </r>
    <r>
      <rPr>
        <sz val="14"/>
        <rFont val="Times New Roman"/>
        <charset val="134"/>
      </rPr>
      <t>926</t>
    </r>
    <r>
      <rPr>
        <sz val="14"/>
        <rFont val="宋体"/>
        <charset val="134"/>
      </rPr>
      <t>㎡，混凝土水渠</t>
    </r>
    <r>
      <rPr>
        <sz val="14"/>
        <rFont val="Times New Roman"/>
        <charset val="134"/>
      </rPr>
      <t>128m</t>
    </r>
    <r>
      <rPr>
        <sz val="14"/>
        <rFont val="宋体"/>
        <charset val="134"/>
      </rPr>
      <t>，场地绿化</t>
    </r>
    <r>
      <rPr>
        <sz val="14"/>
        <rFont val="Times New Roman"/>
        <charset val="134"/>
      </rPr>
      <t>1980</t>
    </r>
    <r>
      <rPr>
        <sz val="14"/>
        <rFont val="宋体"/>
        <charset val="134"/>
      </rPr>
      <t>㎡，新建场地硬化</t>
    </r>
    <r>
      <rPr>
        <sz val="14"/>
        <rFont val="Times New Roman"/>
        <charset val="134"/>
      </rPr>
      <t>835</t>
    </r>
    <r>
      <rPr>
        <sz val="14"/>
        <rFont val="宋体"/>
        <charset val="134"/>
      </rPr>
      <t>㎡，透水砖铺设</t>
    </r>
    <r>
      <rPr>
        <sz val="14"/>
        <rFont val="Times New Roman"/>
        <charset val="134"/>
      </rPr>
      <t>334</t>
    </r>
    <r>
      <rPr>
        <sz val="14"/>
        <rFont val="宋体"/>
        <charset val="134"/>
      </rPr>
      <t>㎡；新建砖砌围墙</t>
    </r>
    <r>
      <rPr>
        <sz val="14"/>
        <rFont val="Times New Roman"/>
        <charset val="134"/>
      </rPr>
      <t>188m</t>
    </r>
    <r>
      <rPr>
        <sz val="14"/>
        <rFont val="宋体"/>
        <charset val="134"/>
      </rPr>
      <t>；新建公厕</t>
    </r>
    <r>
      <rPr>
        <sz val="14"/>
        <rFont val="Times New Roman"/>
        <charset val="134"/>
      </rPr>
      <t>1</t>
    </r>
    <r>
      <rPr>
        <sz val="14"/>
        <rFont val="宋体"/>
        <charset val="134"/>
      </rPr>
      <t>座，新建小节点</t>
    </r>
    <r>
      <rPr>
        <sz val="14"/>
        <rFont val="Times New Roman"/>
        <charset val="134"/>
      </rPr>
      <t>1</t>
    </r>
    <r>
      <rPr>
        <sz val="14"/>
        <rFont val="宋体"/>
        <charset val="134"/>
      </rPr>
      <t>处。</t>
    </r>
  </si>
  <si>
    <t>刘堡镇张家川中部肉牛养殖示范场排洪渠建设项目</t>
  </si>
  <si>
    <r>
      <rPr>
        <sz val="14"/>
        <rFont val="宋体"/>
        <charset val="134"/>
      </rPr>
      <t>在位于刘堡镇米家村的张家川县中部肉牛养殖示范场建设排洪渠</t>
    </r>
    <r>
      <rPr>
        <sz val="14"/>
        <rFont val="Times New Roman"/>
        <charset val="134"/>
      </rPr>
      <t>220</t>
    </r>
    <r>
      <rPr>
        <sz val="14"/>
        <rFont val="宋体"/>
        <charset val="134"/>
      </rPr>
      <t>米、及附属工程板涵</t>
    </r>
    <r>
      <rPr>
        <sz val="14"/>
        <rFont val="Times New Roman"/>
        <charset val="134"/>
      </rPr>
      <t>4.5</t>
    </r>
    <r>
      <rPr>
        <sz val="14"/>
        <rFont val="宋体"/>
        <charset val="134"/>
      </rPr>
      <t>米、涵管</t>
    </r>
    <r>
      <rPr>
        <sz val="14"/>
        <rFont val="Times New Roman"/>
        <charset val="134"/>
      </rPr>
      <t>26</t>
    </r>
    <r>
      <rPr>
        <sz val="14"/>
        <rFont val="宋体"/>
        <charset val="134"/>
      </rPr>
      <t>米。</t>
    </r>
  </si>
  <si>
    <t>完善肉牛园区基础设施，保证园区建设项目的顺利实施和后续发展</t>
  </si>
  <si>
    <t>0.051</t>
  </si>
  <si>
    <t>胡川镇夏堡村护坡建设项目</t>
  </si>
  <si>
    <r>
      <rPr>
        <sz val="14"/>
        <rFont val="宋体"/>
        <charset val="134"/>
      </rPr>
      <t>新建水渠</t>
    </r>
    <r>
      <rPr>
        <sz val="14"/>
        <rFont val="Times New Roman"/>
        <charset val="134"/>
      </rPr>
      <t>137</t>
    </r>
    <r>
      <rPr>
        <sz val="14"/>
        <rFont val="宋体"/>
        <charset val="134"/>
      </rPr>
      <t>米，排水管网</t>
    </r>
    <r>
      <rPr>
        <sz val="14"/>
        <rFont val="Times New Roman"/>
        <charset val="134"/>
      </rPr>
      <t>70</t>
    </r>
    <r>
      <rPr>
        <sz val="14"/>
        <rFont val="宋体"/>
        <charset val="134"/>
      </rPr>
      <t>米，沉淀池</t>
    </r>
    <r>
      <rPr>
        <sz val="14"/>
        <rFont val="Times New Roman"/>
        <charset val="134"/>
      </rPr>
      <t>1</t>
    </r>
    <r>
      <rPr>
        <sz val="14"/>
        <rFont val="宋体"/>
        <charset val="134"/>
      </rPr>
      <t>个，土方</t>
    </r>
    <r>
      <rPr>
        <sz val="14"/>
        <rFont val="Times New Roman"/>
        <charset val="134"/>
      </rPr>
      <t>600</t>
    </r>
    <r>
      <rPr>
        <sz val="14"/>
        <rFont val="宋体"/>
        <charset val="134"/>
      </rPr>
      <t>立方米，硬化</t>
    </r>
    <r>
      <rPr>
        <sz val="14"/>
        <rFont val="Times New Roman"/>
        <charset val="134"/>
      </rPr>
      <t>1000</t>
    </r>
    <r>
      <rPr>
        <sz val="14"/>
        <rFont val="宋体"/>
        <charset val="134"/>
      </rPr>
      <t>平方米，路面破损</t>
    </r>
    <r>
      <rPr>
        <sz val="14"/>
        <rFont val="Times New Roman"/>
        <charset val="134"/>
      </rPr>
      <t>100</t>
    </r>
    <r>
      <rPr>
        <sz val="14"/>
        <rFont val="宋体"/>
        <charset val="134"/>
      </rPr>
      <t>平方米，挡墙</t>
    </r>
    <r>
      <rPr>
        <sz val="14"/>
        <rFont val="Times New Roman"/>
        <charset val="134"/>
      </rPr>
      <t>32</t>
    </r>
    <r>
      <rPr>
        <sz val="14"/>
        <rFont val="宋体"/>
        <charset val="134"/>
      </rPr>
      <t>米，</t>
    </r>
  </si>
  <si>
    <t>胡川村排洪渠建设项目</t>
  </si>
  <si>
    <t>胡川村</t>
  </si>
  <si>
    <r>
      <rPr>
        <sz val="14"/>
        <rFont val="宋体"/>
        <charset val="134"/>
      </rPr>
      <t>新建排洪渠</t>
    </r>
    <r>
      <rPr>
        <sz val="14"/>
        <rFont val="Times New Roman"/>
        <charset val="134"/>
      </rPr>
      <t>680</t>
    </r>
    <r>
      <rPr>
        <sz val="14"/>
        <rFont val="宋体"/>
        <charset val="134"/>
      </rPr>
      <t>米，沉淀池</t>
    </r>
    <r>
      <rPr>
        <sz val="14"/>
        <rFont val="Times New Roman"/>
        <charset val="134"/>
      </rPr>
      <t>1</t>
    </r>
    <r>
      <rPr>
        <sz val="14"/>
        <rFont val="宋体"/>
        <charset val="134"/>
      </rPr>
      <t>座，土方工程</t>
    </r>
    <r>
      <rPr>
        <sz val="14"/>
        <rFont val="Times New Roman"/>
        <charset val="134"/>
      </rPr>
      <t>3224m³</t>
    </r>
    <r>
      <rPr>
        <sz val="14"/>
        <rFont val="宋体"/>
        <charset val="134"/>
      </rPr>
      <t>（含基础换填）。</t>
    </r>
  </si>
  <si>
    <t>大阳镇汪洋村暴洪灾害护坡建设项目</t>
  </si>
  <si>
    <r>
      <rPr>
        <sz val="14"/>
        <rFont val="宋体"/>
        <charset val="134"/>
      </rPr>
      <t>在大阳镇汪洋村新建护坡</t>
    </r>
    <r>
      <rPr>
        <sz val="14"/>
        <rFont val="Times New Roman"/>
        <charset val="134"/>
      </rPr>
      <t>1</t>
    </r>
    <r>
      <rPr>
        <sz val="14"/>
        <rFont val="宋体"/>
        <charset val="134"/>
      </rPr>
      <t>处，长</t>
    </r>
    <r>
      <rPr>
        <sz val="14"/>
        <rFont val="Times New Roman"/>
        <charset val="134"/>
      </rPr>
      <t>50</t>
    </r>
    <r>
      <rPr>
        <sz val="14"/>
        <rFont val="宋体"/>
        <charset val="134"/>
      </rPr>
      <t>米，高</t>
    </r>
    <r>
      <rPr>
        <sz val="14"/>
        <rFont val="Times New Roman"/>
        <charset val="134"/>
      </rPr>
      <t>9.5</t>
    </r>
    <r>
      <rPr>
        <sz val="14"/>
        <rFont val="宋体"/>
        <charset val="134"/>
      </rPr>
      <t>米。</t>
    </r>
  </si>
  <si>
    <t>大阳高沟村护坡项目</t>
  </si>
  <si>
    <r>
      <rPr>
        <sz val="14"/>
        <rFont val="宋体"/>
        <charset val="134"/>
      </rPr>
      <t>大阳镇</t>
    </r>
    <r>
      <rPr>
        <sz val="14"/>
        <rFont val="Times New Roman"/>
        <charset val="134"/>
      </rPr>
      <t xml:space="preserve">
</t>
    </r>
    <r>
      <rPr>
        <sz val="14"/>
        <rFont val="宋体"/>
        <charset val="134"/>
      </rPr>
      <t>高沟村</t>
    </r>
  </si>
  <si>
    <r>
      <rPr>
        <sz val="14"/>
        <rFont val="宋体"/>
        <charset val="134"/>
      </rPr>
      <t>在大阳镇高沟村三组新建护坡项目，长度</t>
    </r>
    <r>
      <rPr>
        <sz val="14"/>
        <rFont val="Times New Roman"/>
        <charset val="134"/>
      </rPr>
      <t>10</t>
    </r>
    <r>
      <rPr>
        <sz val="14"/>
        <rFont val="宋体"/>
        <charset val="134"/>
      </rPr>
      <t>米、宽度</t>
    </r>
    <r>
      <rPr>
        <sz val="14"/>
        <rFont val="Times New Roman"/>
        <charset val="134"/>
      </rPr>
      <t>2</t>
    </r>
    <r>
      <rPr>
        <sz val="14"/>
        <rFont val="宋体"/>
        <charset val="134"/>
      </rPr>
      <t>米、高度</t>
    </r>
    <r>
      <rPr>
        <sz val="14"/>
        <rFont val="Times New Roman"/>
        <charset val="134"/>
      </rPr>
      <t>12</t>
    </r>
    <r>
      <rPr>
        <sz val="14"/>
        <rFont val="宋体"/>
        <charset val="134"/>
      </rPr>
      <t>米</t>
    </r>
    <r>
      <rPr>
        <sz val="14"/>
        <rFont val="Times New Roman"/>
        <charset val="134"/>
      </rPr>
      <t>.</t>
    </r>
  </si>
  <si>
    <t>大阳镇政府</t>
  </si>
  <si>
    <t>大阳镇南山村道路建设项目</t>
  </si>
  <si>
    <t>南山村</t>
  </si>
  <si>
    <r>
      <rPr>
        <sz val="14"/>
        <rFont val="宋体"/>
        <charset val="134"/>
      </rPr>
      <t>南山村道路塌方</t>
    </r>
    <r>
      <rPr>
        <sz val="14"/>
        <rFont val="Times New Roman"/>
        <charset val="134"/>
      </rPr>
      <t>2</t>
    </r>
    <r>
      <rPr>
        <sz val="14"/>
        <rFont val="宋体"/>
        <charset val="134"/>
      </rPr>
      <t>处，一处长</t>
    </r>
    <r>
      <rPr>
        <sz val="14"/>
        <rFont val="Times New Roman"/>
        <charset val="134"/>
      </rPr>
      <t>15</t>
    </r>
    <r>
      <rPr>
        <sz val="14"/>
        <rFont val="宋体"/>
        <charset val="134"/>
      </rPr>
      <t>米、宽</t>
    </r>
    <r>
      <rPr>
        <sz val="14"/>
        <rFont val="Times New Roman"/>
        <charset val="134"/>
      </rPr>
      <t>4</t>
    </r>
    <r>
      <rPr>
        <sz val="14"/>
        <rFont val="宋体"/>
        <charset val="134"/>
      </rPr>
      <t>米、高</t>
    </r>
    <r>
      <rPr>
        <sz val="14"/>
        <rFont val="Times New Roman"/>
        <charset val="134"/>
      </rPr>
      <t>8</t>
    </r>
    <r>
      <rPr>
        <sz val="14"/>
        <rFont val="宋体"/>
        <charset val="134"/>
      </rPr>
      <t>米，另一处长</t>
    </r>
    <r>
      <rPr>
        <sz val="14"/>
        <rFont val="Times New Roman"/>
        <charset val="134"/>
      </rPr>
      <t>8</t>
    </r>
    <r>
      <rPr>
        <sz val="14"/>
        <rFont val="宋体"/>
        <charset val="134"/>
      </rPr>
      <t>米、宽</t>
    </r>
    <r>
      <rPr>
        <sz val="14"/>
        <rFont val="Times New Roman"/>
        <charset val="134"/>
      </rPr>
      <t>3</t>
    </r>
    <r>
      <rPr>
        <sz val="14"/>
        <rFont val="宋体"/>
        <charset val="134"/>
      </rPr>
      <t>米、高</t>
    </r>
    <r>
      <rPr>
        <sz val="14"/>
        <rFont val="Times New Roman"/>
        <charset val="134"/>
      </rPr>
      <t>5</t>
    </r>
    <r>
      <rPr>
        <sz val="14"/>
        <rFont val="宋体"/>
        <charset val="134"/>
      </rPr>
      <t>米，严重影响着</t>
    </r>
    <r>
      <rPr>
        <sz val="14"/>
        <rFont val="Times New Roman"/>
        <charset val="134"/>
      </rPr>
      <t>9</t>
    </r>
    <r>
      <rPr>
        <sz val="14"/>
        <rFont val="宋体"/>
        <charset val="134"/>
      </rPr>
      <t>户人的出行及生命安全，现需修建护坡</t>
    </r>
    <r>
      <rPr>
        <sz val="14"/>
        <rFont val="Times New Roman"/>
        <charset val="134"/>
      </rPr>
      <t>2</t>
    </r>
    <r>
      <rPr>
        <sz val="14"/>
        <rFont val="宋体"/>
        <charset val="134"/>
      </rPr>
      <t>处，共需资金</t>
    </r>
    <r>
      <rPr>
        <sz val="14"/>
        <rFont val="Times New Roman"/>
        <charset val="134"/>
      </rPr>
      <t>25</t>
    </r>
    <r>
      <rPr>
        <sz val="14"/>
        <rFont val="宋体"/>
        <charset val="134"/>
      </rPr>
      <t>万元；</t>
    </r>
  </si>
  <si>
    <t>刘沟村暴雨灾害治理基础设施项目</t>
  </si>
  <si>
    <t>大阳镇刘沟村</t>
  </si>
  <si>
    <r>
      <rPr>
        <sz val="14"/>
        <rFont val="宋体"/>
        <charset val="134"/>
      </rPr>
      <t>刘沟村异地搬迁点实施维修工程，新建三角型排水渠长</t>
    </r>
    <r>
      <rPr>
        <sz val="14"/>
        <rFont val="Times New Roman"/>
        <charset val="134"/>
      </rPr>
      <t>550m</t>
    </r>
    <r>
      <rPr>
        <sz val="14"/>
        <rFont val="宋体"/>
        <charset val="134"/>
      </rPr>
      <t>，硬化道路</t>
    </r>
    <r>
      <rPr>
        <sz val="14"/>
        <rFont val="Times New Roman"/>
        <charset val="134"/>
      </rPr>
      <t>275</t>
    </r>
    <r>
      <rPr>
        <sz val="14"/>
        <rFont val="宋体"/>
        <charset val="134"/>
      </rPr>
      <t>㎡，维修其他配套附属设施</t>
    </r>
  </si>
  <si>
    <t>龙山镇马河村挡土墙建设项目</t>
  </si>
  <si>
    <r>
      <rPr>
        <sz val="14"/>
        <rFont val="宋体"/>
        <charset val="134"/>
      </rPr>
      <t>修筑挡土墙</t>
    </r>
    <r>
      <rPr>
        <sz val="14"/>
        <rFont val="Times New Roman"/>
        <charset val="134"/>
      </rPr>
      <t>54</t>
    </r>
    <r>
      <rPr>
        <sz val="14"/>
        <rFont val="宋体"/>
        <charset val="134"/>
      </rPr>
      <t>米，支挡高度</t>
    </r>
    <r>
      <rPr>
        <sz val="14"/>
        <rFont val="Times New Roman"/>
        <charset val="134"/>
      </rPr>
      <t>9-10</t>
    </r>
    <r>
      <rPr>
        <sz val="14"/>
        <rFont val="宋体"/>
        <charset val="134"/>
      </rPr>
      <t>米，并修筑截排水沟。</t>
    </r>
  </si>
  <si>
    <t>梁山镇吕湾村防护工程</t>
  </si>
  <si>
    <r>
      <rPr>
        <sz val="14"/>
        <rFont val="宋体"/>
        <charset val="134"/>
      </rPr>
      <t>新建钢筋混凝土板墙</t>
    </r>
    <r>
      <rPr>
        <sz val="14"/>
        <rFont val="Times New Roman"/>
        <charset val="134"/>
      </rPr>
      <t>50</t>
    </r>
    <r>
      <rPr>
        <sz val="14"/>
        <rFont val="宋体"/>
        <charset val="134"/>
      </rPr>
      <t>米，硬化道路</t>
    </r>
    <r>
      <rPr>
        <sz val="14"/>
        <rFont val="Times New Roman"/>
        <charset val="134"/>
      </rPr>
      <t>550</t>
    </r>
    <r>
      <rPr>
        <sz val="14"/>
        <rFont val="宋体"/>
        <charset val="134"/>
      </rPr>
      <t>米，铺设</t>
    </r>
    <r>
      <rPr>
        <sz val="14"/>
        <rFont val="Times New Roman"/>
        <charset val="134"/>
      </rPr>
      <t>DN600</t>
    </r>
    <r>
      <rPr>
        <sz val="14"/>
        <rFont val="宋体"/>
        <charset val="134"/>
      </rPr>
      <t>双壁波纹管</t>
    </r>
    <r>
      <rPr>
        <sz val="14"/>
        <rFont val="Times New Roman"/>
        <charset val="134"/>
      </rPr>
      <t>60</t>
    </r>
    <r>
      <rPr>
        <sz val="14"/>
        <rFont val="宋体"/>
        <charset val="134"/>
      </rPr>
      <t>米，安装水箅子</t>
    </r>
    <r>
      <rPr>
        <sz val="14"/>
        <rFont val="Times New Roman"/>
        <charset val="134"/>
      </rPr>
      <t>2</t>
    </r>
    <r>
      <rPr>
        <sz val="14"/>
        <rFont val="宋体"/>
        <charset val="134"/>
      </rPr>
      <t>个，安装防护栏杆</t>
    </r>
    <r>
      <rPr>
        <sz val="14"/>
        <rFont val="Times New Roman"/>
        <charset val="134"/>
      </rPr>
      <t>50</t>
    </r>
    <r>
      <rPr>
        <sz val="14"/>
        <rFont val="宋体"/>
        <charset val="134"/>
      </rPr>
      <t>米</t>
    </r>
  </si>
  <si>
    <r>
      <rPr>
        <sz val="14"/>
        <rFont val="宋体"/>
        <charset val="134"/>
      </rPr>
      <t>新建</t>
    </r>
    <r>
      <rPr>
        <sz val="14"/>
        <rFont val="Times New Roman"/>
        <charset val="134"/>
      </rPr>
      <t>0.6*0.6</t>
    </r>
    <r>
      <rPr>
        <sz val="14"/>
        <rFont val="宋体"/>
        <charset val="134"/>
      </rPr>
      <t>排洪渠</t>
    </r>
    <r>
      <rPr>
        <sz val="14"/>
        <rFont val="Times New Roman"/>
        <charset val="134"/>
      </rPr>
      <t>2000</t>
    </r>
    <r>
      <rPr>
        <sz val="14"/>
        <rFont val="宋体"/>
        <charset val="134"/>
      </rPr>
      <t>米</t>
    </r>
  </si>
  <si>
    <r>
      <rPr>
        <sz val="14"/>
        <rFont val="宋体"/>
        <charset val="134"/>
      </rPr>
      <t>新建</t>
    </r>
    <r>
      <rPr>
        <sz val="14"/>
        <rFont val="Times New Roman"/>
        <charset val="134"/>
      </rPr>
      <t>0.6*0.6</t>
    </r>
    <r>
      <rPr>
        <sz val="14"/>
        <rFont val="宋体"/>
        <charset val="134"/>
      </rPr>
      <t>排洪渠</t>
    </r>
    <r>
      <rPr>
        <sz val="14"/>
        <rFont val="Times New Roman"/>
        <charset val="134"/>
      </rPr>
      <t>1270</t>
    </r>
    <r>
      <rPr>
        <sz val="14"/>
        <rFont val="宋体"/>
        <charset val="134"/>
      </rPr>
      <t>米</t>
    </r>
  </si>
  <si>
    <t>梁山镇丹麻村水毁护坡建设项目</t>
  </si>
  <si>
    <t>新建片石混凝土护坡2处，40米，共612m³。</t>
  </si>
  <si>
    <t>项目实施，可有效改善群众生命财产安全，方便群众出行难问题。</t>
  </si>
  <si>
    <t>梁山镇岳山村板涵建设项目</t>
  </si>
  <si>
    <t>新建板涵1处，长7米、宽5米、高4米；导流堤长65米；泄洪槽40米；1m×1m排洪渠40米；土方2000²。</t>
  </si>
  <si>
    <t>项目实施，可有效改善岳山村、唐刘村群众生命财产安全，方便群众出行难问题。</t>
  </si>
  <si>
    <t>平安乡马原村防护工程</t>
  </si>
  <si>
    <t>寺院组新建建护坡1处，长110m，斜高3.8m，上顶宽0.5m，底宽1.2m，地下下沉0.5m，宽1.4m,共计450m³。</t>
  </si>
  <si>
    <r>
      <rPr>
        <sz val="14"/>
        <rFont val="宋体"/>
        <charset val="134"/>
      </rPr>
      <t>修建护坡</t>
    </r>
    <r>
      <rPr>
        <sz val="14"/>
        <rFont val="Times New Roman"/>
        <charset val="134"/>
      </rPr>
      <t xml:space="preserve"> 600</t>
    </r>
    <r>
      <rPr>
        <sz val="14"/>
        <rFont val="宋体"/>
        <charset val="134"/>
      </rPr>
      <t>立方米</t>
    </r>
  </si>
  <si>
    <t>恭门镇杨坡村水毁防护及排洪渠建设项目</t>
  </si>
  <si>
    <r>
      <rPr>
        <sz val="14"/>
        <rFont val="Times New Roman"/>
        <charset val="134"/>
      </rPr>
      <t>1.</t>
    </r>
    <r>
      <rPr>
        <sz val="14"/>
        <rFont val="宋体"/>
        <charset val="134"/>
      </rPr>
      <t>新建倾斜式路提墙</t>
    </r>
    <r>
      <rPr>
        <sz val="14"/>
        <rFont val="Times New Roman"/>
        <charset val="134"/>
      </rPr>
      <t>406m³</t>
    </r>
    <r>
      <rPr>
        <sz val="14"/>
        <rFont val="宋体"/>
        <charset val="134"/>
      </rPr>
      <t>，（长度</t>
    </r>
    <r>
      <rPr>
        <sz val="14"/>
        <rFont val="Times New Roman"/>
        <charset val="134"/>
      </rPr>
      <t>30m</t>
    </r>
    <r>
      <rPr>
        <sz val="14"/>
        <rFont val="宋体"/>
        <charset val="134"/>
      </rPr>
      <t>，高</t>
    </r>
    <r>
      <rPr>
        <sz val="14"/>
        <rFont val="Times New Roman"/>
        <charset val="134"/>
      </rPr>
      <t>9m</t>
    </r>
    <r>
      <rPr>
        <sz val="14"/>
        <rFont val="宋体"/>
        <charset val="134"/>
      </rPr>
      <t>，顶宽</t>
    </r>
    <r>
      <rPr>
        <sz val="14"/>
        <rFont val="Times New Roman"/>
        <charset val="134"/>
      </rPr>
      <t>0.85m)</t>
    </r>
    <r>
      <rPr>
        <sz val="14"/>
        <rFont val="宋体"/>
        <charset val="134"/>
      </rPr>
      <t>，回填土方</t>
    </r>
    <r>
      <rPr>
        <sz val="14"/>
        <rFont val="Times New Roman"/>
        <charset val="134"/>
      </rPr>
      <t>1650m³</t>
    </r>
    <r>
      <rPr>
        <sz val="14"/>
        <rFont val="宋体"/>
        <charset val="134"/>
      </rPr>
      <t>。</t>
    </r>
    <r>
      <rPr>
        <sz val="14"/>
        <rFont val="Times New Roman"/>
        <charset val="134"/>
      </rPr>
      <t>2.</t>
    </r>
    <r>
      <rPr>
        <sz val="14"/>
        <rFont val="宋体"/>
        <charset val="134"/>
      </rPr>
      <t>新建护坡</t>
    </r>
    <r>
      <rPr>
        <sz val="14"/>
        <rFont val="Times New Roman"/>
        <charset val="134"/>
      </rPr>
      <t>460m³</t>
    </r>
    <r>
      <rPr>
        <sz val="14"/>
        <rFont val="宋体"/>
        <charset val="134"/>
      </rPr>
      <t>（长度</t>
    </r>
    <r>
      <rPr>
        <sz val="14"/>
        <rFont val="Times New Roman"/>
        <charset val="134"/>
      </rPr>
      <t>40m.</t>
    </r>
    <r>
      <rPr>
        <sz val="14"/>
        <rFont val="宋体"/>
        <charset val="134"/>
      </rPr>
      <t>高</t>
    </r>
    <r>
      <rPr>
        <sz val="14"/>
        <rFont val="Times New Roman"/>
        <charset val="134"/>
      </rPr>
      <t>10m.</t>
    </r>
    <r>
      <rPr>
        <sz val="14"/>
        <rFont val="宋体"/>
        <charset val="134"/>
      </rPr>
      <t>底宽</t>
    </r>
    <r>
      <rPr>
        <sz val="14"/>
        <rFont val="Times New Roman"/>
        <charset val="134"/>
      </rPr>
      <t>1.8m</t>
    </r>
    <r>
      <rPr>
        <sz val="14"/>
        <rFont val="宋体"/>
        <charset val="134"/>
      </rPr>
      <t>，顶宽</t>
    </r>
    <r>
      <rPr>
        <sz val="14"/>
        <rFont val="Times New Roman"/>
        <charset val="134"/>
      </rPr>
      <t>0.6m</t>
    </r>
    <r>
      <rPr>
        <sz val="14"/>
        <rFont val="宋体"/>
        <charset val="134"/>
      </rPr>
      <t>）。新建排洪渠长140m,上口宽5m，底宽3m。</t>
    </r>
  </si>
  <si>
    <t>方便群众出行</t>
  </si>
  <si>
    <t>0.02</t>
  </si>
  <si>
    <t>木河乡桃源村排水渠建设工程</t>
  </si>
  <si>
    <t>桃源村</t>
  </si>
  <si>
    <r>
      <rPr>
        <sz val="14"/>
        <rFont val="宋体"/>
        <charset val="134"/>
      </rPr>
      <t>修建水渠</t>
    </r>
    <r>
      <rPr>
        <sz val="14"/>
        <rFont val="Times New Roman"/>
        <charset val="134"/>
      </rPr>
      <t>1500</t>
    </r>
    <r>
      <rPr>
        <sz val="14"/>
        <rFont val="宋体"/>
        <charset val="134"/>
      </rPr>
      <t>米</t>
    </r>
  </si>
  <si>
    <t>改善桃园村群众居住环境，而且有效解决群众出行困难问题，</t>
  </si>
  <si>
    <t>木河乡李沟村挡土墙建设项目</t>
  </si>
  <si>
    <t>李沟村</t>
  </si>
  <si>
    <r>
      <rPr>
        <sz val="14"/>
        <rFont val="宋体"/>
        <charset val="134"/>
      </rPr>
      <t>1.新建混凝土挡土墙</t>
    </r>
    <r>
      <rPr>
        <sz val="14"/>
        <rFont val="Times New Roman"/>
        <charset val="134"/>
      </rPr>
      <t>1</t>
    </r>
    <r>
      <rPr>
        <sz val="14"/>
        <rFont val="宋体"/>
        <charset val="134"/>
      </rPr>
      <t>处</t>
    </r>
    <r>
      <rPr>
        <sz val="14"/>
        <rFont val="Times New Roman"/>
        <charset val="134"/>
      </rPr>
      <t>560m³</t>
    </r>
    <r>
      <rPr>
        <sz val="14"/>
        <rFont val="宋体"/>
        <charset val="134"/>
      </rPr>
      <t>，基础回填</t>
    </r>
    <r>
      <rPr>
        <sz val="14"/>
        <rFont val="Times New Roman"/>
        <charset val="134"/>
      </rPr>
      <t>42</t>
    </r>
    <r>
      <rPr>
        <sz val="14"/>
        <rFont val="宋体"/>
        <charset val="134"/>
      </rPr>
      <t>立方米，</t>
    </r>
    <r>
      <rPr>
        <sz val="14"/>
        <rFont val="Times New Roman"/>
        <charset val="134"/>
      </rPr>
      <t>1:9</t>
    </r>
    <r>
      <rPr>
        <sz val="14"/>
        <rFont val="宋体"/>
        <charset val="134"/>
      </rPr>
      <t>水泥垫层</t>
    </r>
    <r>
      <rPr>
        <sz val="14"/>
        <rFont val="Times New Roman"/>
        <charset val="134"/>
      </rPr>
      <t>45</t>
    </r>
    <r>
      <rPr>
        <sz val="14"/>
        <rFont val="宋体"/>
        <charset val="134"/>
      </rPr>
      <t>立方米，泄水管</t>
    </r>
    <r>
      <rPr>
        <sz val="14"/>
        <rFont val="Times New Roman"/>
        <charset val="134"/>
      </rPr>
      <t>25</t>
    </r>
    <r>
      <rPr>
        <sz val="14"/>
        <rFont val="宋体"/>
        <charset val="134"/>
      </rPr>
      <t>根，塑料网</t>
    </r>
    <r>
      <rPr>
        <sz val="14"/>
        <rFont val="Times New Roman"/>
        <charset val="134"/>
      </rPr>
      <t>350</t>
    </r>
    <r>
      <rPr>
        <sz val="14"/>
        <rFont val="宋体"/>
        <charset val="134"/>
      </rPr>
      <t>平方米，生态袋卡</t>
    </r>
    <r>
      <rPr>
        <sz val="14"/>
        <rFont val="Times New Roman"/>
        <charset val="134"/>
      </rPr>
      <t>1500</t>
    </r>
    <r>
      <rPr>
        <sz val="14"/>
        <rFont val="宋体"/>
        <charset val="134"/>
      </rPr>
      <t>个，编织袋</t>
    </r>
    <r>
      <rPr>
        <sz val="14"/>
        <rFont val="Times New Roman"/>
        <charset val="134"/>
      </rPr>
      <t>2500</t>
    </r>
    <r>
      <rPr>
        <sz val="14"/>
        <rFont val="宋体"/>
        <charset val="134"/>
      </rPr>
      <t>个，散水硡</t>
    </r>
    <r>
      <rPr>
        <sz val="14"/>
        <rFont val="Times New Roman"/>
        <charset val="134"/>
      </rPr>
      <t>125</t>
    </r>
    <r>
      <rPr>
        <sz val="14"/>
        <rFont val="宋体"/>
        <charset val="134"/>
      </rPr>
      <t>平方米，硬化路面</t>
    </r>
    <r>
      <rPr>
        <sz val="14"/>
        <rFont val="Times New Roman"/>
        <charset val="134"/>
      </rPr>
      <t>155</t>
    </r>
    <r>
      <rPr>
        <sz val="14"/>
        <rFont val="宋体"/>
        <charset val="134"/>
      </rPr>
      <t>平方米，土方回填</t>
    </r>
    <r>
      <rPr>
        <sz val="14"/>
        <rFont val="Times New Roman"/>
        <charset val="134"/>
      </rPr>
      <t>865m³</t>
    </r>
    <r>
      <rPr>
        <sz val="14"/>
        <rFont val="宋体"/>
        <charset val="134"/>
      </rPr>
      <t>。2.在坡脚位置设置重力式挡土墙进行支挡，长40m，净高8m采用C25砼进行现浇，混凝土方量约644m³。坡顶道路进行恢复、硬化，坡脚挡土墙墙脚设置散水，坡肩设置拦水坎。</t>
    </r>
  </si>
  <si>
    <t>马鹿镇陡崖村挡土墙建设工程</t>
  </si>
  <si>
    <r>
      <rPr>
        <sz val="14"/>
        <rFont val="宋体"/>
        <charset val="134"/>
      </rPr>
      <t>新建挡土墙</t>
    </r>
    <r>
      <rPr>
        <sz val="14"/>
        <rFont val="Times New Roman"/>
        <charset val="134"/>
      </rPr>
      <t>3</t>
    </r>
    <r>
      <rPr>
        <sz val="14"/>
        <rFont val="宋体"/>
        <charset val="134"/>
      </rPr>
      <t>处，总长</t>
    </r>
    <r>
      <rPr>
        <sz val="14"/>
        <rFont val="Times New Roman"/>
        <charset val="134"/>
      </rPr>
      <t>206</t>
    </r>
    <r>
      <rPr>
        <sz val="14"/>
        <rFont val="宋体"/>
        <charset val="134"/>
      </rPr>
      <t>米，平均高</t>
    </r>
    <r>
      <rPr>
        <sz val="14"/>
        <rFont val="Times New Roman"/>
        <charset val="134"/>
      </rPr>
      <t>6</t>
    </r>
    <r>
      <rPr>
        <sz val="14"/>
        <rFont val="宋体"/>
        <charset val="134"/>
      </rPr>
      <t>米、厚</t>
    </r>
    <r>
      <rPr>
        <sz val="14"/>
        <rFont val="Times New Roman"/>
        <charset val="134"/>
      </rPr>
      <t>0.8</t>
    </r>
    <r>
      <rPr>
        <sz val="14"/>
        <rFont val="宋体"/>
        <charset val="134"/>
      </rPr>
      <t>米。</t>
    </r>
  </si>
  <si>
    <t>马鹿镇韩河村排洪渠建设项目</t>
  </si>
  <si>
    <r>
      <rPr>
        <sz val="14"/>
        <rFont val="宋体"/>
        <charset val="134"/>
      </rPr>
      <t>新建排洪渠</t>
    </r>
    <r>
      <rPr>
        <sz val="14"/>
        <rFont val="Times New Roman"/>
        <charset val="134"/>
      </rPr>
      <t>1.5</t>
    </r>
    <r>
      <rPr>
        <sz val="14"/>
        <rFont val="宋体"/>
        <charset val="134"/>
      </rPr>
      <t>公里，底宽</t>
    </r>
    <r>
      <rPr>
        <sz val="14"/>
        <rFont val="Times New Roman"/>
        <charset val="134"/>
      </rPr>
      <t>1</t>
    </r>
    <r>
      <rPr>
        <sz val="14"/>
        <rFont val="宋体"/>
        <charset val="134"/>
      </rPr>
      <t>米，上口宽</t>
    </r>
    <r>
      <rPr>
        <sz val="14"/>
        <rFont val="Times New Roman"/>
        <charset val="134"/>
      </rPr>
      <t>1.5</t>
    </r>
    <r>
      <rPr>
        <sz val="14"/>
        <rFont val="宋体"/>
        <charset val="134"/>
      </rPr>
      <t>米。</t>
    </r>
  </si>
  <si>
    <t>马鹿镇宝坪村水毁护坡工程</t>
  </si>
  <si>
    <r>
      <rPr>
        <sz val="14"/>
        <rFont val="宋体"/>
        <charset val="134"/>
      </rPr>
      <t>投资</t>
    </r>
    <r>
      <rPr>
        <sz val="14"/>
        <rFont val="Times New Roman"/>
        <charset val="134"/>
      </rPr>
      <t>34.65</t>
    </r>
    <r>
      <rPr>
        <sz val="14"/>
        <rFont val="宋体"/>
        <charset val="134"/>
      </rPr>
      <t>万元，宝坪村一组马来比牛圈后背至宝三组杨金录房背修建护坡项目</t>
    </r>
    <r>
      <rPr>
        <sz val="14"/>
        <rFont val="Times New Roman"/>
        <charset val="134"/>
      </rPr>
      <t>630m³</t>
    </r>
    <r>
      <rPr>
        <sz val="14"/>
        <rFont val="宋体"/>
        <charset val="134"/>
      </rPr>
      <t>，长</t>
    </r>
    <r>
      <rPr>
        <sz val="14"/>
        <rFont val="Times New Roman"/>
        <charset val="134"/>
      </rPr>
      <t>300</t>
    </r>
    <r>
      <rPr>
        <sz val="14"/>
        <rFont val="宋体"/>
        <charset val="134"/>
      </rPr>
      <t>米，宽</t>
    </r>
    <r>
      <rPr>
        <sz val="14"/>
        <rFont val="Times New Roman"/>
        <charset val="134"/>
      </rPr>
      <t>0.7</t>
    </r>
    <r>
      <rPr>
        <sz val="14"/>
        <rFont val="宋体"/>
        <charset val="134"/>
      </rPr>
      <t>米，高</t>
    </r>
    <r>
      <rPr>
        <sz val="14"/>
        <rFont val="Times New Roman"/>
        <charset val="134"/>
      </rPr>
      <t>3</t>
    </r>
    <r>
      <rPr>
        <sz val="14"/>
        <rFont val="宋体"/>
        <charset val="134"/>
      </rPr>
      <t>米。</t>
    </r>
  </si>
  <si>
    <t>张棉驿乡上蒋村、喜湾村防护工程</t>
  </si>
  <si>
    <t>上蒋村.喜湾村</t>
  </si>
  <si>
    <t>1.新建护坡1处1400m³及附属设施。2.新建护坡1处，长8米，高3米，含地基维修；新建水渠长500m。</t>
  </si>
  <si>
    <t>张棉驿乡张棉村场地硬化建设项目</t>
  </si>
  <si>
    <r>
      <rPr>
        <sz val="14"/>
        <rFont val="宋体"/>
        <charset val="134"/>
      </rPr>
      <t>新修建</t>
    </r>
    <r>
      <rPr>
        <sz val="14"/>
        <rFont val="Times New Roman"/>
        <charset val="134"/>
      </rPr>
      <t>627</t>
    </r>
    <r>
      <rPr>
        <sz val="14"/>
        <rFont val="宋体"/>
        <charset val="134"/>
      </rPr>
      <t>立方米的护坡、硬化道路长</t>
    </r>
    <r>
      <rPr>
        <sz val="14"/>
        <rFont val="Times New Roman"/>
        <charset val="134"/>
      </rPr>
      <t>25</t>
    </r>
    <r>
      <rPr>
        <sz val="14"/>
        <rFont val="宋体"/>
        <charset val="134"/>
      </rPr>
      <t>米、宽</t>
    </r>
    <r>
      <rPr>
        <sz val="14"/>
        <rFont val="Times New Roman"/>
        <charset val="134"/>
      </rPr>
      <t>3</t>
    </r>
    <r>
      <rPr>
        <sz val="14"/>
        <rFont val="宋体"/>
        <charset val="134"/>
      </rPr>
      <t>米。</t>
    </r>
  </si>
  <si>
    <t>张棉驿乡田湾村防护及水渠建设项目</t>
  </si>
  <si>
    <r>
      <rPr>
        <sz val="14"/>
        <rFont val="宋体"/>
        <charset val="134"/>
      </rPr>
      <t>新建护坡</t>
    </r>
    <r>
      <rPr>
        <sz val="14"/>
        <rFont val="Times New Roman"/>
        <charset val="134"/>
      </rPr>
      <t>3</t>
    </r>
    <r>
      <rPr>
        <sz val="14"/>
        <rFont val="宋体"/>
        <charset val="134"/>
      </rPr>
      <t>处，共计</t>
    </r>
    <r>
      <rPr>
        <sz val="14"/>
        <rFont val="Times New Roman"/>
        <charset val="134"/>
      </rPr>
      <t>570</t>
    </r>
    <r>
      <rPr>
        <sz val="14"/>
        <rFont val="宋体"/>
        <charset val="134"/>
      </rPr>
      <t>立方米，新建水渠长</t>
    </r>
    <r>
      <rPr>
        <sz val="14"/>
        <rFont val="Times New Roman"/>
        <charset val="134"/>
      </rPr>
      <t>80m.</t>
    </r>
    <r>
      <rPr>
        <sz val="14"/>
        <rFont val="宋体"/>
        <charset val="134"/>
      </rPr>
      <t>，宽</t>
    </r>
    <r>
      <rPr>
        <sz val="14"/>
        <rFont val="Times New Roman"/>
        <charset val="134"/>
      </rPr>
      <t>0.4m.</t>
    </r>
    <r>
      <rPr>
        <sz val="14"/>
        <rFont val="宋体"/>
        <charset val="134"/>
      </rPr>
      <t>。</t>
    </r>
  </si>
  <si>
    <t>张家川镇上磨村水渠建设项目</t>
  </si>
  <si>
    <t>上磨村</t>
  </si>
  <si>
    <t>新建水渠3600m，其中边沟水渠长2600m，斜坡长60cm,立方40cm,沿宽15cm,厚15cm;矩形水渠长1000m，高40cm,上口宽50cm,底宽30cm。</t>
  </si>
  <si>
    <t>张家川镇前山村护坡建设项目</t>
  </si>
  <si>
    <t>前山村</t>
  </si>
  <si>
    <t>新建护坡1处长62m、高11m，计682m³。</t>
  </si>
  <si>
    <t>新建长8米，宽4.5米，高3.5米的板涵一座；新建上口宽2米，底宽1.2米，高1米的排洪渠625米。</t>
  </si>
  <si>
    <t>川王镇哈沟村护坡建设项目</t>
  </si>
  <si>
    <t>哈沟村</t>
  </si>
  <si>
    <t>新建护坡一处，长40m,高15m,宽5m.</t>
  </si>
  <si>
    <t>川王镇何湾村基础设施工程</t>
  </si>
  <si>
    <t>何湾村</t>
  </si>
  <si>
    <t>修建浆砌石护坡286.8立方米，排洪渠60米</t>
  </si>
  <si>
    <t>川王镇易地扶贫搬迁峡口新村污水管网改造工程</t>
  </si>
  <si>
    <t>峡口村</t>
  </si>
  <si>
    <t>开挖原有管道3298米，更换管道3298米，管径110mm,安装检查进12个，更换水箅子18个，更换化粪池8个。</t>
  </si>
  <si>
    <r>
      <rPr>
        <b/>
        <sz val="14"/>
        <rFont val="Times New Roman"/>
        <charset val="134"/>
      </rPr>
      <t>3.8</t>
    </r>
    <r>
      <rPr>
        <b/>
        <sz val="14"/>
        <rFont val="宋体"/>
        <charset val="134"/>
      </rPr>
      <t>小巷道硬化</t>
    </r>
  </si>
  <si>
    <r>
      <rPr>
        <b/>
        <sz val="14"/>
        <rFont val="Times New Roman"/>
        <charset val="134"/>
      </rPr>
      <t>15</t>
    </r>
    <r>
      <rPr>
        <b/>
        <sz val="14"/>
        <rFont val="宋体"/>
        <charset val="134"/>
      </rPr>
      <t>乡镇</t>
    </r>
    <r>
      <rPr>
        <b/>
        <sz val="14"/>
        <rFont val="Times New Roman"/>
        <charset val="134"/>
      </rPr>
      <t>159</t>
    </r>
    <r>
      <rPr>
        <b/>
        <sz val="14"/>
        <rFont val="宋体"/>
        <charset val="134"/>
      </rPr>
      <t>村硬化总面积</t>
    </r>
    <r>
      <rPr>
        <b/>
        <sz val="14"/>
        <rFont val="Times New Roman"/>
        <charset val="134"/>
      </rPr>
      <t>1178306.96m</t>
    </r>
    <r>
      <rPr>
        <b/>
        <vertAlign val="superscript"/>
        <sz val="14"/>
        <rFont val="Times New Roman"/>
        <charset val="134"/>
      </rPr>
      <t>2</t>
    </r>
    <r>
      <rPr>
        <b/>
        <sz val="14"/>
        <rFont val="宋体"/>
        <charset val="134"/>
      </rPr>
      <t>。破损严重巷道</t>
    </r>
    <r>
      <rPr>
        <b/>
        <sz val="14"/>
        <rFont val="Times New Roman"/>
        <charset val="134"/>
      </rPr>
      <t>168274m</t>
    </r>
    <r>
      <rPr>
        <b/>
        <vertAlign val="superscript"/>
        <sz val="14"/>
        <rFont val="Times New Roman"/>
        <charset val="134"/>
      </rPr>
      <t>2</t>
    </r>
    <r>
      <rPr>
        <b/>
        <sz val="14"/>
        <rFont val="宋体"/>
        <charset val="134"/>
      </rPr>
      <t>；含集水井</t>
    </r>
    <r>
      <rPr>
        <b/>
        <sz val="14"/>
        <rFont val="Times New Roman"/>
        <charset val="134"/>
      </rPr>
      <t>+</t>
    </r>
    <r>
      <rPr>
        <b/>
        <sz val="14"/>
        <rFont val="宋体"/>
        <charset val="134"/>
      </rPr>
      <t>雨篦子，检查井，</t>
    </r>
    <r>
      <rPr>
        <b/>
        <sz val="14"/>
        <rFont val="Times New Roman"/>
        <charset val="134"/>
      </rPr>
      <t>DN300 HDEP</t>
    </r>
    <r>
      <rPr>
        <b/>
        <sz val="14"/>
        <rFont val="宋体"/>
        <charset val="134"/>
      </rPr>
      <t>双壁波纹管，矩形边沟，矩形边沟涵等。</t>
    </r>
  </si>
  <si>
    <t>龙山镇小巷道硬化项目</t>
  </si>
  <si>
    <r>
      <rPr>
        <sz val="14"/>
        <rFont val="宋体"/>
        <charset val="134"/>
      </rPr>
      <t>北河村</t>
    </r>
    <r>
      <rPr>
        <sz val="14"/>
        <rFont val="Times New Roman"/>
        <charset val="134"/>
      </rPr>
      <t>14211.25</t>
    </r>
    <r>
      <rPr>
        <sz val="14"/>
        <rFont val="宋体"/>
        <charset val="134"/>
      </rPr>
      <t>㎡，榆树村</t>
    </r>
    <r>
      <rPr>
        <sz val="14"/>
        <rFont val="Times New Roman"/>
        <charset val="134"/>
      </rPr>
      <t>15073.8</t>
    </r>
    <r>
      <rPr>
        <sz val="14"/>
        <rFont val="宋体"/>
        <charset val="134"/>
      </rPr>
      <t>㎡，西门村</t>
    </r>
    <r>
      <rPr>
        <sz val="14"/>
        <rFont val="Times New Roman"/>
        <charset val="134"/>
      </rPr>
      <t>11400</t>
    </r>
    <r>
      <rPr>
        <sz val="14"/>
        <rFont val="宋体"/>
        <charset val="134"/>
      </rPr>
      <t>㎡，李山村</t>
    </r>
    <r>
      <rPr>
        <sz val="14"/>
        <rFont val="Times New Roman"/>
        <charset val="134"/>
      </rPr>
      <t>17070</t>
    </r>
    <r>
      <rPr>
        <sz val="14"/>
        <rFont val="宋体"/>
        <charset val="134"/>
      </rPr>
      <t>㎡，四方村</t>
    </r>
    <r>
      <rPr>
        <sz val="14"/>
        <rFont val="Times New Roman"/>
        <charset val="134"/>
      </rPr>
      <t>7276</t>
    </r>
    <r>
      <rPr>
        <sz val="14"/>
        <rFont val="宋体"/>
        <charset val="134"/>
      </rPr>
      <t>㎡，北街村</t>
    </r>
    <r>
      <rPr>
        <sz val="14"/>
        <rFont val="Times New Roman"/>
        <charset val="134"/>
      </rPr>
      <t>18646.78</t>
    </r>
    <r>
      <rPr>
        <sz val="14"/>
        <rFont val="宋体"/>
        <charset val="134"/>
      </rPr>
      <t>㎡，韩川村</t>
    </r>
    <r>
      <rPr>
        <sz val="14"/>
        <rFont val="Times New Roman"/>
        <charset val="134"/>
      </rPr>
      <t>12559.8</t>
    </r>
    <r>
      <rPr>
        <sz val="14"/>
        <rFont val="宋体"/>
        <charset val="134"/>
      </rPr>
      <t>㎡，芦塬村</t>
    </r>
    <r>
      <rPr>
        <sz val="14"/>
        <rFont val="Times New Roman"/>
        <charset val="134"/>
      </rPr>
      <t>9877.8</t>
    </r>
    <r>
      <rPr>
        <sz val="14"/>
        <rFont val="宋体"/>
        <charset val="134"/>
      </rPr>
      <t>㎡，马河村</t>
    </r>
    <r>
      <rPr>
        <sz val="14"/>
        <rFont val="Times New Roman"/>
        <charset val="134"/>
      </rPr>
      <t>17610.9</t>
    </r>
    <r>
      <rPr>
        <sz val="14"/>
        <rFont val="宋体"/>
        <charset val="134"/>
      </rPr>
      <t>㎡，南街村</t>
    </r>
    <r>
      <rPr>
        <sz val="14"/>
        <rFont val="Times New Roman"/>
        <charset val="134"/>
      </rPr>
      <t>26113.6</t>
    </r>
    <r>
      <rPr>
        <sz val="14"/>
        <rFont val="宋体"/>
        <charset val="134"/>
      </rPr>
      <t>㎡，树坡村</t>
    </r>
    <r>
      <rPr>
        <sz val="14"/>
        <rFont val="Times New Roman"/>
        <charset val="134"/>
      </rPr>
      <t>2224.2</t>
    </r>
    <r>
      <rPr>
        <sz val="14"/>
        <rFont val="宋体"/>
        <charset val="134"/>
      </rPr>
      <t>㎡，西川村</t>
    </r>
    <r>
      <rPr>
        <sz val="14"/>
        <rFont val="Times New Roman"/>
        <charset val="134"/>
      </rPr>
      <t>11860.09</t>
    </r>
    <r>
      <rPr>
        <sz val="14"/>
        <rFont val="宋体"/>
        <charset val="134"/>
      </rPr>
      <t>㎡，连柯村</t>
    </r>
    <r>
      <rPr>
        <sz val="14"/>
        <rFont val="Times New Roman"/>
        <charset val="134"/>
      </rPr>
      <t>7396.5</t>
    </r>
    <r>
      <rPr>
        <sz val="14"/>
        <rFont val="宋体"/>
        <charset val="134"/>
      </rPr>
      <t>㎡，西沟村</t>
    </r>
    <r>
      <rPr>
        <sz val="14"/>
        <rFont val="Times New Roman"/>
        <charset val="134"/>
      </rPr>
      <t>1316</t>
    </r>
    <r>
      <rPr>
        <sz val="14"/>
        <rFont val="宋体"/>
        <charset val="134"/>
      </rPr>
      <t>㎡，汪堡村</t>
    </r>
    <r>
      <rPr>
        <sz val="14"/>
        <rFont val="Times New Roman"/>
        <charset val="134"/>
      </rPr>
      <t>3000</t>
    </r>
    <r>
      <rPr>
        <sz val="14"/>
        <rFont val="宋体"/>
        <charset val="134"/>
      </rPr>
      <t>㎡。</t>
    </r>
  </si>
  <si>
    <t>梁山镇小巷道硬化项目</t>
  </si>
  <si>
    <r>
      <rPr>
        <sz val="14"/>
        <rFont val="宋体"/>
        <charset val="134"/>
      </rPr>
      <t>岳山村</t>
    </r>
    <r>
      <rPr>
        <sz val="14"/>
        <rFont val="Times New Roman"/>
        <charset val="134"/>
      </rPr>
      <t>4555.5</t>
    </r>
    <r>
      <rPr>
        <sz val="14"/>
        <rFont val="宋体"/>
        <charset val="134"/>
      </rPr>
      <t>㎡，吕弯村</t>
    </r>
    <r>
      <rPr>
        <sz val="14"/>
        <rFont val="Times New Roman"/>
        <charset val="134"/>
      </rPr>
      <t>3780</t>
    </r>
    <r>
      <rPr>
        <sz val="14"/>
        <rFont val="宋体"/>
        <charset val="134"/>
      </rPr>
      <t>㎡，杨渠村</t>
    </r>
    <r>
      <rPr>
        <sz val="14"/>
        <rFont val="Times New Roman"/>
        <charset val="134"/>
      </rPr>
      <t>3315</t>
    </r>
    <r>
      <rPr>
        <sz val="14"/>
        <rFont val="宋体"/>
        <charset val="134"/>
      </rPr>
      <t>㎡，杨崖村</t>
    </r>
    <r>
      <rPr>
        <sz val="14"/>
        <rFont val="Times New Roman"/>
        <charset val="134"/>
      </rPr>
      <t>4500</t>
    </r>
    <r>
      <rPr>
        <sz val="14"/>
        <rFont val="宋体"/>
        <charset val="134"/>
      </rPr>
      <t>㎡，樱桃沟村</t>
    </r>
    <r>
      <rPr>
        <sz val="14"/>
        <rFont val="Times New Roman"/>
        <charset val="134"/>
      </rPr>
      <t>2154</t>
    </r>
    <r>
      <rPr>
        <sz val="14"/>
        <rFont val="宋体"/>
        <charset val="134"/>
      </rPr>
      <t>㎡，五方村</t>
    </r>
    <r>
      <rPr>
        <sz val="14"/>
        <rFont val="Times New Roman"/>
        <charset val="134"/>
      </rPr>
      <t>10150.5</t>
    </r>
    <r>
      <rPr>
        <sz val="14"/>
        <rFont val="宋体"/>
        <charset val="134"/>
      </rPr>
      <t>㎡，高营村</t>
    </r>
    <r>
      <rPr>
        <sz val="14"/>
        <rFont val="Times New Roman"/>
        <charset val="134"/>
      </rPr>
      <t>6794</t>
    </r>
    <r>
      <rPr>
        <sz val="14"/>
        <rFont val="宋体"/>
        <charset val="134"/>
      </rPr>
      <t>㎡，丹麻村</t>
    </r>
    <r>
      <rPr>
        <sz val="14"/>
        <rFont val="Times New Roman"/>
        <charset val="134"/>
      </rPr>
      <t>5788</t>
    </r>
    <r>
      <rPr>
        <sz val="14"/>
        <rFont val="宋体"/>
        <charset val="134"/>
      </rPr>
      <t>㎡，斜头村</t>
    </r>
    <r>
      <rPr>
        <sz val="14"/>
        <rFont val="Times New Roman"/>
        <charset val="134"/>
      </rPr>
      <t>5782.5</t>
    </r>
    <r>
      <rPr>
        <sz val="14"/>
        <rFont val="宋体"/>
        <charset val="134"/>
      </rPr>
      <t>㎡，唐刘村</t>
    </r>
    <r>
      <rPr>
        <sz val="14"/>
        <rFont val="Times New Roman"/>
        <charset val="134"/>
      </rPr>
      <t>3272.5</t>
    </r>
    <r>
      <rPr>
        <sz val="14"/>
        <rFont val="宋体"/>
        <charset val="134"/>
      </rPr>
      <t>㎡，阳屲村</t>
    </r>
    <r>
      <rPr>
        <sz val="14"/>
        <rFont val="Times New Roman"/>
        <charset val="134"/>
      </rPr>
      <t>7660</t>
    </r>
    <r>
      <rPr>
        <sz val="14"/>
        <rFont val="宋体"/>
        <charset val="134"/>
      </rPr>
      <t>㎡，梁山村</t>
    </r>
    <r>
      <rPr>
        <sz val="14"/>
        <rFont val="Times New Roman"/>
        <charset val="134"/>
      </rPr>
      <t>3849</t>
    </r>
    <r>
      <rPr>
        <sz val="14"/>
        <rFont val="宋体"/>
        <charset val="134"/>
      </rPr>
      <t>㎡。</t>
    </r>
  </si>
  <si>
    <t>马鹿镇镇小巷道硬化项目</t>
  </si>
  <si>
    <r>
      <rPr>
        <sz val="14"/>
        <rFont val="宋体"/>
        <charset val="134"/>
      </rPr>
      <t>白杨村</t>
    </r>
    <r>
      <rPr>
        <sz val="14"/>
        <rFont val="Times New Roman"/>
        <charset val="134"/>
      </rPr>
      <t>17477.86</t>
    </r>
    <r>
      <rPr>
        <sz val="14"/>
        <rFont val="宋体"/>
        <charset val="134"/>
      </rPr>
      <t>㎡，宝坪村</t>
    </r>
    <r>
      <rPr>
        <sz val="14"/>
        <rFont val="Times New Roman"/>
        <charset val="134"/>
      </rPr>
      <t>16782.7</t>
    </r>
    <r>
      <rPr>
        <sz val="14"/>
        <rFont val="宋体"/>
        <charset val="134"/>
      </rPr>
      <t>㎡，花园村</t>
    </r>
    <r>
      <rPr>
        <sz val="14"/>
        <rFont val="Times New Roman"/>
        <charset val="134"/>
      </rPr>
      <t>1807.2</t>
    </r>
    <r>
      <rPr>
        <sz val="14"/>
        <rFont val="宋体"/>
        <charset val="134"/>
      </rPr>
      <t>㎡，金川村</t>
    </r>
    <r>
      <rPr>
        <sz val="14"/>
        <rFont val="Times New Roman"/>
        <charset val="134"/>
      </rPr>
      <t>37301.86</t>
    </r>
    <r>
      <rPr>
        <sz val="14"/>
        <rFont val="宋体"/>
        <charset val="134"/>
      </rPr>
      <t>㎡，长宁村</t>
    </r>
    <r>
      <rPr>
        <sz val="14"/>
        <rFont val="Times New Roman"/>
        <charset val="134"/>
      </rPr>
      <t>23816.50</t>
    </r>
    <r>
      <rPr>
        <sz val="14"/>
        <rFont val="宋体"/>
        <charset val="134"/>
      </rPr>
      <t>㎡，韩河村</t>
    </r>
    <r>
      <rPr>
        <sz val="14"/>
        <rFont val="Times New Roman"/>
        <charset val="134"/>
      </rPr>
      <t>10108.6</t>
    </r>
    <r>
      <rPr>
        <sz val="14"/>
        <rFont val="宋体"/>
        <charset val="134"/>
      </rPr>
      <t>㎡，大滩村</t>
    </r>
    <r>
      <rPr>
        <sz val="14"/>
        <rFont val="Times New Roman"/>
        <charset val="134"/>
      </rPr>
      <t>5789.5</t>
    </r>
    <r>
      <rPr>
        <sz val="14"/>
        <rFont val="宋体"/>
        <charset val="134"/>
      </rPr>
      <t>㎡，堡梁村</t>
    </r>
    <r>
      <rPr>
        <sz val="14"/>
        <rFont val="Times New Roman"/>
        <charset val="134"/>
      </rPr>
      <t>2590</t>
    </r>
    <r>
      <rPr>
        <sz val="14"/>
        <rFont val="宋体"/>
        <charset val="134"/>
      </rPr>
      <t>㎡，陡崖村</t>
    </r>
    <r>
      <rPr>
        <sz val="14"/>
        <rFont val="Times New Roman"/>
        <charset val="134"/>
      </rPr>
      <t>5451</t>
    </r>
    <r>
      <rPr>
        <sz val="14"/>
        <rFont val="宋体"/>
        <charset val="134"/>
      </rPr>
      <t>㎡，龙口村</t>
    </r>
    <r>
      <rPr>
        <sz val="14"/>
        <rFont val="Times New Roman"/>
        <charset val="134"/>
      </rPr>
      <t>11173</t>
    </r>
    <r>
      <rPr>
        <sz val="14"/>
        <rFont val="宋体"/>
        <charset val="134"/>
      </rPr>
      <t>㎡。</t>
    </r>
  </si>
  <si>
    <t>闫家乡小巷道硬化项目</t>
  </si>
  <si>
    <r>
      <rPr>
        <sz val="14"/>
        <rFont val="宋体"/>
        <charset val="134"/>
      </rPr>
      <t>陈庙村</t>
    </r>
    <r>
      <rPr>
        <sz val="14"/>
        <rFont val="Times New Roman"/>
        <charset val="134"/>
      </rPr>
      <t>3572</t>
    </r>
    <r>
      <rPr>
        <sz val="14"/>
        <rFont val="宋体"/>
        <charset val="134"/>
      </rPr>
      <t>㎡，神树村</t>
    </r>
    <r>
      <rPr>
        <sz val="14"/>
        <rFont val="Times New Roman"/>
        <charset val="134"/>
      </rPr>
      <t>2400</t>
    </r>
    <r>
      <rPr>
        <sz val="14"/>
        <rFont val="宋体"/>
        <charset val="134"/>
      </rPr>
      <t>㎡，丁河村</t>
    </r>
    <r>
      <rPr>
        <sz val="14"/>
        <rFont val="Times New Roman"/>
        <charset val="134"/>
      </rPr>
      <t>919</t>
    </r>
    <r>
      <rPr>
        <sz val="14"/>
        <rFont val="宋体"/>
        <charset val="134"/>
      </rPr>
      <t>㎡，三友村</t>
    </r>
    <r>
      <rPr>
        <sz val="14"/>
        <rFont val="Times New Roman"/>
        <charset val="134"/>
      </rPr>
      <t>1398</t>
    </r>
    <r>
      <rPr>
        <sz val="14"/>
        <rFont val="宋体"/>
        <charset val="134"/>
      </rPr>
      <t>㎡，朝阳村</t>
    </r>
    <r>
      <rPr>
        <sz val="14"/>
        <rFont val="Times New Roman"/>
        <charset val="134"/>
      </rPr>
      <t>1575.5</t>
    </r>
    <r>
      <rPr>
        <sz val="14"/>
        <rFont val="宋体"/>
        <charset val="134"/>
      </rPr>
      <t>㎡，付堡村</t>
    </r>
    <r>
      <rPr>
        <sz val="14"/>
        <rFont val="Times New Roman"/>
        <charset val="134"/>
      </rPr>
      <t>5310.5</t>
    </r>
    <r>
      <rPr>
        <sz val="14"/>
        <rFont val="宋体"/>
        <charset val="134"/>
      </rPr>
      <t>㎡，花山村</t>
    </r>
    <r>
      <rPr>
        <sz val="14"/>
        <rFont val="Times New Roman"/>
        <charset val="134"/>
      </rPr>
      <t>3412</t>
    </r>
    <r>
      <rPr>
        <sz val="14"/>
        <rFont val="宋体"/>
        <charset val="134"/>
      </rPr>
      <t>㎡，车古村</t>
    </r>
    <r>
      <rPr>
        <sz val="14"/>
        <rFont val="Times New Roman"/>
        <charset val="134"/>
      </rPr>
      <t>3448.5</t>
    </r>
    <r>
      <rPr>
        <sz val="14"/>
        <rFont val="宋体"/>
        <charset val="134"/>
      </rPr>
      <t>㎡，王坪村</t>
    </r>
    <r>
      <rPr>
        <sz val="14"/>
        <rFont val="Times New Roman"/>
        <charset val="134"/>
      </rPr>
      <t>4941.5</t>
    </r>
    <r>
      <rPr>
        <sz val="14"/>
        <rFont val="宋体"/>
        <charset val="134"/>
      </rPr>
      <t>㎡，闫家村</t>
    </r>
    <r>
      <rPr>
        <sz val="14"/>
        <rFont val="Times New Roman"/>
        <charset val="134"/>
      </rPr>
      <t>4459.9</t>
    </r>
    <r>
      <rPr>
        <sz val="14"/>
        <rFont val="宋体"/>
        <charset val="134"/>
      </rPr>
      <t>㎡</t>
    </r>
  </si>
  <si>
    <t>大阳镇小巷道硬化项目</t>
  </si>
  <si>
    <r>
      <rPr>
        <sz val="14"/>
        <rFont val="宋体"/>
        <charset val="134"/>
      </rPr>
      <t>梁堡村</t>
    </r>
    <r>
      <rPr>
        <sz val="14"/>
        <rFont val="Times New Roman"/>
        <charset val="134"/>
      </rPr>
      <t>5641</t>
    </r>
    <r>
      <rPr>
        <sz val="14"/>
        <rFont val="宋体"/>
        <charset val="134"/>
      </rPr>
      <t>㎡，吴家村</t>
    </r>
    <r>
      <rPr>
        <sz val="14"/>
        <rFont val="Times New Roman"/>
        <charset val="134"/>
      </rPr>
      <t>1785</t>
    </r>
    <r>
      <rPr>
        <sz val="14"/>
        <rFont val="宋体"/>
        <charset val="134"/>
      </rPr>
      <t>㎡，下渠村</t>
    </r>
    <r>
      <rPr>
        <sz val="14"/>
        <rFont val="Times New Roman"/>
        <charset val="134"/>
      </rPr>
      <t>3711.5</t>
    </r>
    <r>
      <rPr>
        <sz val="14"/>
        <rFont val="宋体"/>
        <charset val="134"/>
      </rPr>
      <t>㎡，高沟村</t>
    </r>
    <r>
      <rPr>
        <sz val="14"/>
        <rFont val="Times New Roman"/>
        <charset val="134"/>
      </rPr>
      <t>19288.90</t>
    </r>
    <r>
      <rPr>
        <sz val="14"/>
        <rFont val="宋体"/>
        <charset val="134"/>
      </rPr>
      <t>㎡，侯吴村</t>
    </r>
    <r>
      <rPr>
        <sz val="14"/>
        <rFont val="Times New Roman"/>
        <charset val="134"/>
      </rPr>
      <t>11560</t>
    </r>
    <r>
      <rPr>
        <sz val="14"/>
        <rFont val="宋体"/>
        <charset val="134"/>
      </rPr>
      <t>㎡，下李村</t>
    </r>
    <r>
      <rPr>
        <sz val="14"/>
        <rFont val="Times New Roman"/>
        <charset val="134"/>
      </rPr>
      <t>12560</t>
    </r>
    <r>
      <rPr>
        <sz val="14"/>
        <rFont val="宋体"/>
        <charset val="134"/>
      </rPr>
      <t>㎡，小杨村</t>
    </r>
    <r>
      <rPr>
        <sz val="14"/>
        <rFont val="Times New Roman"/>
        <charset val="134"/>
      </rPr>
      <t>10918.2</t>
    </r>
    <r>
      <rPr>
        <sz val="14"/>
        <rFont val="宋体"/>
        <charset val="134"/>
      </rPr>
      <t>㎡，寨子村</t>
    </r>
    <r>
      <rPr>
        <sz val="14"/>
        <rFont val="Times New Roman"/>
        <charset val="134"/>
      </rPr>
      <t>682.5</t>
    </r>
    <r>
      <rPr>
        <sz val="14"/>
        <rFont val="宋体"/>
        <charset val="134"/>
      </rPr>
      <t>㎡，河李村</t>
    </r>
    <r>
      <rPr>
        <sz val="14"/>
        <rFont val="Times New Roman"/>
        <charset val="134"/>
      </rPr>
      <t>3189.5</t>
    </r>
    <r>
      <rPr>
        <sz val="14"/>
        <rFont val="宋体"/>
        <charset val="134"/>
      </rPr>
      <t>㎡，刘沟村</t>
    </r>
    <r>
      <rPr>
        <sz val="14"/>
        <rFont val="Times New Roman"/>
        <charset val="134"/>
      </rPr>
      <t>6699.3</t>
    </r>
    <r>
      <rPr>
        <sz val="14"/>
        <rFont val="宋体"/>
        <charset val="134"/>
      </rPr>
      <t>㎡，中庄村</t>
    </r>
    <r>
      <rPr>
        <sz val="14"/>
        <rFont val="Times New Roman"/>
        <charset val="134"/>
      </rPr>
      <t>3230</t>
    </r>
    <r>
      <rPr>
        <sz val="14"/>
        <rFont val="宋体"/>
        <charset val="134"/>
      </rPr>
      <t>㎡，大阳村</t>
    </r>
    <r>
      <rPr>
        <sz val="14"/>
        <rFont val="Times New Roman"/>
        <charset val="134"/>
      </rPr>
      <t>1670.5</t>
    </r>
    <r>
      <rPr>
        <sz val="14"/>
        <rFont val="宋体"/>
        <charset val="134"/>
      </rPr>
      <t>㎡，东沟村</t>
    </r>
    <r>
      <rPr>
        <sz val="14"/>
        <rFont val="Times New Roman"/>
        <charset val="134"/>
      </rPr>
      <t>1544</t>
    </r>
    <r>
      <rPr>
        <sz val="14"/>
        <rFont val="宋体"/>
        <charset val="134"/>
      </rPr>
      <t>㎡，阳湾村</t>
    </r>
    <r>
      <rPr>
        <sz val="14"/>
        <rFont val="Times New Roman"/>
        <charset val="134"/>
      </rPr>
      <t>1500.5</t>
    </r>
    <r>
      <rPr>
        <sz val="14"/>
        <rFont val="宋体"/>
        <charset val="134"/>
      </rPr>
      <t>㎡，水滩村</t>
    </r>
    <r>
      <rPr>
        <sz val="14"/>
        <rFont val="Times New Roman"/>
        <charset val="134"/>
      </rPr>
      <t>3715.5</t>
    </r>
    <r>
      <rPr>
        <sz val="14"/>
        <rFont val="宋体"/>
        <charset val="134"/>
      </rPr>
      <t>㎡，南山村</t>
    </r>
    <r>
      <rPr>
        <sz val="14"/>
        <rFont val="Times New Roman"/>
        <charset val="134"/>
      </rPr>
      <t>1966.5</t>
    </r>
    <r>
      <rPr>
        <sz val="14"/>
        <rFont val="宋体"/>
        <charset val="134"/>
      </rPr>
      <t>㎡</t>
    </r>
  </si>
  <si>
    <t>连五乡小巷道硬化项目</t>
  </si>
  <si>
    <r>
      <rPr>
        <sz val="14"/>
        <rFont val="宋体"/>
        <charset val="134"/>
      </rPr>
      <t>兰家村</t>
    </r>
    <r>
      <rPr>
        <sz val="14"/>
        <rFont val="Times New Roman"/>
        <charset val="134"/>
      </rPr>
      <t>2793</t>
    </r>
    <r>
      <rPr>
        <sz val="14"/>
        <rFont val="宋体"/>
        <charset val="134"/>
      </rPr>
      <t>㎡，高庄村</t>
    </r>
    <r>
      <rPr>
        <sz val="14"/>
        <rFont val="Times New Roman"/>
        <charset val="134"/>
      </rPr>
      <t>4871</t>
    </r>
    <r>
      <rPr>
        <sz val="14"/>
        <rFont val="宋体"/>
        <charset val="134"/>
      </rPr>
      <t>㎡，连五村</t>
    </r>
    <r>
      <rPr>
        <sz val="14"/>
        <rFont val="Times New Roman"/>
        <charset val="134"/>
      </rPr>
      <t>14448</t>
    </r>
    <r>
      <rPr>
        <sz val="14"/>
        <rFont val="宋体"/>
        <charset val="134"/>
      </rPr>
      <t>㎡，腰庄村</t>
    </r>
    <r>
      <rPr>
        <sz val="14"/>
        <rFont val="Times New Roman"/>
        <charset val="134"/>
      </rPr>
      <t>22577</t>
    </r>
    <r>
      <rPr>
        <sz val="14"/>
        <rFont val="宋体"/>
        <charset val="134"/>
      </rPr>
      <t>㎡，李家村</t>
    </r>
    <r>
      <rPr>
        <sz val="14"/>
        <rFont val="Times New Roman"/>
        <charset val="134"/>
      </rPr>
      <t>14028</t>
    </r>
    <r>
      <rPr>
        <sz val="14"/>
        <rFont val="宋体"/>
        <charset val="134"/>
      </rPr>
      <t>㎡，贠家村</t>
    </r>
    <r>
      <rPr>
        <sz val="14"/>
        <rFont val="Times New Roman"/>
        <charset val="134"/>
      </rPr>
      <t>26676.9</t>
    </r>
    <r>
      <rPr>
        <sz val="14"/>
        <rFont val="宋体"/>
        <charset val="134"/>
      </rPr>
      <t>㎡，四合村</t>
    </r>
    <r>
      <rPr>
        <sz val="14"/>
        <rFont val="Times New Roman"/>
        <charset val="134"/>
      </rPr>
      <t>10553</t>
    </r>
    <r>
      <rPr>
        <sz val="14"/>
        <rFont val="宋体"/>
        <charset val="134"/>
      </rPr>
      <t>㎡，三合村</t>
    </r>
    <r>
      <rPr>
        <sz val="14"/>
        <rFont val="Times New Roman"/>
        <charset val="134"/>
      </rPr>
      <t>3184</t>
    </r>
    <r>
      <rPr>
        <sz val="14"/>
        <rFont val="宋体"/>
        <charset val="134"/>
      </rPr>
      <t>㎡，中渠村</t>
    </r>
    <r>
      <rPr>
        <sz val="14"/>
        <rFont val="Times New Roman"/>
        <charset val="134"/>
      </rPr>
      <t>5395</t>
    </r>
    <r>
      <rPr>
        <sz val="14"/>
        <rFont val="宋体"/>
        <charset val="134"/>
      </rPr>
      <t>㎡，中心村</t>
    </r>
    <r>
      <rPr>
        <sz val="14"/>
        <rFont val="Times New Roman"/>
        <charset val="134"/>
      </rPr>
      <t>17973.9</t>
    </r>
    <r>
      <rPr>
        <sz val="14"/>
        <rFont val="宋体"/>
        <charset val="134"/>
      </rPr>
      <t>㎡</t>
    </r>
  </si>
  <si>
    <t>马关镇小巷道硬化项目</t>
  </si>
  <si>
    <r>
      <rPr>
        <sz val="14"/>
        <rFont val="宋体"/>
        <charset val="134"/>
      </rPr>
      <t>马堡村</t>
    </r>
    <r>
      <rPr>
        <sz val="14"/>
        <rFont val="Times New Roman"/>
        <charset val="134"/>
      </rPr>
      <t>3504</t>
    </r>
    <r>
      <rPr>
        <sz val="14"/>
        <rFont val="宋体"/>
        <charset val="134"/>
      </rPr>
      <t>㎡，西山村</t>
    </r>
    <r>
      <rPr>
        <sz val="14"/>
        <rFont val="Times New Roman"/>
        <charset val="134"/>
      </rPr>
      <t>12407</t>
    </r>
    <r>
      <rPr>
        <sz val="14"/>
        <rFont val="宋体"/>
        <charset val="134"/>
      </rPr>
      <t>㎡，上豆村</t>
    </r>
    <r>
      <rPr>
        <sz val="14"/>
        <rFont val="Times New Roman"/>
        <charset val="134"/>
      </rPr>
      <t>9252.2</t>
    </r>
    <r>
      <rPr>
        <sz val="14"/>
        <rFont val="宋体"/>
        <charset val="134"/>
      </rPr>
      <t>㎡，上河村</t>
    </r>
    <r>
      <rPr>
        <sz val="14"/>
        <rFont val="Times New Roman"/>
        <charset val="134"/>
      </rPr>
      <t>9862.4</t>
    </r>
    <r>
      <rPr>
        <sz val="14"/>
        <rFont val="宋体"/>
        <charset val="134"/>
      </rPr>
      <t>㎡，西台村</t>
    </r>
    <r>
      <rPr>
        <sz val="14"/>
        <rFont val="Times New Roman"/>
        <charset val="134"/>
      </rPr>
      <t>12585</t>
    </r>
    <r>
      <rPr>
        <sz val="14"/>
        <rFont val="宋体"/>
        <charset val="134"/>
      </rPr>
      <t>㎡，小庄村</t>
    </r>
    <r>
      <rPr>
        <sz val="14"/>
        <rFont val="Times New Roman"/>
        <charset val="134"/>
      </rPr>
      <t>7979.5</t>
    </r>
    <r>
      <rPr>
        <sz val="14"/>
        <rFont val="宋体"/>
        <charset val="134"/>
      </rPr>
      <t>㎡，八杜村</t>
    </r>
    <r>
      <rPr>
        <sz val="14"/>
        <rFont val="Times New Roman"/>
        <charset val="134"/>
      </rPr>
      <t>9350</t>
    </r>
    <r>
      <rPr>
        <sz val="14"/>
        <rFont val="宋体"/>
        <charset val="134"/>
      </rPr>
      <t>㎡，西庄村</t>
    </r>
    <r>
      <rPr>
        <sz val="14"/>
        <rFont val="Times New Roman"/>
        <charset val="134"/>
      </rPr>
      <t>3892</t>
    </r>
    <r>
      <rPr>
        <sz val="14"/>
        <rFont val="宋体"/>
        <charset val="134"/>
      </rPr>
      <t>㎡，黄花村</t>
    </r>
    <r>
      <rPr>
        <sz val="14"/>
        <rFont val="Times New Roman"/>
        <charset val="134"/>
      </rPr>
      <t>6280</t>
    </r>
    <r>
      <rPr>
        <sz val="14"/>
        <rFont val="宋体"/>
        <charset val="134"/>
      </rPr>
      <t>㎡，石川村</t>
    </r>
    <r>
      <rPr>
        <sz val="14"/>
        <rFont val="Times New Roman"/>
        <charset val="134"/>
      </rPr>
      <t>8139</t>
    </r>
    <r>
      <rPr>
        <sz val="14"/>
        <rFont val="宋体"/>
        <charset val="134"/>
      </rPr>
      <t>㎡，新义村</t>
    </r>
    <r>
      <rPr>
        <sz val="14"/>
        <rFont val="Times New Roman"/>
        <charset val="134"/>
      </rPr>
      <t>15654</t>
    </r>
    <r>
      <rPr>
        <sz val="14"/>
        <rFont val="宋体"/>
        <charset val="134"/>
      </rPr>
      <t>㎡，草湾村</t>
    </r>
    <r>
      <rPr>
        <sz val="14"/>
        <rFont val="Times New Roman"/>
        <charset val="134"/>
      </rPr>
      <t>8381</t>
    </r>
    <r>
      <rPr>
        <sz val="14"/>
        <rFont val="宋体"/>
        <charset val="134"/>
      </rPr>
      <t>㎡，韦沟村</t>
    </r>
    <r>
      <rPr>
        <sz val="14"/>
        <rFont val="Times New Roman"/>
        <charset val="134"/>
      </rPr>
      <t>2660.5</t>
    </r>
    <r>
      <rPr>
        <sz val="14"/>
        <rFont val="宋体"/>
        <charset val="134"/>
      </rPr>
      <t>㎡，东庄村</t>
    </r>
    <r>
      <rPr>
        <sz val="14"/>
        <rFont val="Times New Roman"/>
        <charset val="134"/>
      </rPr>
      <t>3473</t>
    </r>
    <r>
      <rPr>
        <sz val="14"/>
        <rFont val="宋体"/>
        <charset val="134"/>
      </rPr>
      <t>㎡</t>
    </r>
  </si>
  <si>
    <t>川王镇小巷道硬化项目</t>
  </si>
  <si>
    <r>
      <rPr>
        <sz val="14"/>
        <rFont val="宋体"/>
        <charset val="134"/>
      </rPr>
      <t>铁洼村</t>
    </r>
    <r>
      <rPr>
        <sz val="14"/>
        <rFont val="Times New Roman"/>
        <charset val="134"/>
      </rPr>
      <t>9023</t>
    </r>
    <r>
      <rPr>
        <sz val="14"/>
        <rFont val="宋体"/>
        <charset val="134"/>
      </rPr>
      <t>㎡，冯家村</t>
    </r>
    <r>
      <rPr>
        <sz val="14"/>
        <rFont val="Times New Roman"/>
        <charset val="134"/>
      </rPr>
      <t>2108</t>
    </r>
    <r>
      <rPr>
        <sz val="14"/>
        <rFont val="宋体"/>
        <charset val="134"/>
      </rPr>
      <t>㎡，小河村</t>
    </r>
    <r>
      <rPr>
        <sz val="14"/>
        <rFont val="Times New Roman"/>
        <charset val="134"/>
      </rPr>
      <t>2558.9</t>
    </r>
    <r>
      <rPr>
        <sz val="14"/>
        <rFont val="宋体"/>
        <charset val="134"/>
      </rPr>
      <t>㎡，大庄村</t>
    </r>
    <r>
      <rPr>
        <sz val="14"/>
        <rFont val="Times New Roman"/>
        <charset val="134"/>
      </rPr>
      <t>10485.7</t>
    </r>
    <r>
      <rPr>
        <sz val="14"/>
        <rFont val="宋体"/>
        <charset val="134"/>
      </rPr>
      <t>㎡</t>
    </r>
  </si>
  <si>
    <t>张棉驿乡小巷道硬化项目</t>
  </si>
  <si>
    <r>
      <rPr>
        <sz val="14"/>
        <rFont val="宋体"/>
        <charset val="134"/>
      </rPr>
      <t>上蒋村</t>
    </r>
    <r>
      <rPr>
        <sz val="14"/>
        <rFont val="Times New Roman"/>
        <charset val="134"/>
      </rPr>
      <t>3920.5</t>
    </r>
    <r>
      <rPr>
        <sz val="14"/>
        <rFont val="宋体"/>
        <charset val="134"/>
      </rPr>
      <t>㎡，马夭村</t>
    </r>
    <r>
      <rPr>
        <sz val="14"/>
        <rFont val="Times New Roman"/>
        <charset val="134"/>
      </rPr>
      <t>4287.5</t>
    </r>
    <r>
      <rPr>
        <sz val="14"/>
        <rFont val="宋体"/>
        <charset val="134"/>
      </rPr>
      <t>㎡，东峡村</t>
    </r>
    <r>
      <rPr>
        <sz val="14"/>
        <rFont val="Times New Roman"/>
        <charset val="134"/>
      </rPr>
      <t>1430</t>
    </r>
    <r>
      <rPr>
        <sz val="14"/>
        <rFont val="宋体"/>
        <charset val="134"/>
      </rPr>
      <t>㎡</t>
    </r>
  </si>
  <si>
    <t>刘堡镇小巷道硬化项目</t>
  </si>
  <si>
    <r>
      <rPr>
        <sz val="14"/>
        <rFont val="宋体"/>
        <charset val="134"/>
      </rPr>
      <t>罗湾村</t>
    </r>
    <r>
      <rPr>
        <sz val="14"/>
        <rFont val="Times New Roman"/>
        <charset val="134"/>
      </rPr>
      <t>5393</t>
    </r>
    <r>
      <rPr>
        <sz val="14"/>
        <rFont val="宋体"/>
        <charset val="134"/>
      </rPr>
      <t>㎡，王山村</t>
    </r>
    <r>
      <rPr>
        <sz val="14"/>
        <rFont val="Times New Roman"/>
        <charset val="134"/>
      </rPr>
      <t>600</t>
    </r>
    <r>
      <rPr>
        <sz val="14"/>
        <rFont val="宋体"/>
        <charset val="134"/>
      </rPr>
      <t>㎡，峡里村</t>
    </r>
    <r>
      <rPr>
        <sz val="14"/>
        <rFont val="Times New Roman"/>
        <charset val="134"/>
      </rPr>
      <t>600</t>
    </r>
    <r>
      <rPr>
        <sz val="14"/>
        <rFont val="宋体"/>
        <charset val="134"/>
      </rPr>
      <t>㎡</t>
    </r>
  </si>
  <si>
    <t>胡川镇小巷道硬化项目</t>
  </si>
  <si>
    <r>
      <rPr>
        <sz val="14"/>
        <rFont val="宋体"/>
        <charset val="134"/>
      </rPr>
      <t>张堡村</t>
    </r>
    <r>
      <rPr>
        <sz val="14"/>
        <rFont val="Times New Roman"/>
        <charset val="134"/>
      </rPr>
      <t>6080</t>
    </r>
    <r>
      <rPr>
        <sz val="14"/>
        <rFont val="宋体"/>
        <charset val="134"/>
      </rPr>
      <t>㎡，胡川村</t>
    </r>
    <r>
      <rPr>
        <sz val="14"/>
        <rFont val="Times New Roman"/>
        <charset val="134"/>
      </rPr>
      <t>1980</t>
    </r>
    <r>
      <rPr>
        <sz val="14"/>
        <rFont val="宋体"/>
        <charset val="134"/>
      </rPr>
      <t>㎡，后湾村</t>
    </r>
    <r>
      <rPr>
        <sz val="14"/>
        <rFont val="Times New Roman"/>
        <charset val="134"/>
      </rPr>
      <t>4546.5</t>
    </r>
    <r>
      <rPr>
        <sz val="14"/>
        <rFont val="宋体"/>
        <charset val="134"/>
      </rPr>
      <t>㎡，仓下村</t>
    </r>
    <r>
      <rPr>
        <sz val="14"/>
        <rFont val="Times New Roman"/>
        <charset val="134"/>
      </rPr>
      <t>1767</t>
    </r>
    <r>
      <rPr>
        <sz val="14"/>
        <rFont val="宋体"/>
        <charset val="134"/>
      </rPr>
      <t>㎡</t>
    </r>
  </si>
  <si>
    <t>木河乡小巷道硬化项目</t>
  </si>
  <si>
    <r>
      <rPr>
        <sz val="14"/>
        <rFont val="宋体"/>
        <charset val="134"/>
      </rPr>
      <t>庄河村</t>
    </r>
    <r>
      <rPr>
        <sz val="14"/>
        <rFont val="Times New Roman"/>
        <charset val="134"/>
      </rPr>
      <t>1664</t>
    </r>
    <r>
      <rPr>
        <sz val="14"/>
        <rFont val="宋体"/>
        <charset val="134"/>
      </rPr>
      <t>㎡，李沟村</t>
    </r>
    <r>
      <rPr>
        <sz val="14"/>
        <rFont val="Times New Roman"/>
        <charset val="134"/>
      </rPr>
      <t>1044</t>
    </r>
    <r>
      <rPr>
        <sz val="14"/>
        <rFont val="宋体"/>
        <charset val="134"/>
      </rPr>
      <t>㎡，上渠村</t>
    </r>
    <r>
      <rPr>
        <sz val="14"/>
        <rFont val="Times New Roman"/>
        <charset val="134"/>
      </rPr>
      <t>5237.5</t>
    </r>
    <r>
      <rPr>
        <sz val="14"/>
        <rFont val="宋体"/>
        <charset val="134"/>
      </rPr>
      <t>㎡，桃园村</t>
    </r>
    <r>
      <rPr>
        <sz val="14"/>
        <rFont val="Times New Roman"/>
        <charset val="134"/>
      </rPr>
      <t>675</t>
    </r>
    <r>
      <rPr>
        <sz val="14"/>
        <rFont val="宋体"/>
        <charset val="134"/>
      </rPr>
      <t>㎡，杜渠村</t>
    </r>
    <r>
      <rPr>
        <sz val="14"/>
        <rFont val="Times New Roman"/>
        <charset val="134"/>
      </rPr>
      <t>1245</t>
    </r>
    <r>
      <rPr>
        <sz val="14"/>
        <rFont val="宋体"/>
        <charset val="134"/>
      </rPr>
      <t>㎡，秋木村</t>
    </r>
    <r>
      <rPr>
        <sz val="14"/>
        <rFont val="Times New Roman"/>
        <charset val="134"/>
      </rPr>
      <t>2843</t>
    </r>
    <r>
      <rPr>
        <sz val="14"/>
        <rFont val="宋体"/>
        <charset val="134"/>
      </rPr>
      <t>㎡，店子村</t>
    </r>
    <r>
      <rPr>
        <sz val="14"/>
        <rFont val="Times New Roman"/>
        <charset val="134"/>
      </rPr>
      <t>15410</t>
    </r>
    <r>
      <rPr>
        <sz val="14"/>
        <rFont val="宋体"/>
        <charset val="134"/>
      </rPr>
      <t>㎡，八卜村</t>
    </r>
    <r>
      <rPr>
        <sz val="14"/>
        <rFont val="Times New Roman"/>
        <charset val="134"/>
      </rPr>
      <t>1365</t>
    </r>
    <r>
      <rPr>
        <sz val="14"/>
        <rFont val="宋体"/>
        <charset val="134"/>
      </rPr>
      <t>㎡，庄河村</t>
    </r>
    <r>
      <rPr>
        <sz val="14"/>
        <rFont val="Times New Roman"/>
        <charset val="134"/>
      </rPr>
      <t>3517.8</t>
    </r>
    <r>
      <rPr>
        <sz val="14"/>
        <rFont val="宋体"/>
        <charset val="134"/>
      </rPr>
      <t>㎡，高山村</t>
    </r>
    <r>
      <rPr>
        <sz val="14"/>
        <rFont val="Times New Roman"/>
        <charset val="134"/>
      </rPr>
      <t>2961</t>
    </r>
    <r>
      <rPr>
        <sz val="14"/>
        <rFont val="宋体"/>
        <charset val="134"/>
      </rPr>
      <t>㎡，下庞村</t>
    </r>
    <r>
      <rPr>
        <sz val="14"/>
        <rFont val="Times New Roman"/>
        <charset val="134"/>
      </rPr>
      <t>8021</t>
    </r>
    <r>
      <rPr>
        <sz val="14"/>
        <rFont val="宋体"/>
        <charset val="134"/>
      </rPr>
      <t>㎡</t>
    </r>
  </si>
  <si>
    <t>张家川镇小巷道硬化项目</t>
  </si>
  <si>
    <r>
      <rPr>
        <sz val="14"/>
        <rFont val="宋体"/>
        <charset val="134"/>
      </rPr>
      <t>上川村</t>
    </r>
    <r>
      <rPr>
        <sz val="14"/>
        <rFont val="Times New Roman"/>
        <charset val="134"/>
      </rPr>
      <t>5187.5</t>
    </r>
    <r>
      <rPr>
        <sz val="14"/>
        <rFont val="宋体"/>
        <charset val="134"/>
      </rPr>
      <t>㎡，袁川村</t>
    </r>
    <r>
      <rPr>
        <sz val="14"/>
        <rFont val="Times New Roman"/>
        <charset val="134"/>
      </rPr>
      <t>8019</t>
    </r>
    <r>
      <rPr>
        <sz val="14"/>
        <rFont val="宋体"/>
        <charset val="134"/>
      </rPr>
      <t>㎡，堡山村</t>
    </r>
    <r>
      <rPr>
        <sz val="14"/>
        <rFont val="Times New Roman"/>
        <charset val="134"/>
      </rPr>
      <t>4748</t>
    </r>
    <r>
      <rPr>
        <sz val="14"/>
        <rFont val="宋体"/>
        <charset val="134"/>
      </rPr>
      <t>㎡，上磨村</t>
    </r>
    <r>
      <rPr>
        <sz val="14"/>
        <rFont val="Times New Roman"/>
        <charset val="134"/>
      </rPr>
      <t>1810</t>
    </r>
    <r>
      <rPr>
        <sz val="14"/>
        <rFont val="宋体"/>
        <charset val="134"/>
      </rPr>
      <t>㎡，赵阳村</t>
    </r>
    <r>
      <rPr>
        <sz val="14"/>
        <rFont val="Times New Roman"/>
        <charset val="134"/>
      </rPr>
      <t>4592</t>
    </r>
    <r>
      <rPr>
        <sz val="14"/>
        <rFont val="宋体"/>
        <charset val="134"/>
      </rPr>
      <t>㎡，南川村</t>
    </r>
    <r>
      <rPr>
        <sz val="14"/>
        <rFont val="Times New Roman"/>
        <charset val="134"/>
      </rPr>
      <t>2676.5</t>
    </r>
    <r>
      <rPr>
        <sz val="14"/>
        <rFont val="宋体"/>
        <charset val="134"/>
      </rPr>
      <t>㎡，杨川村</t>
    </r>
    <r>
      <rPr>
        <sz val="14"/>
        <rFont val="Times New Roman"/>
        <charset val="134"/>
      </rPr>
      <t>805</t>
    </r>
    <r>
      <rPr>
        <sz val="14"/>
        <rFont val="宋体"/>
        <charset val="134"/>
      </rPr>
      <t>㎡，刘家村</t>
    </r>
    <r>
      <rPr>
        <sz val="14"/>
        <rFont val="Times New Roman"/>
        <charset val="134"/>
      </rPr>
      <t>200</t>
    </r>
    <r>
      <rPr>
        <sz val="14"/>
        <rFont val="宋体"/>
        <charset val="134"/>
      </rPr>
      <t>㎡，孟寺村</t>
    </r>
    <r>
      <rPr>
        <sz val="14"/>
        <rFont val="Times New Roman"/>
        <charset val="134"/>
      </rPr>
      <t>1090</t>
    </r>
    <r>
      <rPr>
        <sz val="14"/>
        <rFont val="宋体"/>
        <charset val="134"/>
      </rPr>
      <t>㎡，大堡村</t>
    </r>
    <r>
      <rPr>
        <sz val="14"/>
        <rFont val="Times New Roman"/>
        <charset val="134"/>
      </rPr>
      <t>4853</t>
    </r>
    <r>
      <rPr>
        <sz val="14"/>
        <rFont val="宋体"/>
        <charset val="134"/>
      </rPr>
      <t>㎡，园树村</t>
    </r>
    <r>
      <rPr>
        <sz val="14"/>
        <rFont val="Times New Roman"/>
        <charset val="134"/>
      </rPr>
      <t>3049</t>
    </r>
    <r>
      <rPr>
        <sz val="14"/>
        <rFont val="宋体"/>
        <charset val="134"/>
      </rPr>
      <t>㎡，瓦泉村</t>
    </r>
    <r>
      <rPr>
        <sz val="14"/>
        <rFont val="Times New Roman"/>
        <charset val="134"/>
      </rPr>
      <t>855</t>
    </r>
    <r>
      <rPr>
        <sz val="14"/>
        <rFont val="宋体"/>
        <charset val="134"/>
      </rPr>
      <t>㎡，纳沟村</t>
    </r>
    <r>
      <rPr>
        <sz val="14"/>
        <rFont val="Times New Roman"/>
        <charset val="134"/>
      </rPr>
      <t>11421.5</t>
    </r>
    <r>
      <rPr>
        <sz val="14"/>
        <rFont val="宋体"/>
        <charset val="134"/>
      </rPr>
      <t>㎡，赵川村</t>
    </r>
    <r>
      <rPr>
        <sz val="14"/>
        <rFont val="Times New Roman"/>
        <charset val="134"/>
      </rPr>
      <t>1200</t>
    </r>
    <r>
      <rPr>
        <sz val="14"/>
        <rFont val="宋体"/>
        <charset val="134"/>
      </rPr>
      <t>㎡，查湾村</t>
    </r>
    <r>
      <rPr>
        <sz val="14"/>
        <rFont val="Times New Roman"/>
        <charset val="134"/>
      </rPr>
      <t>2146</t>
    </r>
    <r>
      <rPr>
        <sz val="14"/>
        <rFont val="宋体"/>
        <charset val="134"/>
      </rPr>
      <t>㎡，峡口村</t>
    </r>
    <r>
      <rPr>
        <sz val="14"/>
        <rFont val="Times New Roman"/>
        <charset val="134"/>
      </rPr>
      <t>1405</t>
    </r>
    <r>
      <rPr>
        <sz val="14"/>
        <rFont val="宋体"/>
        <charset val="134"/>
      </rPr>
      <t>㎡，崔家村</t>
    </r>
    <r>
      <rPr>
        <sz val="14"/>
        <rFont val="Times New Roman"/>
        <charset val="134"/>
      </rPr>
      <t>350</t>
    </r>
    <r>
      <rPr>
        <sz val="14"/>
        <rFont val="宋体"/>
        <charset val="134"/>
      </rPr>
      <t>㎡，背武村</t>
    </r>
    <r>
      <rPr>
        <sz val="14"/>
        <rFont val="Times New Roman"/>
        <charset val="134"/>
      </rPr>
      <t>1800</t>
    </r>
    <r>
      <rPr>
        <sz val="14"/>
        <rFont val="宋体"/>
        <charset val="134"/>
      </rPr>
      <t>㎡</t>
    </r>
  </si>
  <si>
    <t>平安乡小巷道硬化项目</t>
  </si>
  <si>
    <r>
      <rPr>
        <sz val="14"/>
        <rFont val="宋体"/>
        <charset val="134"/>
      </rPr>
      <t>新庄村</t>
    </r>
    <r>
      <rPr>
        <sz val="14"/>
        <rFont val="Times New Roman"/>
        <charset val="134"/>
      </rPr>
      <t>18745.3</t>
    </r>
    <r>
      <rPr>
        <sz val="14"/>
        <rFont val="宋体"/>
        <charset val="134"/>
      </rPr>
      <t>㎡，梨树村</t>
    </r>
    <r>
      <rPr>
        <sz val="14"/>
        <rFont val="Times New Roman"/>
        <charset val="134"/>
      </rPr>
      <t>14500</t>
    </r>
    <r>
      <rPr>
        <sz val="14"/>
        <rFont val="宋体"/>
        <charset val="134"/>
      </rPr>
      <t>㎡，水泉村</t>
    </r>
    <r>
      <rPr>
        <sz val="14"/>
        <rFont val="Times New Roman"/>
        <charset val="134"/>
      </rPr>
      <t>1768.1</t>
    </r>
    <r>
      <rPr>
        <sz val="14"/>
        <rFont val="宋体"/>
        <charset val="134"/>
      </rPr>
      <t>㎡，磨马村</t>
    </r>
    <r>
      <rPr>
        <sz val="14"/>
        <rFont val="Times New Roman"/>
        <charset val="134"/>
      </rPr>
      <t>7333</t>
    </r>
    <r>
      <rPr>
        <sz val="14"/>
        <rFont val="宋体"/>
        <charset val="134"/>
      </rPr>
      <t>㎡，包梁村</t>
    </r>
    <r>
      <rPr>
        <sz val="14"/>
        <rFont val="Times New Roman"/>
        <charset val="134"/>
      </rPr>
      <t>1978.5</t>
    </r>
    <r>
      <rPr>
        <sz val="14"/>
        <rFont val="宋体"/>
        <charset val="134"/>
      </rPr>
      <t>㎡，铁古村</t>
    </r>
    <r>
      <rPr>
        <sz val="14"/>
        <rFont val="Times New Roman"/>
        <charset val="134"/>
      </rPr>
      <t>3410</t>
    </r>
    <r>
      <rPr>
        <sz val="14"/>
        <rFont val="宋体"/>
        <charset val="134"/>
      </rPr>
      <t>㎡，马原村</t>
    </r>
    <r>
      <rPr>
        <sz val="14"/>
        <rFont val="Times New Roman"/>
        <charset val="134"/>
      </rPr>
      <t>8796.4</t>
    </r>
    <r>
      <rPr>
        <sz val="14"/>
        <rFont val="宋体"/>
        <charset val="134"/>
      </rPr>
      <t>㎡，大湾村</t>
    </r>
    <r>
      <rPr>
        <sz val="14"/>
        <rFont val="Times New Roman"/>
        <charset val="134"/>
      </rPr>
      <t>2990</t>
    </r>
    <r>
      <rPr>
        <sz val="14"/>
        <rFont val="宋体"/>
        <charset val="134"/>
      </rPr>
      <t>㎡</t>
    </r>
  </si>
  <si>
    <t>恭门镇小巷道硬化项目</t>
  </si>
  <si>
    <r>
      <rPr>
        <sz val="14"/>
        <rFont val="宋体"/>
        <charset val="134"/>
      </rPr>
      <t>付川村</t>
    </r>
    <r>
      <rPr>
        <sz val="14"/>
        <rFont val="Times New Roman"/>
        <charset val="134"/>
      </rPr>
      <t>36576.8</t>
    </r>
    <r>
      <rPr>
        <sz val="14"/>
        <rFont val="宋体"/>
        <charset val="134"/>
      </rPr>
      <t>㎡，恭门村</t>
    </r>
    <r>
      <rPr>
        <sz val="14"/>
        <rFont val="Times New Roman"/>
        <charset val="134"/>
      </rPr>
      <t>19746.64</t>
    </r>
    <r>
      <rPr>
        <sz val="14"/>
        <rFont val="宋体"/>
        <charset val="134"/>
      </rPr>
      <t>㎡，古土村</t>
    </r>
    <r>
      <rPr>
        <sz val="14"/>
        <rFont val="Times New Roman"/>
        <charset val="134"/>
      </rPr>
      <t>585.6</t>
    </r>
    <r>
      <rPr>
        <sz val="14"/>
        <rFont val="宋体"/>
        <charset val="134"/>
      </rPr>
      <t>㎡，梁湾村</t>
    </r>
    <r>
      <rPr>
        <sz val="14"/>
        <rFont val="Times New Roman"/>
        <charset val="134"/>
      </rPr>
      <t>11769.75</t>
    </r>
    <r>
      <rPr>
        <sz val="14"/>
        <rFont val="宋体"/>
        <charset val="134"/>
      </rPr>
      <t>㎡，麻山村</t>
    </r>
    <r>
      <rPr>
        <sz val="14"/>
        <rFont val="Times New Roman"/>
        <charset val="134"/>
      </rPr>
      <t>14096.50</t>
    </r>
    <r>
      <rPr>
        <sz val="14"/>
        <rFont val="宋体"/>
        <charset val="134"/>
      </rPr>
      <t>㎡，毛磨村</t>
    </r>
    <r>
      <rPr>
        <sz val="14"/>
        <rFont val="Times New Roman"/>
        <charset val="134"/>
      </rPr>
      <t>1000</t>
    </r>
    <r>
      <rPr>
        <sz val="14"/>
        <rFont val="宋体"/>
        <charset val="134"/>
      </rPr>
      <t>㎡，西关村</t>
    </r>
    <r>
      <rPr>
        <sz val="14"/>
        <rFont val="Times New Roman"/>
        <charset val="134"/>
      </rPr>
      <t>15106.03</t>
    </r>
    <r>
      <rPr>
        <sz val="14"/>
        <rFont val="宋体"/>
        <charset val="134"/>
      </rPr>
      <t>㎡，许湾村</t>
    </r>
    <r>
      <rPr>
        <sz val="14"/>
        <rFont val="Times New Roman"/>
        <charset val="134"/>
      </rPr>
      <t>4987.6</t>
    </r>
    <r>
      <rPr>
        <sz val="14"/>
        <rFont val="宋体"/>
        <charset val="134"/>
      </rPr>
      <t>㎡，城子村</t>
    </r>
    <r>
      <rPr>
        <sz val="14"/>
        <rFont val="Times New Roman"/>
        <charset val="134"/>
      </rPr>
      <t>4598.9</t>
    </r>
    <r>
      <rPr>
        <sz val="14"/>
        <rFont val="宋体"/>
        <charset val="134"/>
      </rPr>
      <t>㎡，天河村</t>
    </r>
    <r>
      <rPr>
        <sz val="14"/>
        <rFont val="Times New Roman"/>
        <charset val="134"/>
      </rPr>
      <t>7464</t>
    </r>
    <r>
      <rPr>
        <sz val="14"/>
        <rFont val="宋体"/>
        <charset val="134"/>
      </rPr>
      <t>㎡，袁河村</t>
    </r>
    <r>
      <rPr>
        <sz val="14"/>
        <rFont val="Times New Roman"/>
        <charset val="134"/>
      </rPr>
      <t>12877.4</t>
    </r>
    <r>
      <rPr>
        <sz val="14"/>
        <rFont val="宋体"/>
        <charset val="134"/>
      </rPr>
      <t>㎡，水池村</t>
    </r>
    <r>
      <rPr>
        <sz val="14"/>
        <rFont val="Times New Roman"/>
        <charset val="134"/>
      </rPr>
      <t>8517.2</t>
    </r>
    <r>
      <rPr>
        <sz val="14"/>
        <rFont val="宋体"/>
        <charset val="134"/>
      </rPr>
      <t>㎡，河北村</t>
    </r>
    <r>
      <rPr>
        <sz val="14"/>
        <rFont val="Times New Roman"/>
        <charset val="134"/>
      </rPr>
      <t>14019.5</t>
    </r>
    <r>
      <rPr>
        <sz val="14"/>
        <rFont val="宋体"/>
        <charset val="134"/>
      </rPr>
      <t>㎡，阴山村</t>
    </r>
    <r>
      <rPr>
        <sz val="14"/>
        <rFont val="Times New Roman"/>
        <charset val="134"/>
      </rPr>
      <t>14957</t>
    </r>
    <r>
      <rPr>
        <sz val="14"/>
        <rFont val="宋体"/>
        <charset val="134"/>
      </rPr>
      <t>㎡，杨坡村</t>
    </r>
    <r>
      <rPr>
        <sz val="14"/>
        <rFont val="Times New Roman"/>
        <charset val="134"/>
      </rPr>
      <t>16108</t>
    </r>
    <r>
      <rPr>
        <sz val="14"/>
        <rFont val="宋体"/>
        <charset val="134"/>
      </rPr>
      <t>㎡，麻崖村</t>
    </r>
    <r>
      <rPr>
        <sz val="14"/>
        <rFont val="Times New Roman"/>
        <charset val="134"/>
      </rPr>
      <t>22414.6</t>
    </r>
    <r>
      <rPr>
        <sz val="14"/>
        <rFont val="宋体"/>
        <charset val="134"/>
      </rPr>
      <t>㎡，仁湾村</t>
    </r>
    <r>
      <rPr>
        <sz val="14"/>
        <rFont val="Times New Roman"/>
        <charset val="134"/>
      </rPr>
      <t>5140.5</t>
    </r>
    <r>
      <rPr>
        <sz val="14"/>
        <rFont val="宋体"/>
        <charset val="134"/>
      </rPr>
      <t>㎡，海湾村</t>
    </r>
    <r>
      <rPr>
        <sz val="14"/>
        <rFont val="Times New Roman"/>
        <charset val="134"/>
      </rPr>
      <t>7140</t>
    </r>
    <r>
      <rPr>
        <sz val="14"/>
        <rFont val="宋体"/>
        <charset val="134"/>
      </rPr>
      <t>㎡，张巴村</t>
    </r>
    <r>
      <rPr>
        <sz val="14"/>
        <rFont val="Times New Roman"/>
        <charset val="134"/>
      </rPr>
      <t>7909.5</t>
    </r>
    <r>
      <rPr>
        <sz val="14"/>
        <rFont val="宋体"/>
        <charset val="134"/>
      </rPr>
      <t>㎡，河峪村</t>
    </r>
    <r>
      <rPr>
        <sz val="14"/>
        <rFont val="Times New Roman"/>
        <charset val="134"/>
      </rPr>
      <t>8116.6</t>
    </r>
    <r>
      <rPr>
        <sz val="14"/>
        <rFont val="宋体"/>
        <charset val="134"/>
      </rPr>
      <t>㎡，团结村</t>
    </r>
    <r>
      <rPr>
        <sz val="14"/>
        <rFont val="Times New Roman"/>
        <charset val="134"/>
      </rPr>
      <t>4262.5</t>
    </r>
    <r>
      <rPr>
        <sz val="14"/>
        <rFont val="宋体"/>
        <charset val="134"/>
      </rPr>
      <t>㎡，柳沟村</t>
    </r>
    <r>
      <rPr>
        <sz val="14"/>
        <rFont val="Times New Roman"/>
        <charset val="134"/>
      </rPr>
      <t>5445</t>
    </r>
    <r>
      <rPr>
        <sz val="14"/>
        <rFont val="宋体"/>
        <charset val="134"/>
      </rPr>
      <t>㎡</t>
    </r>
  </si>
  <si>
    <t>④</t>
  </si>
  <si>
    <t>其他：2项</t>
  </si>
  <si>
    <r>
      <rPr>
        <b/>
        <sz val="14"/>
        <rFont val="宋体"/>
        <charset val="134"/>
      </rPr>
      <t>安排</t>
    </r>
    <r>
      <rPr>
        <b/>
        <sz val="14"/>
        <rFont val="Times New Roman"/>
        <charset val="134"/>
      </rPr>
      <t>2110.80</t>
    </r>
    <r>
      <rPr>
        <b/>
        <sz val="14"/>
        <rFont val="宋体"/>
        <charset val="134"/>
      </rPr>
      <t>万元用于实施农村其他基础设施建设项目。</t>
    </r>
  </si>
  <si>
    <r>
      <rPr>
        <b/>
        <sz val="14"/>
        <rFont val="Times New Roman"/>
        <charset val="134"/>
      </rPr>
      <t>4.1</t>
    </r>
    <r>
      <rPr>
        <b/>
        <sz val="14"/>
        <rFont val="宋体"/>
        <charset val="134"/>
      </rPr>
      <t>生态环境治理项目</t>
    </r>
  </si>
  <si>
    <r>
      <rPr>
        <b/>
        <sz val="14"/>
        <rFont val="宋体"/>
        <charset val="134"/>
      </rPr>
      <t>安排</t>
    </r>
    <r>
      <rPr>
        <b/>
        <sz val="14"/>
        <rFont val="Times New Roman"/>
        <charset val="134"/>
      </rPr>
      <t>532.8</t>
    </r>
    <r>
      <rPr>
        <b/>
        <sz val="14"/>
        <rFont val="宋体"/>
        <charset val="134"/>
      </rPr>
      <t>万元用于生态环境治理项目。</t>
    </r>
  </si>
  <si>
    <t>闫家乡闫家村污水整治工程</t>
  </si>
  <si>
    <t>闫家村</t>
  </si>
  <si>
    <r>
      <rPr>
        <sz val="14"/>
        <rFont val="宋体"/>
        <charset val="134"/>
      </rPr>
      <t>在闫家村实施污水整治工程，新建</t>
    </r>
    <r>
      <rPr>
        <sz val="14"/>
        <rFont val="Times New Roman"/>
        <charset val="134"/>
      </rPr>
      <t>HDPE</t>
    </r>
    <r>
      <rPr>
        <sz val="14"/>
        <rFont val="宋体"/>
        <charset val="134"/>
      </rPr>
      <t>双璧波纹排污管长</t>
    </r>
    <r>
      <rPr>
        <sz val="14"/>
        <rFont val="Times New Roman"/>
        <charset val="134"/>
      </rPr>
      <t>900</t>
    </r>
    <r>
      <rPr>
        <sz val="14"/>
        <rFont val="宋体"/>
        <charset val="134"/>
      </rPr>
      <t>米，配套检查井</t>
    </r>
    <r>
      <rPr>
        <sz val="14"/>
        <rFont val="Times New Roman"/>
        <charset val="134"/>
      </rPr>
      <t>36</t>
    </r>
    <r>
      <rPr>
        <sz val="14"/>
        <rFont val="宋体"/>
        <charset val="134"/>
      </rPr>
      <t>座，三级沉淀过滤池</t>
    </r>
    <r>
      <rPr>
        <sz val="14"/>
        <rFont val="Times New Roman"/>
        <charset val="134"/>
      </rPr>
      <t>1</t>
    </r>
    <r>
      <rPr>
        <sz val="14"/>
        <rFont val="宋体"/>
        <charset val="134"/>
      </rPr>
      <t>座，建设容量</t>
    </r>
    <r>
      <rPr>
        <sz val="14"/>
        <rFont val="Times New Roman"/>
        <charset val="134"/>
      </rPr>
      <t>20</t>
    </r>
    <r>
      <rPr>
        <sz val="14"/>
        <rFont val="宋体"/>
        <charset val="134"/>
      </rPr>
      <t>立方米污水处理站</t>
    </r>
    <r>
      <rPr>
        <sz val="14"/>
        <rFont val="Times New Roman"/>
        <charset val="134"/>
      </rPr>
      <t>1</t>
    </r>
    <r>
      <rPr>
        <sz val="14"/>
        <rFont val="宋体"/>
        <charset val="134"/>
      </rPr>
      <t>座，工程共需资金</t>
    </r>
    <r>
      <rPr>
        <sz val="14"/>
        <rFont val="Times New Roman"/>
        <charset val="134"/>
      </rPr>
      <t>127</t>
    </r>
    <r>
      <rPr>
        <sz val="14"/>
        <rFont val="宋体"/>
        <charset val="134"/>
      </rPr>
      <t>万元。</t>
    </r>
  </si>
  <si>
    <t>进一步防止汤峪河流域水体污染，有力支持天水市水体污染防治总体规划方案的实施。</t>
  </si>
  <si>
    <t>市生态环境局张家川分局</t>
  </si>
  <si>
    <t>闫家乡沤麻池建设项目</t>
  </si>
  <si>
    <r>
      <rPr>
        <sz val="14"/>
        <rFont val="宋体"/>
        <charset val="134"/>
      </rPr>
      <t>闫家乡大场村新建沤麻池</t>
    </r>
    <r>
      <rPr>
        <sz val="14"/>
        <rFont val="Times New Roman"/>
        <charset val="134"/>
      </rPr>
      <t>4</t>
    </r>
    <r>
      <rPr>
        <sz val="14"/>
        <rFont val="宋体"/>
        <charset val="134"/>
      </rPr>
      <t>座，规格</t>
    </r>
    <r>
      <rPr>
        <sz val="14"/>
        <rFont val="Times New Roman"/>
        <charset val="134"/>
      </rPr>
      <t>5m*3m*1.2m</t>
    </r>
    <r>
      <rPr>
        <sz val="14"/>
        <rFont val="宋体"/>
        <charset val="134"/>
      </rPr>
      <t>；新建检查井</t>
    </r>
    <r>
      <rPr>
        <sz val="14"/>
        <rFont val="Times New Roman"/>
        <charset val="134"/>
      </rPr>
      <t>25</t>
    </r>
    <r>
      <rPr>
        <sz val="14"/>
        <rFont val="宋体"/>
        <charset val="134"/>
      </rPr>
      <t>个，污水处理管道长</t>
    </r>
    <r>
      <rPr>
        <sz val="14"/>
        <rFont val="Times New Roman"/>
        <charset val="134"/>
      </rPr>
      <t>1000</t>
    </r>
    <r>
      <rPr>
        <sz val="14"/>
        <rFont val="宋体"/>
        <charset val="134"/>
      </rPr>
      <t>米，共需资金</t>
    </r>
    <r>
      <rPr>
        <sz val="14"/>
        <rFont val="Times New Roman"/>
        <charset val="134"/>
      </rPr>
      <t>54</t>
    </r>
    <r>
      <rPr>
        <sz val="14"/>
        <rFont val="宋体"/>
        <charset val="134"/>
      </rPr>
      <t>万元。</t>
    </r>
  </si>
  <si>
    <t>进一步防止通关河流域水体污染，有力支持天水市水体污染防治总体规划方案的实施。</t>
  </si>
  <si>
    <t>马鹿镇沤麻池建设项目</t>
  </si>
  <si>
    <r>
      <rPr>
        <sz val="14"/>
        <rFont val="宋体"/>
        <charset val="134"/>
      </rPr>
      <t>安排</t>
    </r>
    <r>
      <rPr>
        <sz val="14"/>
        <rFont val="Times New Roman"/>
        <charset val="134"/>
      </rPr>
      <t>280</t>
    </r>
    <r>
      <rPr>
        <sz val="14"/>
        <rFont val="宋体"/>
        <charset val="134"/>
      </rPr>
      <t>万元在全镇</t>
    </r>
    <r>
      <rPr>
        <sz val="14"/>
        <rFont val="Times New Roman"/>
        <charset val="134"/>
      </rPr>
      <t>5</t>
    </r>
    <r>
      <rPr>
        <sz val="14"/>
        <rFont val="宋体"/>
        <charset val="134"/>
      </rPr>
      <t>村建设</t>
    </r>
    <r>
      <rPr>
        <sz val="14"/>
        <rFont val="Times New Roman"/>
        <charset val="134"/>
      </rPr>
      <t>140</t>
    </r>
    <r>
      <rPr>
        <sz val="14"/>
        <rFont val="宋体"/>
        <charset val="134"/>
      </rPr>
      <t>座沤麻池，每座补助</t>
    </r>
    <r>
      <rPr>
        <sz val="14"/>
        <rFont val="Times New Roman"/>
        <charset val="134"/>
      </rPr>
      <t>2</t>
    </r>
    <r>
      <rPr>
        <sz val="14"/>
        <rFont val="宋体"/>
        <charset val="134"/>
      </rPr>
      <t>万元，建设规格</t>
    </r>
    <r>
      <rPr>
        <sz val="14"/>
        <rFont val="Times New Roman"/>
        <charset val="134"/>
      </rPr>
      <t>5m*3m*1.5m</t>
    </r>
    <r>
      <rPr>
        <sz val="14"/>
        <rFont val="宋体"/>
        <charset val="134"/>
      </rPr>
      <t>，为混凝土结构，配套引水渠、排水管道及沉淀池等设施。</t>
    </r>
  </si>
  <si>
    <t>刘堡镇赵湾村污水处理站建设项目</t>
  </si>
  <si>
    <r>
      <rPr>
        <sz val="14"/>
        <rFont val="宋体"/>
        <charset val="134"/>
      </rPr>
      <t>赵湾村安排</t>
    </r>
    <r>
      <rPr>
        <sz val="14"/>
        <rFont val="Times New Roman"/>
        <charset val="134"/>
      </rPr>
      <t>68</t>
    </r>
    <r>
      <rPr>
        <sz val="14"/>
        <rFont val="宋体"/>
        <charset val="134"/>
      </rPr>
      <t>万元，建设污水处理站一处。</t>
    </r>
  </si>
  <si>
    <t>改善村级基础设施条件</t>
  </si>
  <si>
    <r>
      <rPr>
        <b/>
        <sz val="14"/>
        <rFont val="Times New Roman"/>
        <charset val="134"/>
      </rPr>
      <t>4.2</t>
    </r>
    <r>
      <rPr>
        <b/>
        <sz val="14"/>
        <rFont val="宋体"/>
        <charset val="134"/>
      </rPr>
      <t>国有马鹿林场长宁工区基础设施建设项目</t>
    </r>
  </si>
  <si>
    <r>
      <rPr>
        <b/>
        <sz val="14"/>
        <rFont val="宋体"/>
        <charset val="134"/>
      </rPr>
      <t>安排</t>
    </r>
    <r>
      <rPr>
        <b/>
        <sz val="14"/>
        <rFont val="Times New Roman"/>
        <charset val="134"/>
      </rPr>
      <t>55</t>
    </r>
    <r>
      <rPr>
        <b/>
        <sz val="14"/>
        <rFont val="宋体"/>
        <charset val="134"/>
      </rPr>
      <t>万元用于设施国有林场建设项目。</t>
    </r>
  </si>
  <si>
    <t>国有马鹿林场长宁工区基础设施建设项目</t>
  </si>
  <si>
    <r>
      <rPr>
        <sz val="14"/>
        <rFont val="宋体"/>
        <charset val="134"/>
      </rPr>
      <t>马鹿林场长宁工区基础设施建设项目，项目位于马鹿镇长宁驿村。新建挡墙全长</t>
    </r>
    <r>
      <rPr>
        <sz val="14"/>
        <rFont val="Times New Roman"/>
        <charset val="134"/>
      </rPr>
      <t>80m</t>
    </r>
    <r>
      <rPr>
        <sz val="14"/>
        <rFont val="宋体"/>
        <charset val="134"/>
      </rPr>
      <t>，场地硬化</t>
    </r>
    <r>
      <rPr>
        <sz val="14"/>
        <rFont val="Times New Roman"/>
        <charset val="134"/>
      </rPr>
      <t>950</t>
    </r>
    <r>
      <rPr>
        <sz val="14"/>
        <rFont val="宋体"/>
        <charset val="134"/>
      </rPr>
      <t>㎡（硬化结构层为</t>
    </r>
    <r>
      <rPr>
        <sz val="14"/>
        <rFont val="Times New Roman"/>
        <charset val="134"/>
      </rPr>
      <t>15cm</t>
    </r>
    <r>
      <rPr>
        <sz val="14"/>
        <rFont val="宋体"/>
        <charset val="134"/>
      </rPr>
      <t>厚水泥混凝土面层</t>
    </r>
    <r>
      <rPr>
        <sz val="14"/>
        <rFont val="Times New Roman"/>
        <charset val="134"/>
      </rPr>
      <t>+10cm</t>
    </r>
    <r>
      <rPr>
        <sz val="14"/>
        <rFont val="宋体"/>
        <charset val="134"/>
      </rPr>
      <t>厚天然砂砾找平层），新建砖围墙</t>
    </r>
    <r>
      <rPr>
        <sz val="14"/>
        <rFont val="Times New Roman"/>
        <charset val="134"/>
      </rPr>
      <t>80m</t>
    </r>
    <r>
      <rPr>
        <sz val="14"/>
        <rFont val="宋体"/>
        <charset val="134"/>
      </rPr>
      <t>，新建铁艺大门和旗台各</t>
    </r>
    <r>
      <rPr>
        <sz val="14"/>
        <rFont val="Times New Roman"/>
        <charset val="134"/>
      </rPr>
      <t>1</t>
    </r>
    <r>
      <rPr>
        <sz val="14"/>
        <rFont val="宋体"/>
        <charset val="134"/>
      </rPr>
      <t>个。</t>
    </r>
  </si>
  <si>
    <t>改善国有林场基础设施建设</t>
  </si>
  <si>
    <t>马鹿林场</t>
  </si>
  <si>
    <r>
      <rPr>
        <b/>
        <sz val="14"/>
        <rFont val="Times New Roman"/>
        <charset val="134"/>
      </rPr>
      <t>4.3</t>
    </r>
    <r>
      <rPr>
        <b/>
        <sz val="14"/>
        <rFont val="宋体"/>
        <charset val="134"/>
      </rPr>
      <t>以工代赈项目</t>
    </r>
  </si>
  <si>
    <r>
      <rPr>
        <b/>
        <sz val="14"/>
        <rFont val="宋体"/>
        <charset val="134"/>
      </rPr>
      <t>安排</t>
    </r>
    <r>
      <rPr>
        <b/>
        <sz val="14"/>
        <rFont val="Times New Roman"/>
        <charset val="134"/>
      </rPr>
      <t>1523</t>
    </r>
    <r>
      <rPr>
        <b/>
        <sz val="14"/>
        <rFont val="宋体"/>
        <charset val="134"/>
      </rPr>
      <t>万元实施以工代赈项目。</t>
    </r>
  </si>
  <si>
    <r>
      <rPr>
        <sz val="14"/>
        <rFont val="宋体"/>
        <charset val="134"/>
      </rPr>
      <t>张家川县川王镇</t>
    </r>
    <r>
      <rPr>
        <sz val="14"/>
        <rFont val="Times New Roman"/>
        <charset val="0"/>
      </rPr>
      <t>2022</t>
    </r>
    <r>
      <rPr>
        <sz val="14"/>
        <rFont val="宋体"/>
        <charset val="134"/>
      </rPr>
      <t>年中央财政以工代赈建设项目</t>
    </r>
  </si>
  <si>
    <r>
      <rPr>
        <sz val="14"/>
        <rFont val="宋体"/>
        <charset val="134"/>
      </rPr>
      <t>新建道路全长</t>
    </r>
    <r>
      <rPr>
        <sz val="14"/>
        <rFont val="Times New Roman"/>
        <charset val="134"/>
      </rPr>
      <t>5.5km</t>
    </r>
    <r>
      <rPr>
        <sz val="14"/>
        <rFont val="宋体"/>
        <charset val="134"/>
      </rPr>
      <t>。采用四级（Ⅱ）类公路技术标准。设计速度</t>
    </r>
    <r>
      <rPr>
        <sz val="14"/>
        <rFont val="Times New Roman"/>
        <charset val="134"/>
      </rPr>
      <t>15km/h</t>
    </r>
    <r>
      <rPr>
        <sz val="14"/>
        <rFont val="宋体"/>
        <charset val="134"/>
      </rPr>
      <t>；本项目路路基宽度</t>
    </r>
    <r>
      <rPr>
        <sz val="14"/>
        <rFont val="Times New Roman"/>
        <charset val="134"/>
      </rPr>
      <t>5.5m</t>
    </r>
    <r>
      <rPr>
        <sz val="14"/>
        <rFont val="宋体"/>
        <charset val="134"/>
      </rPr>
      <t>，路面宽度</t>
    </r>
    <r>
      <rPr>
        <sz val="14"/>
        <rFont val="Times New Roman"/>
        <charset val="134"/>
      </rPr>
      <t>4.5m</t>
    </r>
    <r>
      <rPr>
        <sz val="14"/>
        <rFont val="宋体"/>
        <charset val="134"/>
      </rPr>
      <t>，两侧设</t>
    </r>
    <r>
      <rPr>
        <sz val="14"/>
        <rFont val="Times New Roman"/>
        <charset val="134"/>
      </rPr>
      <t>0.5m</t>
    </r>
    <r>
      <rPr>
        <sz val="14"/>
        <rFont val="宋体"/>
        <charset val="134"/>
      </rPr>
      <t>宽培土路肩</t>
    </r>
    <r>
      <rPr>
        <sz val="14"/>
        <rFont val="Times New Roman"/>
        <charset val="134"/>
      </rPr>
      <t>,</t>
    </r>
    <r>
      <rPr>
        <sz val="14"/>
        <rFont val="宋体"/>
        <charset val="134"/>
      </rPr>
      <t>路面结构采用</t>
    </r>
    <r>
      <rPr>
        <sz val="14"/>
        <rFont val="Times New Roman"/>
        <charset val="134"/>
      </rPr>
      <t>18cm</t>
    </r>
    <r>
      <rPr>
        <sz val="14"/>
        <rFont val="宋体"/>
        <charset val="134"/>
      </rPr>
      <t>厚水泥混凝土面层</t>
    </r>
    <r>
      <rPr>
        <sz val="14"/>
        <rFont val="Times New Roman"/>
        <charset val="134"/>
      </rPr>
      <t>+15cm</t>
    </r>
    <r>
      <rPr>
        <sz val="14"/>
        <rFont val="宋体"/>
        <charset val="134"/>
      </rPr>
      <t>厚天然砂砾基层。</t>
    </r>
  </si>
  <si>
    <r>
      <rPr>
        <sz val="14"/>
        <rFont val="宋体"/>
        <charset val="134"/>
      </rPr>
      <t>张家川县闫家乡</t>
    </r>
    <r>
      <rPr>
        <sz val="14"/>
        <rFont val="Times New Roman"/>
        <charset val="0"/>
      </rPr>
      <t>2022</t>
    </r>
    <r>
      <rPr>
        <sz val="14"/>
        <rFont val="宋体"/>
        <charset val="134"/>
      </rPr>
      <t>年中央财政以工代赈建设项目</t>
    </r>
  </si>
  <si>
    <r>
      <rPr>
        <sz val="14"/>
        <rFont val="宋体"/>
        <charset val="134"/>
      </rPr>
      <t>在闫家乡改建四级公里</t>
    </r>
    <r>
      <rPr>
        <sz val="14"/>
        <rFont val="Times New Roman"/>
        <charset val="0"/>
      </rPr>
      <t>10.3</t>
    </r>
    <r>
      <rPr>
        <sz val="14"/>
        <rFont val="宋体"/>
        <charset val="134"/>
      </rPr>
      <t>公里，路基宽度</t>
    </r>
    <r>
      <rPr>
        <sz val="14"/>
        <rFont val="Times New Roman"/>
        <charset val="0"/>
      </rPr>
      <t>5.5m</t>
    </r>
    <r>
      <rPr>
        <sz val="14"/>
        <rFont val="宋体"/>
        <charset val="134"/>
      </rPr>
      <t>，路面宽度</t>
    </r>
    <r>
      <rPr>
        <sz val="14"/>
        <rFont val="Times New Roman"/>
        <charset val="0"/>
      </rPr>
      <t>4.5m</t>
    </r>
    <r>
      <rPr>
        <sz val="14"/>
        <rFont val="宋体"/>
        <charset val="134"/>
      </rPr>
      <t>，两侧设</t>
    </r>
    <r>
      <rPr>
        <sz val="14"/>
        <rFont val="Times New Roman"/>
        <charset val="0"/>
      </rPr>
      <t>0.5m</t>
    </r>
    <r>
      <rPr>
        <sz val="14"/>
        <rFont val="宋体"/>
        <charset val="134"/>
      </rPr>
      <t>宽培土路肩</t>
    </r>
    <r>
      <rPr>
        <sz val="14"/>
        <rFont val="Times New Roman"/>
        <charset val="0"/>
      </rPr>
      <t>,</t>
    </r>
    <r>
      <rPr>
        <sz val="14"/>
        <rFont val="宋体"/>
        <charset val="134"/>
      </rPr>
      <t>路面结构采用</t>
    </r>
    <r>
      <rPr>
        <sz val="14"/>
        <rFont val="Times New Roman"/>
        <charset val="0"/>
      </rPr>
      <t>18cm</t>
    </r>
    <r>
      <rPr>
        <sz val="14"/>
        <rFont val="宋体"/>
        <charset val="134"/>
      </rPr>
      <t>厚水泥混凝土面层</t>
    </r>
    <r>
      <rPr>
        <sz val="14"/>
        <rFont val="Times New Roman"/>
        <charset val="0"/>
      </rPr>
      <t>+15cm</t>
    </r>
    <r>
      <rPr>
        <sz val="14"/>
        <rFont val="宋体"/>
        <charset val="134"/>
      </rPr>
      <t>厚天然砂砾基层。</t>
    </r>
  </si>
  <si>
    <r>
      <rPr>
        <sz val="14"/>
        <rFont val="宋体"/>
        <charset val="134"/>
      </rPr>
      <t>张家川县木河乡</t>
    </r>
    <r>
      <rPr>
        <sz val="14"/>
        <rFont val="Times New Roman"/>
        <charset val="0"/>
      </rPr>
      <t>2022</t>
    </r>
    <r>
      <rPr>
        <sz val="14"/>
        <rFont val="宋体"/>
        <charset val="134"/>
      </rPr>
      <t>年中央财政以工代赈建设项目</t>
    </r>
  </si>
  <si>
    <r>
      <rPr>
        <sz val="14"/>
        <rFont val="宋体"/>
        <charset val="134"/>
      </rPr>
      <t>道路硬化</t>
    </r>
    <r>
      <rPr>
        <sz val="14"/>
        <rFont val="Times New Roman"/>
        <charset val="0"/>
      </rPr>
      <t xml:space="preserve"> 2.6km,</t>
    </r>
    <r>
      <rPr>
        <sz val="14"/>
        <rFont val="宋体"/>
        <charset val="134"/>
      </rPr>
      <t>其中路线</t>
    </r>
    <r>
      <rPr>
        <sz val="14"/>
        <rFont val="Times New Roman"/>
        <charset val="0"/>
      </rPr>
      <t xml:space="preserve"> 1 </t>
    </r>
    <r>
      <rPr>
        <sz val="14"/>
        <rFont val="宋体"/>
        <charset val="134"/>
      </rPr>
      <t>全长</t>
    </r>
    <r>
      <rPr>
        <sz val="14"/>
        <rFont val="Times New Roman"/>
        <charset val="0"/>
      </rPr>
      <t>0.4km</t>
    </r>
    <r>
      <rPr>
        <sz val="14"/>
        <rFont val="宋体"/>
        <charset val="134"/>
      </rPr>
      <t>，路面宽度</t>
    </r>
    <r>
      <rPr>
        <sz val="14"/>
        <rFont val="Times New Roman"/>
        <charset val="0"/>
      </rPr>
      <t xml:space="preserve"> 5.0m</t>
    </r>
    <r>
      <rPr>
        <sz val="14"/>
        <rFont val="宋体"/>
        <charset val="134"/>
      </rPr>
      <t>，路基宽</t>
    </r>
    <r>
      <rPr>
        <sz val="14"/>
        <rFont val="Times New Roman"/>
        <charset val="0"/>
      </rPr>
      <t xml:space="preserve"> 6.0m</t>
    </r>
    <r>
      <rPr>
        <sz val="14"/>
        <rFont val="宋体"/>
        <charset val="134"/>
      </rPr>
      <t>，采用</t>
    </r>
    <r>
      <rPr>
        <sz val="14"/>
        <rFont val="Times New Roman"/>
        <charset val="0"/>
      </rPr>
      <t xml:space="preserve"> 18cm </t>
    </r>
    <r>
      <rPr>
        <sz val="14"/>
        <rFont val="宋体"/>
        <charset val="134"/>
      </rPr>
      <t>厚混凝土面层</t>
    </r>
    <r>
      <rPr>
        <sz val="14"/>
        <rFont val="Times New Roman"/>
        <charset val="0"/>
      </rPr>
      <t>+</t>
    </r>
    <r>
      <rPr>
        <sz val="14"/>
        <rFont val="宋体"/>
        <charset val="134"/>
      </rPr>
      <t>原有基层；路线</t>
    </r>
    <r>
      <rPr>
        <sz val="14"/>
        <rFont val="Times New Roman"/>
        <charset val="0"/>
      </rPr>
      <t xml:space="preserve"> 2 </t>
    </r>
    <r>
      <rPr>
        <sz val="14"/>
        <rFont val="宋体"/>
        <charset val="134"/>
      </rPr>
      <t>全长</t>
    </r>
    <r>
      <rPr>
        <sz val="14"/>
        <rFont val="Times New Roman"/>
        <charset val="0"/>
      </rPr>
      <t xml:space="preserve"> 1.4km</t>
    </r>
    <r>
      <rPr>
        <sz val="14"/>
        <rFont val="宋体"/>
        <charset val="134"/>
      </rPr>
      <t>，路面宽</t>
    </r>
    <r>
      <rPr>
        <sz val="14"/>
        <rFont val="Times New Roman"/>
        <charset val="0"/>
      </rPr>
      <t xml:space="preserve"> 3.5m</t>
    </r>
    <r>
      <rPr>
        <sz val="14"/>
        <rFont val="宋体"/>
        <charset val="134"/>
      </rPr>
      <t>，路基宽</t>
    </r>
    <r>
      <rPr>
        <sz val="14"/>
        <rFont val="Times New Roman"/>
        <charset val="0"/>
      </rPr>
      <t xml:space="preserve"> 4.5m</t>
    </r>
    <r>
      <rPr>
        <sz val="14"/>
        <rFont val="宋体"/>
        <charset val="134"/>
      </rPr>
      <t>，采用</t>
    </r>
    <r>
      <rPr>
        <sz val="14"/>
        <rFont val="Times New Roman"/>
        <charset val="0"/>
      </rPr>
      <t xml:space="preserve"> 18cm </t>
    </r>
    <r>
      <rPr>
        <sz val="14"/>
        <rFont val="宋体"/>
        <charset val="134"/>
      </rPr>
      <t>厚混凝土面层</t>
    </r>
    <r>
      <rPr>
        <sz val="14"/>
        <rFont val="Times New Roman"/>
        <charset val="0"/>
      </rPr>
      <t xml:space="preserve">+15cm </t>
    </r>
    <r>
      <rPr>
        <sz val="14"/>
        <rFont val="宋体"/>
        <charset val="134"/>
      </rPr>
      <t>砂砾基础；路线</t>
    </r>
    <r>
      <rPr>
        <sz val="14"/>
        <rFont val="Times New Roman"/>
        <charset val="0"/>
      </rPr>
      <t xml:space="preserve"> 3 </t>
    </r>
    <r>
      <rPr>
        <sz val="14"/>
        <rFont val="宋体"/>
        <charset val="134"/>
      </rPr>
      <t>全长</t>
    </r>
    <r>
      <rPr>
        <sz val="14"/>
        <rFont val="Times New Roman"/>
        <charset val="0"/>
      </rPr>
      <t xml:space="preserve"> 0.8km</t>
    </r>
    <r>
      <rPr>
        <sz val="14"/>
        <rFont val="宋体"/>
        <charset val="134"/>
      </rPr>
      <t>，路面宽</t>
    </r>
    <r>
      <rPr>
        <sz val="14"/>
        <rFont val="Times New Roman"/>
        <charset val="0"/>
      </rPr>
      <t xml:space="preserve"> 3.5m</t>
    </r>
    <r>
      <rPr>
        <sz val="14"/>
        <rFont val="宋体"/>
        <charset val="134"/>
      </rPr>
      <t>，路基宽</t>
    </r>
    <r>
      <rPr>
        <sz val="14"/>
        <rFont val="Times New Roman"/>
        <charset val="0"/>
      </rPr>
      <t>4.5m</t>
    </r>
    <r>
      <rPr>
        <sz val="14"/>
        <rFont val="宋体"/>
        <charset val="134"/>
      </rPr>
      <t>，采用</t>
    </r>
    <r>
      <rPr>
        <sz val="14"/>
        <rFont val="Times New Roman"/>
        <charset val="0"/>
      </rPr>
      <t>18cm</t>
    </r>
    <r>
      <rPr>
        <sz val="14"/>
        <rFont val="宋体"/>
        <charset val="134"/>
      </rPr>
      <t>厚混凝土面层</t>
    </r>
    <r>
      <rPr>
        <sz val="14"/>
        <rFont val="Times New Roman"/>
        <charset val="0"/>
      </rPr>
      <t>+15cm</t>
    </r>
    <r>
      <rPr>
        <sz val="14"/>
        <rFont val="宋体"/>
        <charset val="134"/>
      </rPr>
      <t>砂砾基础；设计速度为</t>
    </r>
    <r>
      <rPr>
        <sz val="14"/>
        <rFont val="Times New Roman"/>
        <charset val="0"/>
      </rPr>
      <t>15km/h,</t>
    </r>
    <r>
      <rPr>
        <sz val="14"/>
        <rFont val="宋体"/>
        <charset val="134"/>
      </rPr>
      <t>设计洪水频率为</t>
    </r>
    <r>
      <rPr>
        <sz val="14"/>
        <rFont val="Times New Roman"/>
        <charset val="0"/>
      </rPr>
      <t xml:space="preserve"> 1/25</t>
    </r>
    <r>
      <rPr>
        <sz val="14"/>
        <rFont val="宋体"/>
        <charset val="134"/>
      </rPr>
      <t>。</t>
    </r>
  </si>
  <si>
    <t>有效改善村级基础设施条件，为产业发展提供更好的基础。</t>
  </si>
  <si>
    <r>
      <rPr>
        <b/>
        <sz val="14"/>
        <rFont val="宋体"/>
        <charset val="134"/>
      </rPr>
      <t>人居环境整治：</t>
    </r>
    <r>
      <rPr>
        <b/>
        <sz val="14"/>
        <rFont val="Times New Roman"/>
        <charset val="134"/>
      </rPr>
      <t>3</t>
    </r>
    <r>
      <rPr>
        <b/>
        <sz val="14"/>
        <rFont val="宋体"/>
        <charset val="134"/>
      </rPr>
      <t>项</t>
    </r>
  </si>
  <si>
    <r>
      <rPr>
        <b/>
        <sz val="14"/>
        <rFont val="宋体"/>
        <charset val="134"/>
      </rPr>
      <t>安排</t>
    </r>
    <r>
      <rPr>
        <b/>
        <sz val="14"/>
        <rFont val="Times New Roman"/>
        <charset val="134"/>
      </rPr>
      <t>710.3</t>
    </r>
    <r>
      <rPr>
        <b/>
        <sz val="14"/>
        <rFont val="宋体"/>
        <charset val="134"/>
      </rPr>
      <t>万元用于人居环境整治项目。</t>
    </r>
  </si>
  <si>
    <r>
      <rPr>
        <b/>
        <sz val="14"/>
        <rFont val="宋体"/>
        <charset val="134"/>
      </rPr>
      <t>农村卫生厕所改造</t>
    </r>
    <r>
      <rPr>
        <b/>
        <sz val="14"/>
        <rFont val="Times New Roman"/>
        <charset val="134"/>
      </rPr>
      <t xml:space="preserve">
</t>
    </r>
    <r>
      <rPr>
        <b/>
        <sz val="14"/>
        <rFont val="宋体"/>
        <charset val="134"/>
      </rPr>
      <t>（户用、公共厕所）：</t>
    </r>
    <r>
      <rPr>
        <b/>
        <sz val="14"/>
        <rFont val="Times New Roman"/>
        <charset val="134"/>
      </rPr>
      <t>3</t>
    </r>
    <r>
      <rPr>
        <b/>
        <sz val="14"/>
        <rFont val="宋体"/>
        <charset val="134"/>
      </rPr>
      <t>项</t>
    </r>
  </si>
  <si>
    <r>
      <rPr>
        <b/>
        <sz val="14"/>
        <rFont val="宋体"/>
        <charset val="134"/>
      </rPr>
      <t>安排</t>
    </r>
    <r>
      <rPr>
        <b/>
        <sz val="14"/>
        <rFont val="Times New Roman"/>
        <charset val="134"/>
      </rPr>
      <t>710.3</t>
    </r>
    <r>
      <rPr>
        <b/>
        <sz val="14"/>
        <rFont val="宋体"/>
        <charset val="134"/>
      </rPr>
      <t>万元用于农村卫生厕所改造及生活设施采购项目。</t>
    </r>
  </si>
  <si>
    <t>户厕改造项目</t>
  </si>
  <si>
    <r>
      <rPr>
        <sz val="14"/>
        <rFont val="宋体"/>
        <charset val="134"/>
      </rPr>
      <t>在全县</t>
    </r>
    <r>
      <rPr>
        <sz val="14"/>
        <rFont val="Times New Roman"/>
        <charset val="134"/>
      </rPr>
      <t>15</t>
    </r>
    <r>
      <rPr>
        <sz val="14"/>
        <rFont val="宋体"/>
        <charset val="134"/>
      </rPr>
      <t>乡镇投入</t>
    </r>
    <r>
      <rPr>
        <sz val="14"/>
        <rFont val="Times New Roman"/>
        <charset val="134"/>
      </rPr>
      <t>700</t>
    </r>
    <r>
      <rPr>
        <sz val="14"/>
        <rFont val="宋体"/>
        <charset val="134"/>
      </rPr>
      <t>万元户厕改造</t>
    </r>
    <r>
      <rPr>
        <sz val="14"/>
        <rFont val="Times New Roman"/>
        <charset val="134"/>
      </rPr>
      <t>7000</t>
    </r>
    <r>
      <rPr>
        <sz val="14"/>
        <rFont val="宋体"/>
        <charset val="134"/>
      </rPr>
      <t>户。</t>
    </r>
  </si>
  <si>
    <t>改善农村环境卫生面貌，促进农村建设更加美好。</t>
  </si>
  <si>
    <t>农村入户厕所改造项目</t>
  </si>
  <si>
    <r>
      <rPr>
        <sz val="14"/>
        <rFont val="宋体"/>
        <charset val="134"/>
      </rPr>
      <t>中央单位定点帮扶示范点实施厕所改造，瓦泉村</t>
    </r>
    <r>
      <rPr>
        <sz val="14"/>
        <rFont val="Times New Roman"/>
        <charset val="134"/>
      </rPr>
      <t>20</t>
    </r>
    <r>
      <rPr>
        <sz val="14"/>
        <rFont val="宋体"/>
        <charset val="134"/>
      </rPr>
      <t>户、堡山村</t>
    </r>
    <r>
      <rPr>
        <sz val="14"/>
        <rFont val="Times New Roman"/>
        <charset val="134"/>
      </rPr>
      <t>20</t>
    </r>
    <r>
      <rPr>
        <sz val="14"/>
        <rFont val="宋体"/>
        <charset val="134"/>
      </rPr>
      <t>户居民改造厕所，平均每户</t>
    </r>
    <r>
      <rPr>
        <sz val="14"/>
        <rFont val="Times New Roman"/>
        <charset val="134"/>
      </rPr>
      <t>1600</t>
    </r>
    <r>
      <rPr>
        <sz val="14"/>
        <rFont val="宋体"/>
        <charset val="134"/>
      </rPr>
      <t>元。</t>
    </r>
  </si>
  <si>
    <t>农村生活设施采购项目</t>
  </si>
  <si>
    <t>为瓦泉村、堡山村采购垃圾桶、小推车等清洁设备。</t>
  </si>
  <si>
    <t>县住建局</t>
  </si>
  <si>
    <r>
      <rPr>
        <b/>
        <sz val="14"/>
        <rFont val="宋体"/>
        <charset val="134"/>
      </rPr>
      <t>农村公共服务：</t>
    </r>
    <r>
      <rPr>
        <b/>
        <sz val="14"/>
        <rFont val="Times New Roman"/>
        <charset val="134"/>
      </rPr>
      <t>9</t>
    </r>
    <r>
      <rPr>
        <b/>
        <sz val="14"/>
        <rFont val="宋体"/>
        <charset val="134"/>
      </rPr>
      <t>项</t>
    </r>
  </si>
  <si>
    <r>
      <rPr>
        <b/>
        <sz val="14"/>
        <rFont val="宋体"/>
        <charset val="134"/>
      </rPr>
      <t>安排</t>
    </r>
    <r>
      <rPr>
        <b/>
        <sz val="14"/>
        <rFont val="Times New Roman"/>
        <charset val="134"/>
      </rPr>
      <t>19811</t>
    </r>
    <r>
      <rPr>
        <b/>
        <sz val="14"/>
        <rFont val="宋体"/>
        <charset val="134"/>
      </rPr>
      <t>万元用于农村公共服务。</t>
    </r>
  </si>
  <si>
    <r>
      <rPr>
        <b/>
        <sz val="14"/>
        <rFont val="宋体"/>
        <charset val="134"/>
      </rPr>
      <t>学校建设或改造（含幼儿园）：</t>
    </r>
    <r>
      <rPr>
        <b/>
        <sz val="14"/>
        <rFont val="Times New Roman"/>
        <charset val="134"/>
      </rPr>
      <t>6</t>
    </r>
    <r>
      <rPr>
        <b/>
        <sz val="14"/>
        <rFont val="宋体"/>
        <charset val="134"/>
      </rPr>
      <t>项</t>
    </r>
  </si>
  <si>
    <r>
      <rPr>
        <b/>
        <sz val="14"/>
        <rFont val="宋体"/>
        <charset val="134"/>
      </rPr>
      <t>安排</t>
    </r>
    <r>
      <rPr>
        <b/>
        <sz val="14"/>
        <rFont val="Times New Roman"/>
        <charset val="134"/>
      </rPr>
      <t>3711</t>
    </r>
    <r>
      <rPr>
        <b/>
        <sz val="14"/>
        <rFont val="宋体"/>
        <charset val="134"/>
      </rPr>
      <t>万元用于学校建设类项目。</t>
    </r>
  </si>
  <si>
    <t>张家川县教育园区基础设施建设项目</t>
  </si>
  <si>
    <r>
      <rPr>
        <sz val="14"/>
        <rFont val="宋体"/>
        <charset val="134"/>
      </rPr>
      <t>张家川镇</t>
    </r>
    <r>
      <rPr>
        <sz val="14"/>
        <rFont val="Times New Roman"/>
        <charset val="134"/>
      </rPr>
      <t xml:space="preserve">
</t>
    </r>
    <r>
      <rPr>
        <sz val="14"/>
        <rFont val="宋体"/>
        <charset val="134"/>
      </rPr>
      <t>袁川村</t>
    </r>
  </si>
  <si>
    <r>
      <rPr>
        <sz val="14"/>
        <rFont val="宋体"/>
        <charset val="134"/>
      </rPr>
      <t>新建学生食堂</t>
    </r>
    <r>
      <rPr>
        <sz val="14"/>
        <rFont val="Times New Roman"/>
        <charset val="134"/>
      </rPr>
      <t>5700</t>
    </r>
    <r>
      <rPr>
        <sz val="14"/>
        <rFont val="宋体"/>
        <charset val="134"/>
      </rPr>
      <t>平方米，并购置食堂设备。</t>
    </r>
  </si>
  <si>
    <r>
      <rPr>
        <sz val="14"/>
        <rFont val="宋体"/>
        <charset val="134"/>
      </rPr>
      <t>可解决</t>
    </r>
    <r>
      <rPr>
        <sz val="14"/>
        <rFont val="Times New Roman"/>
        <charset val="134"/>
      </rPr>
      <t>4800</t>
    </r>
    <r>
      <rPr>
        <sz val="14"/>
        <rFont val="宋体"/>
        <charset val="134"/>
      </rPr>
      <t>名学生体育运动和活动需求。</t>
    </r>
  </si>
  <si>
    <t>县教育局</t>
  </si>
  <si>
    <t>张家川县大阳镇小阳村行政村幼儿园建设项目</t>
  </si>
  <si>
    <r>
      <rPr>
        <sz val="14"/>
        <rFont val="宋体"/>
        <charset val="134"/>
      </rPr>
      <t>大阳镇</t>
    </r>
    <r>
      <rPr>
        <sz val="14"/>
        <rFont val="Times New Roman"/>
        <charset val="134"/>
      </rPr>
      <t xml:space="preserve">
</t>
    </r>
    <r>
      <rPr>
        <sz val="14"/>
        <rFont val="宋体"/>
        <charset val="134"/>
      </rPr>
      <t>小阳村</t>
    </r>
  </si>
  <si>
    <r>
      <rPr>
        <sz val="14"/>
        <rFont val="宋体"/>
        <charset val="134"/>
      </rPr>
      <t>新建综合楼</t>
    </r>
    <r>
      <rPr>
        <sz val="14"/>
        <rFont val="Times New Roman"/>
        <charset val="134"/>
      </rPr>
      <t>450</t>
    </r>
    <r>
      <rPr>
        <sz val="14"/>
        <rFont val="宋体"/>
        <charset val="134"/>
      </rPr>
      <t>平方米、围墙</t>
    </r>
    <r>
      <rPr>
        <sz val="14"/>
        <rFont val="Times New Roman"/>
        <charset val="134"/>
      </rPr>
      <t>120</t>
    </r>
    <r>
      <rPr>
        <sz val="14"/>
        <rFont val="宋体"/>
        <charset val="134"/>
      </rPr>
      <t>米、护坡</t>
    </r>
    <r>
      <rPr>
        <sz val="14"/>
        <rFont val="Times New Roman"/>
        <charset val="134"/>
      </rPr>
      <t>2140</t>
    </r>
    <r>
      <rPr>
        <sz val="14"/>
        <rFont val="宋体"/>
        <charset val="134"/>
      </rPr>
      <t>立方米、排水渠</t>
    </r>
    <r>
      <rPr>
        <sz val="14"/>
        <rFont val="Times New Roman"/>
        <charset val="134"/>
      </rPr>
      <t>150</t>
    </r>
    <r>
      <rPr>
        <sz val="14"/>
        <rFont val="宋体"/>
        <charset val="134"/>
      </rPr>
      <t>米、硬化校园</t>
    </r>
    <r>
      <rPr>
        <sz val="14"/>
        <rFont val="Times New Roman"/>
        <charset val="134"/>
      </rPr>
      <t>600</t>
    </r>
    <r>
      <rPr>
        <sz val="14"/>
        <rFont val="宋体"/>
        <charset val="134"/>
      </rPr>
      <t>平方米、塑胶活动场地</t>
    </r>
    <r>
      <rPr>
        <sz val="14"/>
        <rFont val="Times New Roman"/>
        <charset val="134"/>
      </rPr>
      <t>600</t>
    </r>
    <r>
      <rPr>
        <sz val="14"/>
        <rFont val="宋体"/>
        <charset val="134"/>
      </rPr>
      <t>平方米、旗台一座、校门一座，购置必备保教具和食堂设备。</t>
    </r>
  </si>
  <si>
    <r>
      <rPr>
        <sz val="14"/>
        <rFont val="宋体"/>
        <charset val="134"/>
      </rPr>
      <t>可解决</t>
    </r>
    <r>
      <rPr>
        <sz val="14"/>
        <rFont val="Times New Roman"/>
        <charset val="134"/>
      </rPr>
      <t>90</t>
    </r>
    <r>
      <rPr>
        <sz val="14"/>
        <rFont val="宋体"/>
        <charset val="134"/>
      </rPr>
      <t>名幼儿就近入园。</t>
    </r>
  </si>
  <si>
    <t>张家川县连五乡中渠小学护坡建设项目</t>
  </si>
  <si>
    <r>
      <rPr>
        <sz val="14"/>
        <rFont val="宋体"/>
        <charset val="134"/>
      </rPr>
      <t>连五乡</t>
    </r>
    <r>
      <rPr>
        <sz val="14"/>
        <rFont val="Times New Roman"/>
        <charset val="134"/>
      </rPr>
      <t xml:space="preserve">
</t>
    </r>
    <r>
      <rPr>
        <sz val="14"/>
        <rFont val="宋体"/>
        <charset val="134"/>
      </rPr>
      <t>中渠小学</t>
    </r>
  </si>
  <si>
    <r>
      <rPr>
        <sz val="14"/>
        <rFont val="宋体"/>
        <charset val="134"/>
      </rPr>
      <t>新建护坡长</t>
    </r>
    <r>
      <rPr>
        <sz val="14"/>
        <rFont val="Times New Roman"/>
        <charset val="134"/>
      </rPr>
      <t>100</t>
    </r>
    <r>
      <rPr>
        <sz val="14"/>
        <rFont val="宋体"/>
        <charset val="134"/>
      </rPr>
      <t>米（高</t>
    </r>
    <r>
      <rPr>
        <sz val="14"/>
        <rFont val="Times New Roman"/>
        <charset val="134"/>
      </rPr>
      <t>10</t>
    </r>
    <r>
      <rPr>
        <sz val="14"/>
        <rFont val="宋体"/>
        <charset val="134"/>
      </rPr>
      <t>米）长</t>
    </r>
    <r>
      <rPr>
        <sz val="14"/>
        <rFont val="Times New Roman"/>
        <charset val="134"/>
      </rPr>
      <t>45</t>
    </r>
    <r>
      <rPr>
        <sz val="14"/>
        <rFont val="宋体"/>
        <charset val="134"/>
      </rPr>
      <t>米（高</t>
    </r>
    <r>
      <rPr>
        <sz val="14"/>
        <rFont val="Times New Roman"/>
        <charset val="134"/>
      </rPr>
      <t>7</t>
    </r>
    <r>
      <rPr>
        <sz val="14"/>
        <rFont val="宋体"/>
        <charset val="134"/>
      </rPr>
      <t>米）、水渠</t>
    </r>
    <r>
      <rPr>
        <sz val="14"/>
        <rFont val="Times New Roman"/>
        <charset val="134"/>
      </rPr>
      <t>70</t>
    </r>
    <r>
      <rPr>
        <sz val="14"/>
        <rFont val="宋体"/>
        <charset val="134"/>
      </rPr>
      <t>米、硬化</t>
    </r>
    <r>
      <rPr>
        <sz val="14"/>
        <rFont val="Times New Roman"/>
        <charset val="134"/>
      </rPr>
      <t>316</t>
    </r>
    <r>
      <rPr>
        <sz val="14"/>
        <rFont val="宋体"/>
        <charset val="134"/>
      </rPr>
      <t>平方米、重建围墙</t>
    </r>
    <r>
      <rPr>
        <sz val="14"/>
        <rFont val="Times New Roman"/>
        <charset val="134"/>
      </rPr>
      <t>85</t>
    </r>
    <r>
      <rPr>
        <sz val="14"/>
        <rFont val="宋体"/>
        <charset val="134"/>
      </rPr>
      <t>米。</t>
    </r>
  </si>
  <si>
    <r>
      <rPr>
        <sz val="14"/>
        <rFont val="宋体"/>
        <charset val="134"/>
      </rPr>
      <t>可保障</t>
    </r>
    <r>
      <rPr>
        <sz val="14"/>
        <rFont val="Times New Roman"/>
        <charset val="134"/>
      </rPr>
      <t>83</t>
    </r>
    <r>
      <rPr>
        <sz val="14"/>
        <rFont val="宋体"/>
        <charset val="134"/>
      </rPr>
      <t>名师生及土崖下</t>
    </r>
    <r>
      <rPr>
        <sz val="14"/>
        <rFont val="Times New Roman"/>
        <charset val="134"/>
      </rPr>
      <t>7</t>
    </r>
    <r>
      <rPr>
        <sz val="14"/>
        <rFont val="宋体"/>
        <charset val="134"/>
      </rPr>
      <t>户</t>
    </r>
    <r>
      <rPr>
        <sz val="14"/>
        <rFont val="Times New Roman"/>
        <charset val="134"/>
      </rPr>
      <t>33</t>
    </r>
    <r>
      <rPr>
        <sz val="14"/>
        <rFont val="宋体"/>
        <charset val="134"/>
      </rPr>
      <t>名村民人身和财产安全。</t>
    </r>
  </si>
  <si>
    <t>龙山镇西川小学校舍及附属工程建设项目</t>
  </si>
  <si>
    <r>
      <rPr>
        <sz val="14"/>
        <rFont val="宋体"/>
        <charset val="134"/>
      </rPr>
      <t>龙山镇</t>
    </r>
    <r>
      <rPr>
        <sz val="14"/>
        <rFont val="Times New Roman"/>
        <charset val="134"/>
      </rPr>
      <t xml:space="preserve">
</t>
    </r>
    <r>
      <rPr>
        <sz val="14"/>
        <rFont val="宋体"/>
        <charset val="134"/>
      </rPr>
      <t>西川小学</t>
    </r>
  </si>
  <si>
    <r>
      <rPr>
        <sz val="14"/>
        <rFont val="宋体"/>
        <charset val="134"/>
      </rPr>
      <t>新建综合楼</t>
    </r>
    <r>
      <rPr>
        <sz val="14"/>
        <rFont val="Times New Roman"/>
        <charset val="134"/>
      </rPr>
      <t>600</t>
    </r>
    <r>
      <rPr>
        <sz val="14"/>
        <rFont val="宋体"/>
        <charset val="134"/>
      </rPr>
      <t>平方米、教师宿舍</t>
    </r>
    <r>
      <rPr>
        <sz val="14"/>
        <rFont val="Times New Roman"/>
        <charset val="134"/>
      </rPr>
      <t>150</t>
    </r>
    <r>
      <rPr>
        <sz val="14"/>
        <rFont val="宋体"/>
        <charset val="134"/>
      </rPr>
      <t>平方米</t>
    </r>
    <r>
      <rPr>
        <sz val="14"/>
        <rFont val="Times New Roman"/>
        <charset val="134"/>
      </rPr>
      <t>,</t>
    </r>
    <r>
      <rPr>
        <sz val="14"/>
        <rFont val="宋体"/>
        <charset val="134"/>
      </rPr>
      <t>硬化</t>
    </r>
    <r>
      <rPr>
        <sz val="14"/>
        <rFont val="Times New Roman"/>
        <charset val="134"/>
      </rPr>
      <t>700</t>
    </r>
    <r>
      <rPr>
        <sz val="14"/>
        <rFont val="宋体"/>
        <charset val="134"/>
      </rPr>
      <t>平方米、塑胶活动场地</t>
    </r>
    <r>
      <rPr>
        <sz val="14"/>
        <rFont val="Times New Roman"/>
        <charset val="134"/>
      </rPr>
      <t>700</t>
    </r>
    <r>
      <rPr>
        <sz val="14"/>
        <rFont val="宋体"/>
        <charset val="134"/>
      </rPr>
      <t>平方米、校门一座、旗台一座。</t>
    </r>
  </si>
  <si>
    <r>
      <rPr>
        <sz val="14"/>
        <rFont val="宋体"/>
        <charset val="134"/>
      </rPr>
      <t>可满足近</t>
    </r>
    <r>
      <rPr>
        <sz val="14"/>
        <rFont val="Times New Roman"/>
        <charset val="134"/>
      </rPr>
      <t>1</t>
    </r>
    <r>
      <rPr>
        <sz val="14"/>
        <rFont val="宋体"/>
        <charset val="134"/>
      </rPr>
      <t>万名学生图书阅览需求。</t>
    </r>
  </si>
  <si>
    <r>
      <rPr>
        <sz val="14"/>
        <rFont val="宋体"/>
        <charset val="134"/>
      </rPr>
      <t>张家川县</t>
    </r>
    <r>
      <rPr>
        <sz val="14"/>
        <rFont val="Times New Roman"/>
        <charset val="134"/>
      </rPr>
      <t>4</t>
    </r>
    <r>
      <rPr>
        <sz val="14"/>
        <rFont val="宋体"/>
        <charset val="134"/>
      </rPr>
      <t>所中小学图书馆示范工程</t>
    </r>
  </si>
  <si>
    <t>各项目学校</t>
  </si>
  <si>
    <r>
      <rPr>
        <sz val="14"/>
        <rFont val="宋体"/>
        <charset val="134"/>
      </rPr>
      <t>对龙山镇中学等</t>
    </r>
    <r>
      <rPr>
        <sz val="14"/>
        <rFont val="Times New Roman"/>
        <charset val="134"/>
      </rPr>
      <t>10</t>
    </r>
    <r>
      <rPr>
        <sz val="14"/>
        <rFont val="宋体"/>
        <charset val="134"/>
      </rPr>
      <t>所学校图书馆进行示范性建设</t>
    </r>
  </si>
  <si>
    <r>
      <rPr>
        <sz val="14"/>
        <rFont val="宋体"/>
        <charset val="134"/>
      </rPr>
      <t>可解决</t>
    </r>
    <r>
      <rPr>
        <sz val="14"/>
        <rFont val="Times New Roman"/>
        <charset val="134"/>
      </rPr>
      <t>15150</t>
    </r>
    <r>
      <rPr>
        <sz val="14"/>
        <rFont val="宋体"/>
        <charset val="134"/>
      </rPr>
      <t>名学生学习和</t>
    </r>
    <r>
      <rPr>
        <sz val="14"/>
        <rFont val="Times New Roman"/>
        <charset val="134"/>
      </rPr>
      <t>600</t>
    </r>
    <r>
      <rPr>
        <sz val="14"/>
        <rFont val="宋体"/>
        <charset val="134"/>
      </rPr>
      <t>名住宿生住宿需求。</t>
    </r>
  </si>
  <si>
    <t>张家川县中小学课桌凳、学生用床购置项目</t>
  </si>
  <si>
    <r>
      <rPr>
        <sz val="14"/>
        <rFont val="宋体"/>
        <charset val="134"/>
      </rPr>
      <t>购置课桌凳</t>
    </r>
    <r>
      <rPr>
        <sz val="14"/>
        <rFont val="Times New Roman"/>
        <charset val="134"/>
      </rPr>
      <t>15150</t>
    </r>
    <r>
      <rPr>
        <sz val="14"/>
        <rFont val="宋体"/>
        <charset val="134"/>
      </rPr>
      <t>套、学生用床</t>
    </r>
    <r>
      <rPr>
        <sz val="14"/>
        <rFont val="Times New Roman"/>
        <charset val="134"/>
      </rPr>
      <t>600</t>
    </r>
    <r>
      <rPr>
        <sz val="14"/>
        <rFont val="宋体"/>
        <charset val="134"/>
      </rPr>
      <t>张。</t>
    </r>
  </si>
  <si>
    <r>
      <rPr>
        <sz val="14"/>
        <rFont val="宋体"/>
        <charset val="134"/>
      </rPr>
      <t>可保障</t>
    </r>
    <r>
      <rPr>
        <sz val="14"/>
        <rFont val="Times New Roman"/>
        <charset val="134"/>
      </rPr>
      <t>63</t>
    </r>
    <r>
      <rPr>
        <sz val="14"/>
        <rFont val="宋体"/>
        <charset val="134"/>
      </rPr>
      <t>名师生教学和学习需求。</t>
    </r>
  </si>
  <si>
    <r>
      <rPr>
        <b/>
        <sz val="14"/>
        <rFont val="宋体"/>
        <charset val="134"/>
      </rPr>
      <t>开展县乡村公共服务一体化示范创建：</t>
    </r>
    <r>
      <rPr>
        <b/>
        <sz val="14"/>
        <rFont val="Times New Roman"/>
        <charset val="134"/>
      </rPr>
      <t xml:space="preserve">
3</t>
    </r>
    <r>
      <rPr>
        <b/>
        <sz val="14"/>
        <rFont val="宋体"/>
        <charset val="134"/>
      </rPr>
      <t>项</t>
    </r>
  </si>
  <si>
    <r>
      <rPr>
        <b/>
        <sz val="14"/>
        <rFont val="宋体"/>
        <charset val="134"/>
      </rPr>
      <t>安排</t>
    </r>
    <r>
      <rPr>
        <b/>
        <sz val="14"/>
        <rFont val="Times New Roman"/>
        <charset val="134"/>
      </rPr>
      <t>16100</t>
    </r>
    <r>
      <rPr>
        <b/>
        <sz val="14"/>
        <rFont val="宋体"/>
        <charset val="134"/>
      </rPr>
      <t>万元用于开展县乡村公共服务一体化示范创建。</t>
    </r>
  </si>
  <si>
    <t>乡村建设行动示范村建设项目</t>
  </si>
  <si>
    <r>
      <rPr>
        <sz val="14"/>
        <rFont val="宋体"/>
        <charset val="134"/>
      </rPr>
      <t>在全县</t>
    </r>
    <r>
      <rPr>
        <sz val="14"/>
        <rFont val="Times New Roman"/>
        <charset val="134"/>
      </rPr>
      <t>14</t>
    </r>
    <r>
      <rPr>
        <sz val="14"/>
        <rFont val="宋体"/>
        <charset val="134"/>
      </rPr>
      <t>乡镇张家川镇刘家村、赵阳村，龙山镇马河村、榆树村、韩川村、西川村、芦塬村，恭门镇恭门村、麻山村、梁湾村，马鹿镇金川村、大滩村、白杨村、长宁村，马关镇马堡村、新义村，梁山镇梁山村，川王镇小河村，胡川镇王安村、胡川村，刘堡镇高家村、杜家村，连五乡高庄村，木河乡庄河村、店子村、下庞村，张棉驿乡马夭村，平安乡马原村，闫家乡神树村。每村安排</t>
    </r>
    <r>
      <rPr>
        <sz val="14"/>
        <rFont val="Times New Roman"/>
        <charset val="134"/>
      </rPr>
      <t>300</t>
    </r>
    <r>
      <rPr>
        <sz val="14"/>
        <rFont val="宋体"/>
        <charset val="134"/>
      </rPr>
      <t>万元，总安排</t>
    </r>
    <r>
      <rPr>
        <sz val="14"/>
        <rFont val="Times New Roman"/>
        <charset val="134"/>
      </rPr>
      <t>8700</t>
    </r>
    <r>
      <rPr>
        <sz val="14"/>
        <rFont val="宋体"/>
        <charset val="134"/>
      </rPr>
      <t>万元。项目资金主要用于支持农村人居环境整治、小型公益性基础设施建设补短板、改善饮水、道路建设、住房等生产生活条件，具体按照中共甘肃省委农村工作领导小组、甘肃省实施乡村振兴战略领导小组印发的《关于开展乡村建设示范行动的指导意见》（甘农领发【</t>
    </r>
    <r>
      <rPr>
        <sz val="14"/>
        <rFont val="Times New Roman"/>
        <charset val="134"/>
      </rPr>
      <t>2021</t>
    </r>
    <r>
      <rPr>
        <sz val="14"/>
        <rFont val="宋体"/>
        <charset val="134"/>
      </rPr>
      <t>】</t>
    </r>
    <r>
      <rPr>
        <sz val="14"/>
        <rFont val="Times New Roman"/>
        <charset val="134"/>
      </rPr>
      <t>4</t>
    </r>
    <r>
      <rPr>
        <sz val="14"/>
        <rFont val="宋体"/>
        <charset val="134"/>
      </rPr>
      <t>号）和中共甘肃省委农村工作领导小组办公室等</t>
    </r>
    <r>
      <rPr>
        <sz val="14"/>
        <rFont val="Times New Roman"/>
        <charset val="134"/>
      </rPr>
      <t>11</t>
    </r>
    <r>
      <rPr>
        <sz val="14"/>
        <rFont val="宋体"/>
        <charset val="134"/>
      </rPr>
      <t>单位联合下发的《乡村建设示范行动实施方案》（甘农领办发【</t>
    </r>
    <r>
      <rPr>
        <sz val="14"/>
        <rFont val="Times New Roman"/>
        <charset val="134"/>
      </rPr>
      <t>2021</t>
    </r>
    <r>
      <rPr>
        <sz val="14"/>
        <rFont val="宋体"/>
        <charset val="134"/>
      </rPr>
      <t>】</t>
    </r>
    <r>
      <rPr>
        <sz val="14"/>
        <rFont val="Times New Roman"/>
        <charset val="134"/>
      </rPr>
      <t>12</t>
    </r>
    <r>
      <rPr>
        <sz val="14"/>
        <rFont val="宋体"/>
        <charset val="134"/>
      </rPr>
      <t>号）文件内容执行。</t>
    </r>
  </si>
  <si>
    <t>项目实施后，可推进城乡空间布局优化、公共基础设施和基本公共服务提升，全面推进乡村振兴探索成功经验和有效模式，不断提高农民群众获得感、幸福感、安全感。</t>
  </si>
  <si>
    <r>
      <rPr>
        <sz val="14"/>
        <rFont val="宋体"/>
        <charset val="134"/>
      </rPr>
      <t>相关乡镇</t>
    </r>
    <r>
      <rPr>
        <sz val="14"/>
        <rFont val="Times New Roman"/>
        <charset val="134"/>
      </rPr>
      <t xml:space="preserve"> </t>
    </r>
  </si>
  <si>
    <t>村庄提升工程建设</t>
  </si>
  <si>
    <r>
      <rPr>
        <sz val="14"/>
        <rFont val="宋体"/>
        <charset val="134"/>
      </rPr>
      <t>在全县张家川镇袁川村、上川村、堡山村、南川村、上磨村、孟寺村、杨川村，龙山镇西门村、北街村、西沟村、南街村、四方村、北河村、树坡村，恭门镇西关村、毛磨村、古土村、许湾村、城子村、付川村，马鹿镇堡梁村、宝坪村，马关镇西山村、草湾村、西台村、小庄村、上河村、上豆村，梁山镇阳洼村、五方村，大阳镇下李村、小杨村、南山村、侯吴村、吴家村、中庄村、阳沟村、陈阳村、寨子村、闫庄村、下渠村、东沟村、刘沟村、梁堡村、高沟村、汪洋村、豁岘村、刘山村、水滩村、阳湾村、大阳村、河李村，川王镇铁洼村、峡口村、冯家村，胡川镇仓下村、张堡村，刘堡镇峡里村、刘堡村，连五乡连五村、兰家村，木河乡李沟村，张棉驿乡张棉村、上蒋村，平安乡新庄村，闫家乡闫家村等</t>
    </r>
    <r>
      <rPr>
        <sz val="14"/>
        <rFont val="Times New Roman"/>
        <charset val="134"/>
      </rPr>
      <t>66</t>
    </r>
    <r>
      <rPr>
        <sz val="14"/>
        <rFont val="宋体"/>
        <charset val="134"/>
      </rPr>
      <t>村实施村庄提升工程项目。总安排</t>
    </r>
    <r>
      <rPr>
        <sz val="14"/>
        <rFont val="Times New Roman"/>
        <charset val="134"/>
      </rPr>
      <t>6800</t>
    </r>
    <r>
      <rPr>
        <sz val="14"/>
        <rFont val="宋体"/>
        <charset val="134"/>
      </rPr>
      <t>万元（其中胡川镇仓下村、张堡村每村</t>
    </r>
    <r>
      <rPr>
        <sz val="14"/>
        <rFont val="Times New Roman"/>
        <charset val="134"/>
      </rPr>
      <t>200</t>
    </r>
    <r>
      <rPr>
        <sz val="14"/>
        <rFont val="宋体"/>
        <charset val="134"/>
      </rPr>
      <t>万，其余每村各</t>
    </r>
    <r>
      <rPr>
        <sz val="14"/>
        <rFont val="Times New Roman"/>
        <charset val="134"/>
      </rPr>
      <t>100</t>
    </r>
    <r>
      <rPr>
        <sz val="14"/>
        <rFont val="宋体"/>
        <charset val="134"/>
      </rPr>
      <t>万元）。</t>
    </r>
  </si>
  <si>
    <t>天津帮扶乡村振兴示范村</t>
  </si>
  <si>
    <r>
      <rPr>
        <sz val="14"/>
        <rFont val="宋体"/>
        <charset val="134"/>
      </rPr>
      <t>在恭门镇天河村、马鹿镇花园村、木河乡桃园村，持续打造乡村振兴示范村，每村</t>
    </r>
    <r>
      <rPr>
        <sz val="14"/>
        <rFont val="Times New Roman"/>
        <charset val="134"/>
      </rPr>
      <t>200</t>
    </r>
    <r>
      <rPr>
        <sz val="14"/>
        <rFont val="宋体"/>
        <charset val="134"/>
      </rPr>
      <t>万元，共计</t>
    </r>
    <r>
      <rPr>
        <sz val="14"/>
        <rFont val="Times New Roman"/>
        <charset val="134"/>
      </rPr>
      <t>600</t>
    </r>
    <r>
      <rPr>
        <sz val="14"/>
        <rFont val="宋体"/>
        <charset val="134"/>
      </rPr>
      <t>万元。</t>
    </r>
  </si>
  <si>
    <t>四</t>
  </si>
  <si>
    <r>
      <rPr>
        <b/>
        <sz val="18"/>
        <rFont val="宋体"/>
        <charset val="134"/>
      </rPr>
      <t>易地搬迁后续扶持：</t>
    </r>
    <r>
      <rPr>
        <b/>
        <sz val="18"/>
        <rFont val="Times New Roman"/>
        <charset val="134"/>
      </rPr>
      <t>9</t>
    </r>
    <r>
      <rPr>
        <b/>
        <sz val="18"/>
        <rFont val="宋体"/>
        <charset val="134"/>
      </rPr>
      <t>项</t>
    </r>
  </si>
  <si>
    <r>
      <rPr>
        <b/>
        <sz val="18"/>
        <rFont val="宋体"/>
        <charset val="134"/>
      </rPr>
      <t>安排</t>
    </r>
    <r>
      <rPr>
        <b/>
        <sz val="18"/>
        <rFont val="Times New Roman"/>
        <charset val="134"/>
      </rPr>
      <t>5555.15</t>
    </r>
    <r>
      <rPr>
        <b/>
        <sz val="18"/>
        <rFont val="宋体"/>
        <charset val="134"/>
      </rPr>
      <t>万元用于易地搬迁后扶项目。</t>
    </r>
  </si>
  <si>
    <r>
      <rPr>
        <b/>
        <sz val="14"/>
        <rFont val="Times New Roman"/>
        <charset val="134"/>
      </rPr>
      <t>1.1</t>
    </r>
    <r>
      <rPr>
        <b/>
        <sz val="14"/>
        <rFont val="宋体"/>
        <charset val="134"/>
      </rPr>
      <t>易地扶贫搬迁后续产业发展项目：</t>
    </r>
    <r>
      <rPr>
        <b/>
        <sz val="14"/>
        <rFont val="Times New Roman"/>
        <charset val="134"/>
      </rPr>
      <t>4</t>
    </r>
    <r>
      <rPr>
        <b/>
        <sz val="14"/>
        <rFont val="宋体"/>
        <charset val="134"/>
      </rPr>
      <t>项</t>
    </r>
  </si>
  <si>
    <r>
      <rPr>
        <b/>
        <sz val="14"/>
        <rFont val="宋体"/>
        <charset val="134"/>
      </rPr>
      <t>安排</t>
    </r>
    <r>
      <rPr>
        <b/>
        <sz val="14"/>
        <rFont val="Times New Roman"/>
        <charset val="134"/>
      </rPr>
      <t>1710.98</t>
    </r>
    <r>
      <rPr>
        <b/>
        <sz val="14"/>
        <rFont val="宋体"/>
        <charset val="134"/>
      </rPr>
      <t>万元用于易地搬迁后续产业发展类项目。</t>
    </r>
  </si>
  <si>
    <r>
      <rPr>
        <b/>
        <sz val="14"/>
        <rFont val="Times New Roman"/>
        <charset val="134"/>
      </rPr>
      <t>1.1.1</t>
    </r>
    <r>
      <rPr>
        <b/>
        <sz val="14"/>
        <rFont val="宋体"/>
        <charset val="134"/>
      </rPr>
      <t>种养殖业及帮扶车间</t>
    </r>
  </si>
  <si>
    <r>
      <rPr>
        <b/>
        <sz val="14"/>
        <rFont val="宋体"/>
        <charset val="134"/>
      </rPr>
      <t>安排</t>
    </r>
    <r>
      <rPr>
        <b/>
        <sz val="14"/>
        <rFont val="Times New Roman"/>
        <charset val="134"/>
      </rPr>
      <t>499</t>
    </r>
    <r>
      <rPr>
        <b/>
        <sz val="14"/>
        <rFont val="宋体"/>
        <charset val="134"/>
      </rPr>
      <t>万元用于修建扶贫车间</t>
    </r>
    <r>
      <rPr>
        <b/>
        <sz val="14"/>
        <rFont val="Times New Roman"/>
        <charset val="134"/>
      </rPr>
      <t>2</t>
    </r>
    <r>
      <rPr>
        <b/>
        <sz val="14"/>
        <rFont val="宋体"/>
        <charset val="134"/>
      </rPr>
      <t>处。</t>
    </r>
  </si>
  <si>
    <t>马关镇新义易地扶贫搬迁安置点花椒加工厂后续建设项目</t>
  </si>
  <si>
    <t>新义村</t>
  </si>
  <si>
    <r>
      <rPr>
        <sz val="14"/>
        <rFont val="宋体"/>
        <charset val="134"/>
      </rPr>
      <t>铁艺围栏</t>
    </r>
    <r>
      <rPr>
        <sz val="14"/>
        <rFont val="Times New Roman"/>
        <charset val="134"/>
      </rPr>
      <t>400</t>
    </r>
    <r>
      <rPr>
        <sz val="14"/>
        <rFont val="宋体"/>
        <charset val="134"/>
      </rPr>
      <t>米，电动推拉大门</t>
    </r>
    <r>
      <rPr>
        <sz val="14"/>
        <rFont val="Times New Roman"/>
        <charset val="134"/>
      </rPr>
      <t>1</t>
    </r>
    <r>
      <rPr>
        <sz val="14"/>
        <rFont val="宋体"/>
        <charset val="134"/>
      </rPr>
      <t>个，场地硬化</t>
    </r>
    <r>
      <rPr>
        <sz val="14"/>
        <rFont val="Times New Roman"/>
        <charset val="134"/>
      </rPr>
      <t>1000</t>
    </r>
    <r>
      <rPr>
        <sz val="14"/>
        <rFont val="宋体"/>
        <charset val="134"/>
      </rPr>
      <t>平米，污水沉淀池</t>
    </r>
    <r>
      <rPr>
        <sz val="14"/>
        <rFont val="Times New Roman"/>
        <charset val="134"/>
      </rPr>
      <t>1</t>
    </r>
    <r>
      <rPr>
        <sz val="14"/>
        <rFont val="宋体"/>
        <charset val="134"/>
      </rPr>
      <t>个，排水管涵</t>
    </r>
    <r>
      <rPr>
        <sz val="14"/>
        <rFont val="Times New Roman"/>
        <charset val="134"/>
      </rPr>
      <t>1</t>
    </r>
    <r>
      <rPr>
        <sz val="14"/>
        <rFont val="宋体"/>
        <charset val="134"/>
      </rPr>
      <t>个，通自来水</t>
    </r>
    <r>
      <rPr>
        <sz val="14"/>
        <rFont val="Times New Roman"/>
        <charset val="134"/>
      </rPr>
      <t>300</t>
    </r>
    <r>
      <rPr>
        <sz val="14"/>
        <rFont val="宋体"/>
        <charset val="134"/>
      </rPr>
      <t>米，检修井</t>
    </r>
    <r>
      <rPr>
        <sz val="14"/>
        <rFont val="Times New Roman"/>
        <charset val="134"/>
      </rPr>
      <t>1</t>
    </r>
    <r>
      <rPr>
        <sz val="14"/>
        <rFont val="宋体"/>
        <charset val="134"/>
      </rPr>
      <t>个，厂房通电，厂房电动卷闸门</t>
    </r>
    <r>
      <rPr>
        <sz val="14"/>
        <rFont val="Times New Roman"/>
        <charset val="134"/>
      </rPr>
      <t>3</t>
    </r>
    <r>
      <rPr>
        <sz val="14"/>
        <rFont val="宋体"/>
        <charset val="134"/>
      </rPr>
      <t>个，绿化场地及护坡，宣传牌。</t>
    </r>
  </si>
  <si>
    <t>促进花椒加工厂的服务管理，提高带动贫困户收入</t>
  </si>
  <si>
    <t>木河乡庄河新村帮扶就业车间</t>
  </si>
  <si>
    <r>
      <rPr>
        <sz val="14"/>
        <rFont val="宋体"/>
        <charset val="134"/>
      </rPr>
      <t>建设纯净水加工生产帮扶车间</t>
    </r>
    <r>
      <rPr>
        <sz val="14"/>
        <rFont val="Times New Roman"/>
        <charset val="134"/>
      </rPr>
      <t>1</t>
    </r>
    <r>
      <rPr>
        <sz val="14"/>
        <rFont val="宋体"/>
        <charset val="134"/>
      </rPr>
      <t>座，生产、包装、仓储、检测检验车间共计</t>
    </r>
    <r>
      <rPr>
        <sz val="14"/>
        <rFont val="Times New Roman"/>
        <charset val="134"/>
      </rPr>
      <t>850</t>
    </r>
    <r>
      <rPr>
        <sz val="14"/>
        <rFont val="宋体"/>
        <charset val="134"/>
      </rPr>
      <t>平方米。场地硬化</t>
    </r>
    <r>
      <rPr>
        <sz val="14"/>
        <rFont val="Times New Roman"/>
        <charset val="134"/>
      </rPr>
      <t>900</t>
    </r>
    <r>
      <rPr>
        <sz val="14"/>
        <rFont val="宋体"/>
        <charset val="134"/>
      </rPr>
      <t>平方米。</t>
    </r>
  </si>
  <si>
    <t>马关镇小庄新村新鲜蔬菜加工厂建设项目（西部蔬菜园区及野菜加工）</t>
  </si>
  <si>
    <r>
      <rPr>
        <sz val="14"/>
        <rFont val="宋体"/>
        <charset val="134"/>
      </rPr>
      <t>新建蔬菜加工厂房</t>
    </r>
    <r>
      <rPr>
        <sz val="14"/>
        <rFont val="Times New Roman"/>
        <charset val="134"/>
      </rPr>
      <t>3</t>
    </r>
    <r>
      <rPr>
        <sz val="14"/>
        <rFont val="宋体"/>
        <charset val="134"/>
      </rPr>
      <t>间</t>
    </r>
    <r>
      <rPr>
        <sz val="14"/>
        <rFont val="Times New Roman"/>
        <charset val="134"/>
      </rPr>
      <t>600</t>
    </r>
    <r>
      <rPr>
        <sz val="14"/>
        <rFont val="宋体"/>
        <charset val="134"/>
      </rPr>
      <t>平方米，冷藏库</t>
    </r>
    <r>
      <rPr>
        <sz val="14"/>
        <rFont val="Times New Roman"/>
        <charset val="134"/>
      </rPr>
      <t>2</t>
    </r>
    <r>
      <rPr>
        <sz val="14"/>
        <rFont val="宋体"/>
        <charset val="134"/>
      </rPr>
      <t>间</t>
    </r>
    <r>
      <rPr>
        <sz val="14"/>
        <rFont val="Times New Roman"/>
        <charset val="134"/>
      </rPr>
      <t>300</t>
    </r>
    <r>
      <rPr>
        <sz val="14"/>
        <rFont val="宋体"/>
        <charset val="134"/>
      </rPr>
      <t>平方米，及附属设施。</t>
    </r>
  </si>
  <si>
    <r>
      <rPr>
        <sz val="14"/>
        <rFont val="宋体"/>
        <charset val="134"/>
      </rPr>
      <t>与西部蔬菜园区形成配套经营格局，年产值将达到</t>
    </r>
    <r>
      <rPr>
        <sz val="14"/>
        <rFont val="Times New Roman"/>
        <charset val="134"/>
      </rPr>
      <t>100</t>
    </r>
    <r>
      <rPr>
        <sz val="14"/>
        <rFont val="宋体"/>
        <charset val="134"/>
      </rPr>
      <t>余万元。</t>
    </r>
  </si>
  <si>
    <t>大阳镇梁堡新村蘑菇大棚建设项目</t>
  </si>
  <si>
    <r>
      <rPr>
        <sz val="14"/>
        <rFont val="宋体"/>
        <charset val="134"/>
      </rPr>
      <t>建设蘑菇大棚</t>
    </r>
    <r>
      <rPr>
        <sz val="14"/>
        <rFont val="Times New Roman"/>
        <charset val="134"/>
      </rPr>
      <t>6</t>
    </r>
    <r>
      <rPr>
        <sz val="14"/>
        <rFont val="宋体"/>
        <charset val="134"/>
      </rPr>
      <t>座</t>
    </r>
    <r>
      <rPr>
        <sz val="14"/>
        <rFont val="Times New Roman"/>
        <charset val="134"/>
      </rPr>
      <t>4800</t>
    </r>
    <r>
      <rPr>
        <sz val="14"/>
        <rFont val="宋体"/>
        <charset val="134"/>
      </rPr>
      <t>平方米，及其他附属设施。</t>
    </r>
  </si>
  <si>
    <t>带动产业发展，提高带动脱贫户收入。</t>
  </si>
  <si>
    <r>
      <rPr>
        <b/>
        <sz val="14"/>
        <rFont val="Times New Roman"/>
        <charset val="134"/>
      </rPr>
      <t>1.1.2</t>
    </r>
    <r>
      <rPr>
        <b/>
        <sz val="14"/>
        <rFont val="宋体"/>
        <charset val="134"/>
      </rPr>
      <t>产业道路硬化工程</t>
    </r>
  </si>
  <si>
    <r>
      <rPr>
        <b/>
        <sz val="14"/>
        <rFont val="宋体"/>
        <charset val="134"/>
      </rPr>
      <t>安排</t>
    </r>
    <r>
      <rPr>
        <b/>
        <sz val="14"/>
        <rFont val="Times New Roman"/>
        <charset val="134"/>
      </rPr>
      <t>393</t>
    </r>
    <r>
      <rPr>
        <b/>
        <sz val="14"/>
        <rFont val="宋体"/>
        <charset val="134"/>
      </rPr>
      <t>万元用于硬化产业道路</t>
    </r>
    <r>
      <rPr>
        <b/>
        <sz val="14"/>
        <rFont val="Times New Roman"/>
        <charset val="134"/>
      </rPr>
      <t>18</t>
    </r>
    <r>
      <rPr>
        <b/>
        <sz val="14"/>
        <rFont val="宋体"/>
        <charset val="134"/>
      </rPr>
      <t>公里。</t>
    </r>
  </si>
  <si>
    <t>马关镇石川易地扶贫搬迁安置点产业路硬化工程</t>
  </si>
  <si>
    <t>石川村</t>
  </si>
  <si>
    <r>
      <rPr>
        <sz val="14"/>
        <rFont val="宋体"/>
        <charset val="134"/>
      </rPr>
      <t>硬化石川新村产业园区道路</t>
    </r>
    <r>
      <rPr>
        <sz val="14"/>
        <rFont val="Times New Roman"/>
        <charset val="134"/>
      </rPr>
      <t>1</t>
    </r>
    <r>
      <rPr>
        <sz val="14"/>
        <rFont val="宋体"/>
        <charset val="134"/>
      </rPr>
      <t>公里</t>
    </r>
  </si>
  <si>
    <t>改善群众生产生活条件，方便出行</t>
  </si>
  <si>
    <t>张棉驿乡马夭易地扶贫搬迁安置点产业路建设项目</t>
  </si>
  <si>
    <t>马夭村</t>
  </si>
  <si>
    <r>
      <rPr>
        <sz val="14"/>
        <rFont val="宋体"/>
        <charset val="134"/>
      </rPr>
      <t>马夭村修建产业路</t>
    </r>
    <r>
      <rPr>
        <sz val="14"/>
        <rFont val="Times New Roman"/>
        <charset val="134"/>
      </rPr>
      <t>8</t>
    </r>
    <r>
      <rPr>
        <sz val="14"/>
        <rFont val="宋体"/>
        <charset val="134"/>
      </rPr>
      <t>公里</t>
    </r>
  </si>
  <si>
    <t>刘堡镇米家村易地搬迁产业道路建设项目</t>
  </si>
  <si>
    <t>米家村</t>
  </si>
  <si>
    <r>
      <rPr>
        <sz val="14"/>
        <rFont val="宋体"/>
        <charset val="134"/>
      </rPr>
      <t>在米家村修建产业路</t>
    </r>
    <r>
      <rPr>
        <sz val="14"/>
        <rFont val="Times New Roman"/>
        <charset val="134"/>
      </rPr>
      <t>3.5</t>
    </r>
    <r>
      <rPr>
        <sz val="14"/>
        <rFont val="宋体"/>
        <charset val="134"/>
      </rPr>
      <t>公里，宽</t>
    </r>
    <r>
      <rPr>
        <sz val="14"/>
        <rFont val="Times New Roman"/>
        <charset val="134"/>
      </rPr>
      <t>3.5-4</t>
    </r>
    <r>
      <rPr>
        <sz val="14"/>
        <rFont val="宋体"/>
        <charset val="134"/>
      </rPr>
      <t>米</t>
    </r>
  </si>
  <si>
    <t>解决群众产业发展道路，提升产业发展效率</t>
  </si>
  <si>
    <t>胡川镇仓下、王安村易地搬迁产业道路建设项目</t>
  </si>
  <si>
    <r>
      <rPr>
        <sz val="14"/>
        <rFont val="宋体"/>
        <charset val="134"/>
      </rPr>
      <t>仓下村</t>
    </r>
    <r>
      <rPr>
        <sz val="14"/>
        <rFont val="Times New Roman"/>
        <charset val="134"/>
      </rPr>
      <t xml:space="preserve">
</t>
    </r>
    <r>
      <rPr>
        <sz val="14"/>
        <rFont val="宋体"/>
        <charset val="134"/>
      </rPr>
      <t>王安村</t>
    </r>
  </si>
  <si>
    <r>
      <rPr>
        <sz val="14"/>
        <rFont val="宋体"/>
        <charset val="134"/>
      </rPr>
      <t>在仓下村修建产业路</t>
    </r>
    <r>
      <rPr>
        <sz val="14"/>
        <rFont val="Times New Roman"/>
        <charset val="134"/>
      </rPr>
      <t>1</t>
    </r>
    <r>
      <rPr>
        <sz val="14"/>
        <rFont val="宋体"/>
        <charset val="134"/>
      </rPr>
      <t>公里，王安村修建产业路</t>
    </r>
    <r>
      <rPr>
        <sz val="14"/>
        <rFont val="Times New Roman"/>
        <charset val="134"/>
      </rPr>
      <t>1</t>
    </r>
    <r>
      <rPr>
        <sz val="14"/>
        <rFont val="宋体"/>
        <charset val="134"/>
      </rPr>
      <t>公里。</t>
    </r>
  </si>
  <si>
    <t>龙山镇韩川村产业道路硬化项目</t>
  </si>
  <si>
    <t>韩川村</t>
  </si>
  <si>
    <r>
      <rPr>
        <sz val="14"/>
        <rFont val="宋体"/>
        <charset val="134"/>
      </rPr>
      <t>硬化产业道路</t>
    </r>
    <r>
      <rPr>
        <sz val="14"/>
        <rFont val="Times New Roman"/>
        <charset val="134"/>
      </rPr>
      <t>3.5</t>
    </r>
    <r>
      <rPr>
        <sz val="14"/>
        <rFont val="宋体"/>
        <charset val="134"/>
      </rPr>
      <t>公里，水渠</t>
    </r>
    <r>
      <rPr>
        <sz val="14"/>
        <rFont val="Times New Roman"/>
        <charset val="134"/>
      </rPr>
      <t>1500</t>
    </r>
    <r>
      <rPr>
        <sz val="14"/>
        <rFont val="宋体"/>
        <charset val="134"/>
      </rPr>
      <t>米。</t>
    </r>
  </si>
  <si>
    <r>
      <rPr>
        <b/>
        <sz val="14"/>
        <rFont val="Times New Roman"/>
        <charset val="134"/>
      </rPr>
      <t>1.1.3</t>
    </r>
    <r>
      <rPr>
        <b/>
        <sz val="14"/>
        <rFont val="宋体"/>
        <charset val="134"/>
      </rPr>
      <t>日光温室大棚</t>
    </r>
  </si>
  <si>
    <r>
      <rPr>
        <b/>
        <sz val="14"/>
        <rFont val="宋体"/>
        <charset val="134"/>
      </rPr>
      <t>安排</t>
    </r>
    <r>
      <rPr>
        <b/>
        <sz val="14"/>
        <rFont val="Times New Roman"/>
        <charset val="134"/>
      </rPr>
      <t>261.4</t>
    </r>
    <r>
      <rPr>
        <b/>
        <sz val="14"/>
        <rFont val="宋体"/>
        <charset val="134"/>
      </rPr>
      <t>万元用于实施日光温室大棚</t>
    </r>
    <r>
      <rPr>
        <b/>
        <sz val="14"/>
        <rFont val="Times New Roman"/>
        <charset val="134"/>
      </rPr>
      <t>2</t>
    </r>
    <r>
      <rPr>
        <b/>
        <sz val="14"/>
        <rFont val="宋体"/>
        <charset val="134"/>
      </rPr>
      <t>处。</t>
    </r>
  </si>
  <si>
    <t>胡川镇张堡村易地搬迁日光温室产业项目</t>
  </si>
  <si>
    <t>张堡村</t>
  </si>
  <si>
    <r>
      <rPr>
        <sz val="14"/>
        <rFont val="宋体"/>
        <charset val="134"/>
      </rPr>
      <t>日光温室</t>
    </r>
    <r>
      <rPr>
        <sz val="14"/>
        <rFont val="Times New Roman"/>
        <charset val="134"/>
      </rPr>
      <t>4</t>
    </r>
    <r>
      <rPr>
        <sz val="14"/>
        <rFont val="宋体"/>
        <charset val="134"/>
      </rPr>
      <t>座，每座</t>
    </r>
    <r>
      <rPr>
        <sz val="14"/>
        <rFont val="Times New Roman"/>
        <charset val="134"/>
      </rPr>
      <t>720</t>
    </r>
    <r>
      <rPr>
        <sz val="14"/>
        <rFont val="宋体"/>
        <charset val="134"/>
      </rPr>
      <t>平方米，包含灌溉机，卷帘机，棉被等。</t>
    </r>
  </si>
  <si>
    <t>杨川新村日光温室建设项目</t>
  </si>
  <si>
    <t>杨川村</t>
  </si>
  <si>
    <r>
      <rPr>
        <sz val="14"/>
        <rFont val="宋体"/>
        <charset val="134"/>
      </rPr>
      <t>杨川村建设日光温室</t>
    </r>
    <r>
      <rPr>
        <sz val="14"/>
        <rFont val="Times New Roman"/>
        <charset val="134"/>
      </rPr>
      <t>5</t>
    </r>
    <r>
      <rPr>
        <sz val="14"/>
        <rFont val="宋体"/>
        <charset val="134"/>
      </rPr>
      <t>座</t>
    </r>
    <r>
      <rPr>
        <sz val="14"/>
        <rFont val="Times New Roman"/>
        <charset val="134"/>
      </rPr>
      <t>1460</t>
    </r>
    <r>
      <rPr>
        <sz val="14"/>
        <rFont val="宋体"/>
        <charset val="134"/>
      </rPr>
      <t>平方米</t>
    </r>
  </si>
  <si>
    <r>
      <rPr>
        <b/>
        <sz val="14"/>
        <rFont val="Times New Roman"/>
        <charset val="134"/>
      </rPr>
      <t>1.1.4</t>
    </r>
    <r>
      <rPr>
        <b/>
        <sz val="14"/>
        <rFont val="宋体"/>
        <charset val="134"/>
      </rPr>
      <t>养殖场</t>
    </r>
  </si>
  <si>
    <r>
      <rPr>
        <b/>
        <sz val="14"/>
        <rFont val="宋体"/>
        <charset val="134"/>
      </rPr>
      <t>安排</t>
    </r>
    <r>
      <rPr>
        <b/>
        <sz val="14"/>
        <rFont val="Times New Roman"/>
        <charset val="134"/>
      </rPr>
      <t>557.58</t>
    </r>
    <r>
      <rPr>
        <b/>
        <sz val="14"/>
        <rFont val="宋体"/>
        <charset val="134"/>
      </rPr>
      <t>万元用于修建养殖场</t>
    </r>
    <r>
      <rPr>
        <b/>
        <sz val="14"/>
        <rFont val="Times New Roman"/>
        <charset val="134"/>
      </rPr>
      <t>5</t>
    </r>
    <r>
      <rPr>
        <b/>
        <sz val="14"/>
        <rFont val="宋体"/>
        <charset val="134"/>
      </rPr>
      <t>处。</t>
    </r>
  </si>
  <si>
    <t>海湾村易地扶贫搬迁安置点养殖小区建设项目</t>
  </si>
  <si>
    <r>
      <rPr>
        <sz val="14"/>
        <rFont val="宋体"/>
        <charset val="134"/>
      </rPr>
      <t>新建砖混结构的牛棚</t>
    </r>
    <r>
      <rPr>
        <sz val="14"/>
        <rFont val="Times New Roman"/>
        <charset val="134"/>
      </rPr>
      <t>2</t>
    </r>
    <r>
      <rPr>
        <sz val="14"/>
        <rFont val="宋体"/>
        <charset val="134"/>
      </rPr>
      <t>座各</t>
    </r>
    <r>
      <rPr>
        <sz val="14"/>
        <rFont val="Times New Roman"/>
        <charset val="134"/>
      </rPr>
      <t>300</t>
    </r>
    <r>
      <rPr>
        <sz val="14"/>
        <rFont val="宋体"/>
        <charset val="134"/>
      </rPr>
      <t>平米，草料棚</t>
    </r>
    <r>
      <rPr>
        <sz val="14"/>
        <rFont val="Times New Roman"/>
        <charset val="134"/>
      </rPr>
      <t>2</t>
    </r>
    <r>
      <rPr>
        <sz val="14"/>
        <rFont val="宋体"/>
        <charset val="134"/>
      </rPr>
      <t>座</t>
    </r>
    <r>
      <rPr>
        <sz val="14"/>
        <rFont val="Times New Roman"/>
        <charset val="134"/>
      </rPr>
      <t>400</t>
    </r>
    <r>
      <rPr>
        <sz val="14"/>
        <rFont val="宋体"/>
        <charset val="134"/>
      </rPr>
      <t>平米，青贮池</t>
    </r>
    <r>
      <rPr>
        <sz val="14"/>
        <rFont val="Times New Roman"/>
        <charset val="134"/>
      </rPr>
      <t>2</t>
    </r>
    <r>
      <rPr>
        <sz val="14"/>
        <rFont val="宋体"/>
        <charset val="134"/>
      </rPr>
      <t>座</t>
    </r>
    <r>
      <rPr>
        <sz val="14"/>
        <rFont val="Times New Roman"/>
        <charset val="134"/>
      </rPr>
      <t>270</t>
    </r>
    <r>
      <rPr>
        <sz val="14"/>
        <rFont val="宋体"/>
        <charset val="134"/>
      </rPr>
      <t>平方米，化粪池</t>
    </r>
    <r>
      <rPr>
        <sz val="14"/>
        <rFont val="Times New Roman"/>
        <charset val="134"/>
      </rPr>
      <t>1</t>
    </r>
    <r>
      <rPr>
        <sz val="14"/>
        <rFont val="宋体"/>
        <charset val="134"/>
      </rPr>
      <t>座</t>
    </r>
    <r>
      <rPr>
        <sz val="14"/>
        <rFont val="Times New Roman"/>
        <charset val="134"/>
      </rPr>
      <t>90</t>
    </r>
    <r>
      <rPr>
        <sz val="14"/>
        <rFont val="宋体"/>
        <charset val="134"/>
      </rPr>
      <t>平方米，铺设管道</t>
    </r>
    <r>
      <rPr>
        <sz val="14"/>
        <rFont val="Times New Roman"/>
        <charset val="134"/>
      </rPr>
      <t>20</t>
    </r>
    <r>
      <rPr>
        <sz val="14"/>
        <rFont val="宋体"/>
        <charset val="134"/>
      </rPr>
      <t>米，堆粪台</t>
    </r>
    <r>
      <rPr>
        <sz val="14"/>
        <rFont val="Times New Roman"/>
        <charset val="134"/>
      </rPr>
      <t>1</t>
    </r>
    <r>
      <rPr>
        <sz val="14"/>
        <rFont val="宋体"/>
        <charset val="134"/>
      </rPr>
      <t>处</t>
    </r>
    <r>
      <rPr>
        <sz val="14"/>
        <rFont val="Times New Roman"/>
        <charset val="134"/>
      </rPr>
      <t>300</t>
    </r>
    <r>
      <rPr>
        <sz val="14"/>
        <rFont val="宋体"/>
        <charset val="134"/>
      </rPr>
      <t>平方米。</t>
    </r>
  </si>
  <si>
    <t>扶持贫困户产业发展，拓宽增收渠道，提高农户收入</t>
  </si>
  <si>
    <t>胡川镇王安村易地搬迁散养鸡产业项目</t>
  </si>
  <si>
    <t>王安村</t>
  </si>
  <si>
    <r>
      <rPr>
        <sz val="14"/>
        <rFont val="宋体"/>
        <charset val="134"/>
      </rPr>
      <t>围栏</t>
    </r>
    <r>
      <rPr>
        <sz val="14"/>
        <rFont val="Times New Roman"/>
        <charset val="134"/>
      </rPr>
      <t>2800</t>
    </r>
    <r>
      <rPr>
        <sz val="14"/>
        <rFont val="宋体"/>
        <charset val="134"/>
      </rPr>
      <t>米，占地面积</t>
    </r>
    <r>
      <rPr>
        <sz val="14"/>
        <rFont val="Times New Roman"/>
        <charset val="134"/>
      </rPr>
      <t>15</t>
    </r>
    <r>
      <rPr>
        <sz val="14"/>
        <rFont val="宋体"/>
        <charset val="134"/>
      </rPr>
      <t>亩，建设面积</t>
    </r>
    <r>
      <rPr>
        <sz val="14"/>
        <rFont val="Times New Roman"/>
        <charset val="134"/>
      </rPr>
      <t>800</t>
    </r>
    <r>
      <rPr>
        <sz val="14"/>
        <rFont val="宋体"/>
        <charset val="134"/>
      </rPr>
      <t>平方米，鸡架</t>
    </r>
    <r>
      <rPr>
        <sz val="14"/>
        <rFont val="Times New Roman"/>
        <charset val="134"/>
      </rPr>
      <t>20</t>
    </r>
    <r>
      <rPr>
        <sz val="14"/>
        <rFont val="宋体"/>
        <charset val="134"/>
      </rPr>
      <t>组，厂房</t>
    </r>
    <r>
      <rPr>
        <sz val="14"/>
        <rFont val="Times New Roman"/>
        <charset val="134"/>
      </rPr>
      <t>4</t>
    </r>
    <r>
      <rPr>
        <sz val="14"/>
        <rFont val="宋体"/>
        <charset val="134"/>
      </rPr>
      <t>座，消毒室</t>
    </r>
    <r>
      <rPr>
        <sz val="14"/>
        <rFont val="Times New Roman"/>
        <charset val="134"/>
      </rPr>
      <t>1</t>
    </r>
    <r>
      <rPr>
        <sz val="14"/>
        <rFont val="宋体"/>
        <charset val="134"/>
      </rPr>
      <t>间，饲料室</t>
    </r>
    <r>
      <rPr>
        <sz val="14"/>
        <rFont val="Times New Roman"/>
        <charset val="134"/>
      </rPr>
      <t>1</t>
    </r>
    <r>
      <rPr>
        <sz val="14"/>
        <rFont val="宋体"/>
        <charset val="134"/>
      </rPr>
      <t>间</t>
    </r>
  </si>
  <si>
    <t>马坪村养殖小区建设项目</t>
  </si>
  <si>
    <t>马坪村</t>
  </si>
  <si>
    <r>
      <rPr>
        <sz val="14"/>
        <rFont val="宋体"/>
        <charset val="134"/>
      </rPr>
      <t>新建圈舍</t>
    </r>
    <r>
      <rPr>
        <sz val="14"/>
        <rFont val="Times New Roman"/>
        <charset val="134"/>
      </rPr>
      <t>600</t>
    </r>
    <r>
      <rPr>
        <sz val="14"/>
        <rFont val="宋体"/>
        <charset val="134"/>
      </rPr>
      <t>平方米、青贮池</t>
    </r>
    <r>
      <rPr>
        <sz val="14"/>
        <rFont val="Times New Roman"/>
        <charset val="134"/>
      </rPr>
      <t>500</t>
    </r>
    <r>
      <rPr>
        <sz val="14"/>
        <rFont val="宋体"/>
        <charset val="134"/>
      </rPr>
      <t>立方米、干草库</t>
    </r>
    <r>
      <rPr>
        <sz val="14"/>
        <rFont val="Times New Roman"/>
        <charset val="134"/>
      </rPr>
      <t>150</t>
    </r>
    <r>
      <rPr>
        <sz val="14"/>
        <rFont val="宋体"/>
        <charset val="134"/>
      </rPr>
      <t>立方米、排水沟</t>
    </r>
    <r>
      <rPr>
        <sz val="14"/>
        <rFont val="Times New Roman"/>
        <charset val="134"/>
      </rPr>
      <t>247</t>
    </r>
    <r>
      <rPr>
        <sz val="14"/>
        <rFont val="宋体"/>
        <charset val="134"/>
      </rPr>
      <t>米、挡土墙</t>
    </r>
    <r>
      <rPr>
        <sz val="14"/>
        <rFont val="Times New Roman"/>
        <charset val="134"/>
      </rPr>
      <t>4</t>
    </r>
    <r>
      <rPr>
        <sz val="14"/>
        <rFont val="宋体"/>
        <charset val="134"/>
      </rPr>
      <t>米</t>
    </r>
  </si>
  <si>
    <t>带动贫困户增加村集体收入</t>
  </si>
  <si>
    <t>闫家乡付堡村养殖场建设项目</t>
  </si>
  <si>
    <r>
      <rPr>
        <sz val="14"/>
        <rFont val="宋体"/>
        <charset val="134"/>
      </rPr>
      <t>付堡新村新建养殖场</t>
    </r>
    <r>
      <rPr>
        <sz val="14"/>
        <rFont val="Times New Roman"/>
        <charset val="134"/>
      </rPr>
      <t>1</t>
    </r>
    <r>
      <rPr>
        <sz val="14"/>
        <rFont val="宋体"/>
        <charset val="134"/>
      </rPr>
      <t>座1100平方米，归属权为村集体所有。</t>
    </r>
  </si>
  <si>
    <t>合作社带动易地搬迁点群众增加效益</t>
  </si>
  <si>
    <t>闫家乡后山村养殖场建设项目</t>
  </si>
  <si>
    <t>后山村</t>
  </si>
  <si>
    <r>
      <rPr>
        <sz val="14"/>
        <rFont val="宋体"/>
        <charset val="134"/>
      </rPr>
      <t>后山村新建养殖场</t>
    </r>
    <r>
      <rPr>
        <sz val="14"/>
        <rFont val="Times New Roman"/>
        <charset val="134"/>
      </rPr>
      <t>1</t>
    </r>
    <r>
      <rPr>
        <sz val="14"/>
        <rFont val="宋体"/>
        <charset val="134"/>
      </rPr>
      <t>座，归属权为后山村集体所有。</t>
    </r>
  </si>
  <si>
    <r>
      <rPr>
        <b/>
        <sz val="14"/>
        <rFont val="Times New Roman"/>
        <charset val="134"/>
      </rPr>
      <t>1.2</t>
    </r>
    <r>
      <rPr>
        <b/>
        <sz val="14"/>
        <rFont val="宋体"/>
        <charset val="134"/>
      </rPr>
      <t>易地搬迁后续基础设施配套项目：</t>
    </r>
    <r>
      <rPr>
        <b/>
        <sz val="14"/>
        <rFont val="Times New Roman"/>
        <charset val="134"/>
      </rPr>
      <t>4</t>
    </r>
    <r>
      <rPr>
        <b/>
        <sz val="14"/>
        <rFont val="宋体"/>
        <charset val="134"/>
      </rPr>
      <t>项</t>
    </r>
  </si>
  <si>
    <r>
      <rPr>
        <b/>
        <sz val="14"/>
        <rFont val="宋体"/>
        <charset val="134"/>
      </rPr>
      <t>安排</t>
    </r>
    <r>
      <rPr>
        <b/>
        <sz val="14"/>
        <rFont val="Times New Roman"/>
        <charset val="134"/>
      </rPr>
      <t>2352.67</t>
    </r>
    <r>
      <rPr>
        <b/>
        <sz val="14"/>
        <rFont val="宋体"/>
        <charset val="134"/>
      </rPr>
      <t>万元用于易地搬迁后续基础设施配套项目。</t>
    </r>
  </si>
  <si>
    <r>
      <rPr>
        <b/>
        <sz val="14"/>
        <rFont val="Times New Roman"/>
        <charset val="134"/>
      </rPr>
      <t>1.2.1</t>
    </r>
    <r>
      <rPr>
        <b/>
        <sz val="14"/>
        <rFont val="宋体"/>
        <charset val="134"/>
      </rPr>
      <t>易地搬迁安置点灾后修复工程</t>
    </r>
  </si>
  <si>
    <r>
      <rPr>
        <b/>
        <sz val="14"/>
        <rFont val="宋体"/>
        <charset val="134"/>
      </rPr>
      <t>安排</t>
    </r>
    <r>
      <rPr>
        <b/>
        <sz val="14"/>
        <rFont val="Times New Roman"/>
        <charset val="134"/>
      </rPr>
      <t>616.28</t>
    </r>
    <r>
      <rPr>
        <b/>
        <sz val="14"/>
        <rFont val="宋体"/>
        <charset val="134"/>
      </rPr>
      <t>万元用于安置点修复工程</t>
    </r>
    <r>
      <rPr>
        <b/>
        <sz val="14"/>
        <rFont val="Times New Roman"/>
        <charset val="134"/>
      </rPr>
      <t>6</t>
    </r>
    <r>
      <rPr>
        <b/>
        <sz val="14"/>
        <rFont val="宋体"/>
        <charset val="134"/>
      </rPr>
      <t>处。</t>
    </r>
  </si>
  <si>
    <t>马关镇上河新村易地搬迁安置点地质灾害治理</t>
  </si>
  <si>
    <r>
      <rPr>
        <sz val="14"/>
        <rFont val="宋体"/>
        <charset val="134"/>
      </rPr>
      <t>易地搬迁点维修，修建护坡</t>
    </r>
    <r>
      <rPr>
        <sz val="14"/>
        <rFont val="Times New Roman"/>
        <charset val="134"/>
      </rPr>
      <t>1</t>
    </r>
    <r>
      <rPr>
        <sz val="14"/>
        <rFont val="宋体"/>
        <charset val="134"/>
      </rPr>
      <t>处。</t>
    </r>
  </si>
  <si>
    <t>大阳镇双庙村易地搬迁安置点水毁治理项目</t>
  </si>
  <si>
    <t>双庙村</t>
  </si>
  <si>
    <r>
      <rPr>
        <sz val="14"/>
        <rFont val="宋体"/>
        <charset val="134"/>
      </rPr>
      <t>拆除硬化村内巷道</t>
    </r>
    <r>
      <rPr>
        <sz val="14"/>
        <rFont val="Times New Roman"/>
        <charset val="134"/>
      </rPr>
      <t>266</t>
    </r>
    <r>
      <rPr>
        <sz val="14"/>
        <rFont val="宋体"/>
        <charset val="134"/>
      </rPr>
      <t>㎡，新建排水管道</t>
    </r>
    <r>
      <rPr>
        <sz val="14"/>
        <rFont val="Times New Roman"/>
        <charset val="134"/>
      </rPr>
      <t>266</t>
    </r>
    <r>
      <rPr>
        <sz val="14"/>
        <rFont val="宋体"/>
        <charset val="134"/>
      </rPr>
      <t>米，排水管网</t>
    </r>
    <r>
      <rPr>
        <sz val="14"/>
        <rFont val="Times New Roman"/>
        <charset val="134"/>
      </rPr>
      <t>266</t>
    </r>
    <r>
      <rPr>
        <sz val="14"/>
        <rFont val="宋体"/>
        <charset val="134"/>
      </rPr>
      <t>米，雨篦子</t>
    </r>
    <r>
      <rPr>
        <sz val="14"/>
        <rFont val="Times New Roman"/>
        <charset val="134"/>
      </rPr>
      <t>20</t>
    </r>
    <r>
      <rPr>
        <sz val="14"/>
        <rFont val="宋体"/>
        <charset val="134"/>
      </rPr>
      <t>套</t>
    </r>
  </si>
  <si>
    <t>张家川县大阳镇粱堡村易地搬迁受灾点地质灾害治理工程</t>
  </si>
  <si>
    <t>梁堡村</t>
  </si>
  <si>
    <r>
      <rPr>
        <sz val="14"/>
        <rFont val="宋体"/>
        <charset val="134"/>
      </rPr>
      <t>项目建设主要内容有</t>
    </r>
    <r>
      <rPr>
        <sz val="14"/>
        <rFont val="Times New Roman"/>
        <charset val="134"/>
      </rPr>
      <t>1#</t>
    </r>
    <r>
      <rPr>
        <sz val="14"/>
        <rFont val="宋体"/>
        <charset val="134"/>
      </rPr>
      <t>排水渠治理段长</t>
    </r>
    <r>
      <rPr>
        <sz val="14"/>
        <rFont val="Times New Roman"/>
        <charset val="134"/>
      </rPr>
      <t>266</t>
    </r>
    <r>
      <rPr>
        <sz val="14"/>
        <rFont val="宋体"/>
        <charset val="134"/>
      </rPr>
      <t>米；</t>
    </r>
    <r>
      <rPr>
        <sz val="14"/>
        <rFont val="Times New Roman"/>
        <charset val="134"/>
      </rPr>
      <t>2#</t>
    </r>
    <r>
      <rPr>
        <sz val="14"/>
        <rFont val="宋体"/>
        <charset val="134"/>
      </rPr>
      <t>排水渠治理段长</t>
    </r>
    <r>
      <rPr>
        <sz val="14"/>
        <rFont val="Times New Roman"/>
        <charset val="134"/>
      </rPr>
      <t>20</t>
    </r>
    <r>
      <rPr>
        <sz val="14"/>
        <rFont val="宋体"/>
        <charset val="134"/>
      </rPr>
      <t>米；</t>
    </r>
    <r>
      <rPr>
        <sz val="14"/>
        <rFont val="Times New Roman"/>
        <charset val="134"/>
      </rPr>
      <t>3#</t>
    </r>
    <r>
      <rPr>
        <sz val="14"/>
        <rFont val="宋体"/>
        <charset val="134"/>
      </rPr>
      <t>道路排水渠治理段长</t>
    </r>
    <r>
      <rPr>
        <sz val="14"/>
        <rFont val="Times New Roman"/>
        <charset val="134"/>
      </rPr>
      <t>85</t>
    </r>
    <r>
      <rPr>
        <sz val="14"/>
        <rFont val="宋体"/>
        <charset val="134"/>
      </rPr>
      <t>米；在道路下方埋设涵管</t>
    </r>
    <r>
      <rPr>
        <sz val="14"/>
        <rFont val="Times New Roman"/>
        <charset val="134"/>
      </rPr>
      <t>16m</t>
    </r>
    <r>
      <rPr>
        <sz val="14"/>
        <rFont val="宋体"/>
        <charset val="134"/>
      </rPr>
      <t>；砂砾石盲渠</t>
    </r>
    <r>
      <rPr>
        <sz val="14"/>
        <rFont val="Times New Roman"/>
        <charset val="134"/>
      </rPr>
      <t>210.38m</t>
    </r>
    <r>
      <rPr>
        <sz val="14"/>
        <rFont val="宋体"/>
        <charset val="134"/>
      </rPr>
      <t>；渗水池</t>
    </r>
    <r>
      <rPr>
        <sz val="14"/>
        <rFont val="Times New Roman"/>
        <charset val="134"/>
      </rPr>
      <t>1</t>
    </r>
    <r>
      <rPr>
        <sz val="14"/>
        <rFont val="宋体"/>
        <charset val="134"/>
      </rPr>
      <t>座；沉砂池</t>
    </r>
    <r>
      <rPr>
        <sz val="14"/>
        <rFont val="Times New Roman"/>
        <charset val="134"/>
      </rPr>
      <t>1</t>
    </r>
    <r>
      <rPr>
        <sz val="14"/>
        <rFont val="宋体"/>
        <charset val="134"/>
      </rPr>
      <t>座；道路排水沟</t>
    </r>
    <r>
      <rPr>
        <sz val="14"/>
        <rFont val="Times New Roman"/>
        <charset val="134"/>
      </rPr>
      <t>310m</t>
    </r>
    <r>
      <rPr>
        <sz val="14"/>
        <rFont val="宋体"/>
        <charset val="134"/>
      </rPr>
      <t>；挡土墙</t>
    </r>
    <r>
      <rPr>
        <sz val="14"/>
        <rFont val="Times New Roman"/>
        <charset val="134"/>
      </rPr>
      <t>85m</t>
    </r>
    <r>
      <rPr>
        <sz val="14"/>
        <rFont val="宋体"/>
        <charset val="134"/>
      </rPr>
      <t>；道路硬化</t>
    </r>
    <r>
      <rPr>
        <sz val="14"/>
        <rFont val="Times New Roman"/>
        <charset val="134"/>
      </rPr>
      <t>310m</t>
    </r>
    <r>
      <rPr>
        <sz val="14"/>
        <rFont val="宋体"/>
        <charset val="134"/>
      </rPr>
      <t>。拆除原塌方护坡浆砌石护坡挡墙</t>
    </r>
    <r>
      <rPr>
        <sz val="14"/>
        <rFont val="Times New Roman"/>
        <charset val="134"/>
      </rPr>
      <t>265m</t>
    </r>
    <r>
      <rPr>
        <sz val="14"/>
        <rFont val="宋体"/>
        <charset val="134"/>
      </rPr>
      <t>，新建护坡</t>
    </r>
    <r>
      <rPr>
        <sz val="14"/>
        <rFont val="Times New Roman"/>
        <charset val="134"/>
      </rPr>
      <t>265m</t>
    </r>
    <r>
      <rPr>
        <sz val="14"/>
        <rFont val="宋体"/>
        <charset val="134"/>
      </rPr>
      <t>，水渠购安</t>
    </r>
    <r>
      <rPr>
        <sz val="14"/>
        <rFont val="Times New Roman"/>
        <charset val="134"/>
      </rPr>
      <t>580m</t>
    </r>
    <r>
      <rPr>
        <sz val="14"/>
        <rFont val="宋体"/>
        <charset val="134"/>
      </rPr>
      <t>，排水沟（挡土墙）</t>
    </r>
    <r>
      <rPr>
        <sz val="14"/>
        <rFont val="Times New Roman"/>
        <charset val="134"/>
      </rPr>
      <t>280m</t>
    </r>
    <r>
      <rPr>
        <sz val="14"/>
        <rFont val="宋体"/>
        <charset val="134"/>
      </rPr>
      <t>，削坡</t>
    </r>
    <r>
      <rPr>
        <sz val="14"/>
        <rFont val="Times New Roman"/>
        <charset val="134"/>
      </rPr>
      <t>7690m</t>
    </r>
    <r>
      <rPr>
        <sz val="14"/>
        <rFont val="宋体"/>
        <charset val="134"/>
      </rPr>
      <t>，土方外运</t>
    </r>
    <r>
      <rPr>
        <sz val="14"/>
        <rFont val="Times New Roman"/>
        <charset val="134"/>
      </rPr>
      <t>18390m2</t>
    </r>
    <r>
      <rPr>
        <sz val="14"/>
        <rFont val="宋体"/>
        <charset val="134"/>
      </rPr>
      <t>，土工格栅购安</t>
    </r>
    <r>
      <rPr>
        <sz val="14"/>
        <rFont val="Times New Roman"/>
        <charset val="134"/>
      </rPr>
      <t>11000m2</t>
    </r>
    <r>
      <rPr>
        <sz val="14"/>
        <rFont val="宋体"/>
        <charset val="134"/>
      </rPr>
      <t>，埋设双壁波纹管排污管，埋设</t>
    </r>
    <r>
      <rPr>
        <sz val="14"/>
        <rFont val="Times New Roman"/>
        <charset val="134"/>
      </rPr>
      <t>600</t>
    </r>
    <r>
      <rPr>
        <sz val="14"/>
        <rFont val="宋体"/>
        <charset val="134"/>
      </rPr>
      <t>双壁波纹管排污管，埋设</t>
    </r>
    <r>
      <rPr>
        <sz val="14"/>
        <rFont val="Times New Roman"/>
        <charset val="134"/>
      </rPr>
      <t>D110PE</t>
    </r>
    <r>
      <rPr>
        <sz val="14"/>
        <rFont val="宋体"/>
        <charset val="134"/>
      </rPr>
      <t>管</t>
    </r>
    <r>
      <rPr>
        <sz val="14"/>
        <rFont val="Times New Roman"/>
        <charset val="134"/>
      </rPr>
      <t>350m</t>
    </r>
    <r>
      <rPr>
        <sz val="14"/>
        <rFont val="宋体"/>
        <charset val="134"/>
      </rPr>
      <t>，舞台塌方外运</t>
    </r>
    <r>
      <rPr>
        <sz val="14"/>
        <rFont val="Times New Roman"/>
        <charset val="134"/>
      </rPr>
      <t>54</t>
    </r>
    <r>
      <rPr>
        <sz val="14"/>
        <rFont val="宋体"/>
        <charset val="134"/>
      </rPr>
      <t>立方米，新建</t>
    </r>
    <r>
      <rPr>
        <sz val="14"/>
        <rFont val="Times New Roman"/>
        <charset val="134"/>
      </rPr>
      <t>M10</t>
    </r>
    <r>
      <rPr>
        <sz val="14"/>
        <rFont val="宋体"/>
        <charset val="134"/>
      </rPr>
      <t>砂浆砌砖</t>
    </r>
    <r>
      <rPr>
        <sz val="14"/>
        <rFont val="Times New Roman"/>
        <charset val="134"/>
      </rPr>
      <t>6.33</t>
    </r>
    <r>
      <rPr>
        <sz val="14"/>
        <rFont val="宋体"/>
        <charset val="134"/>
      </rPr>
      <t>立方米。</t>
    </r>
  </si>
  <si>
    <t>项目实施后，可有效改善村级基础设施条件</t>
  </si>
  <si>
    <t>张家川县大阳镇刘沟村护坡建设工程</t>
  </si>
  <si>
    <t>刘沟村</t>
  </si>
  <si>
    <r>
      <rPr>
        <sz val="14"/>
        <rFont val="宋体"/>
        <charset val="134"/>
      </rPr>
      <t>项目建设主要内容有</t>
    </r>
    <r>
      <rPr>
        <sz val="14"/>
        <rFont val="Times New Roman"/>
        <charset val="0"/>
      </rPr>
      <t> </t>
    </r>
    <r>
      <rPr>
        <sz val="14"/>
        <rFont val="宋体"/>
        <charset val="134"/>
      </rPr>
      <t>新建</t>
    </r>
    <r>
      <rPr>
        <sz val="14"/>
        <rFont val="Times New Roman"/>
        <charset val="0"/>
      </rPr>
      <t>M7.5</t>
    </r>
    <r>
      <rPr>
        <sz val="14"/>
        <rFont val="宋体"/>
        <charset val="134"/>
      </rPr>
      <t>浆砌石护坡，长</t>
    </r>
    <r>
      <rPr>
        <sz val="14"/>
        <rFont val="Times New Roman"/>
        <charset val="0"/>
      </rPr>
      <t>550m</t>
    </r>
    <r>
      <rPr>
        <sz val="14"/>
        <rFont val="宋体"/>
        <charset val="134"/>
      </rPr>
      <t>，墙身高</t>
    </r>
    <r>
      <rPr>
        <sz val="14"/>
        <rFont val="Times New Roman"/>
        <charset val="0"/>
      </rPr>
      <t>2m</t>
    </r>
    <r>
      <rPr>
        <sz val="14"/>
        <rFont val="宋体"/>
        <charset val="134"/>
      </rPr>
      <t>；挖土方工程</t>
    </r>
    <r>
      <rPr>
        <sz val="14"/>
        <rFont val="Times New Roman"/>
        <charset val="0"/>
      </rPr>
      <t>2120m2</t>
    </r>
    <r>
      <rPr>
        <sz val="14"/>
        <rFont val="宋体"/>
        <charset val="134"/>
      </rPr>
      <t>；新建三角型排水渠长</t>
    </r>
    <r>
      <rPr>
        <sz val="14"/>
        <rFont val="Times New Roman"/>
        <charset val="0"/>
      </rPr>
      <t>550m</t>
    </r>
    <r>
      <rPr>
        <sz val="14"/>
        <rFont val="宋体"/>
        <charset val="134"/>
      </rPr>
      <t>；硬化道路</t>
    </r>
    <r>
      <rPr>
        <sz val="14"/>
        <rFont val="Times New Roman"/>
        <charset val="0"/>
      </rPr>
      <t>275</t>
    </r>
    <r>
      <rPr>
        <sz val="14"/>
        <rFont val="宋体"/>
        <charset val="134"/>
      </rPr>
      <t>㎡，长</t>
    </r>
    <r>
      <rPr>
        <sz val="14"/>
        <rFont val="Times New Roman"/>
        <charset val="0"/>
      </rPr>
      <t>550m</t>
    </r>
    <r>
      <rPr>
        <sz val="14"/>
        <rFont val="宋体"/>
        <charset val="134"/>
      </rPr>
      <t>，宽</t>
    </r>
    <r>
      <rPr>
        <sz val="14"/>
        <rFont val="Times New Roman"/>
        <charset val="0"/>
      </rPr>
      <t>0.5m</t>
    </r>
    <r>
      <rPr>
        <sz val="14"/>
        <rFont val="宋体"/>
        <charset val="134"/>
      </rPr>
      <t>，修建护坡</t>
    </r>
    <r>
      <rPr>
        <sz val="14"/>
        <rFont val="Times New Roman"/>
        <charset val="0"/>
      </rPr>
      <t>260m</t>
    </r>
  </si>
  <si>
    <t>张家川县大阳镇中庄村护坡建设工程</t>
  </si>
  <si>
    <t>中庄村</t>
  </si>
  <si>
    <r>
      <rPr>
        <sz val="14"/>
        <rFont val="宋体"/>
        <charset val="134"/>
      </rPr>
      <t>项目计划新建新建</t>
    </r>
    <r>
      <rPr>
        <sz val="14"/>
        <rFont val="Times New Roman"/>
        <charset val="0"/>
      </rPr>
      <t>M7.5</t>
    </r>
    <r>
      <rPr>
        <sz val="14"/>
        <rFont val="宋体"/>
        <charset val="134"/>
      </rPr>
      <t>浆砌石护坡长</t>
    </r>
    <r>
      <rPr>
        <sz val="14"/>
        <rFont val="Times New Roman"/>
        <charset val="0"/>
      </rPr>
      <t>136m,</t>
    </r>
    <r>
      <rPr>
        <sz val="14"/>
        <rFont val="宋体"/>
        <charset val="134"/>
      </rPr>
      <t>墙身高</t>
    </r>
    <r>
      <rPr>
        <sz val="14"/>
        <rFont val="Times New Roman"/>
        <charset val="0"/>
      </rPr>
      <t>3m</t>
    </r>
    <r>
      <rPr>
        <sz val="14"/>
        <rFont val="宋体"/>
        <charset val="134"/>
      </rPr>
      <t>；长</t>
    </r>
    <r>
      <rPr>
        <sz val="14"/>
        <rFont val="Times New Roman"/>
        <charset val="0"/>
      </rPr>
      <t>12m,</t>
    </r>
    <r>
      <rPr>
        <sz val="14"/>
        <rFont val="宋体"/>
        <charset val="134"/>
      </rPr>
      <t>墙身高</t>
    </r>
    <r>
      <rPr>
        <sz val="14"/>
        <rFont val="Times New Roman"/>
        <charset val="0"/>
      </rPr>
      <t>6.0m</t>
    </r>
    <r>
      <rPr>
        <sz val="14"/>
        <rFont val="宋体"/>
        <charset val="134"/>
      </rPr>
      <t>；新建长城墙</t>
    </r>
    <r>
      <rPr>
        <sz val="14"/>
        <rFont val="Times New Roman"/>
        <charset val="0"/>
      </rPr>
      <t>12m</t>
    </r>
    <r>
      <rPr>
        <sz val="14"/>
        <rFont val="宋体"/>
        <charset val="134"/>
      </rPr>
      <t>，高</t>
    </r>
    <r>
      <rPr>
        <sz val="14"/>
        <rFont val="Times New Roman"/>
        <charset val="0"/>
      </rPr>
      <t>1.5m</t>
    </r>
    <r>
      <rPr>
        <sz val="14"/>
        <rFont val="宋体"/>
        <charset val="134"/>
      </rPr>
      <t>；新建道路硬化长</t>
    </r>
    <r>
      <rPr>
        <sz val="14"/>
        <rFont val="Times New Roman"/>
        <charset val="0"/>
      </rPr>
      <t>12m</t>
    </r>
    <r>
      <rPr>
        <sz val="14"/>
        <rFont val="宋体"/>
        <charset val="134"/>
      </rPr>
      <t>，宽</t>
    </r>
    <r>
      <rPr>
        <sz val="14"/>
        <rFont val="Times New Roman"/>
        <charset val="0"/>
      </rPr>
      <t>2.2m,</t>
    </r>
    <r>
      <rPr>
        <sz val="14"/>
        <rFont val="宋体"/>
        <charset val="134"/>
      </rPr>
      <t>重力式挡土墙</t>
    </r>
    <r>
      <rPr>
        <sz val="14"/>
        <rFont val="Times New Roman"/>
        <charset val="0"/>
      </rPr>
      <t>30m</t>
    </r>
    <r>
      <rPr>
        <sz val="14"/>
        <rFont val="宋体"/>
        <charset val="134"/>
      </rPr>
      <t>，配套回填土方</t>
    </r>
    <r>
      <rPr>
        <sz val="14"/>
        <rFont val="Times New Roman"/>
        <charset val="0"/>
      </rPr>
      <t>690m³</t>
    </r>
  </si>
  <si>
    <t>大阳镇梁堡新村雨污管网维修工程</t>
  </si>
  <si>
    <r>
      <rPr>
        <sz val="14"/>
        <rFont val="宋体"/>
        <charset val="134"/>
      </rPr>
      <t>梁堡村易地搬迁安置点维修管网及路面</t>
    </r>
    <r>
      <rPr>
        <sz val="14"/>
        <rFont val="Times New Roman"/>
        <charset val="134"/>
      </rPr>
      <t>120</t>
    </r>
    <r>
      <rPr>
        <sz val="14"/>
        <rFont val="宋体"/>
        <charset val="134"/>
      </rPr>
      <t>米。</t>
    </r>
  </si>
  <si>
    <t>木河乡下庞新村基础设施完善工程</t>
  </si>
  <si>
    <t>下庞村</t>
  </si>
  <si>
    <r>
      <rPr>
        <sz val="14"/>
        <rFont val="宋体"/>
        <charset val="134"/>
      </rPr>
      <t>新建巷道硬化</t>
    </r>
    <r>
      <rPr>
        <sz val="14"/>
        <rFont val="Times New Roman"/>
        <charset val="134"/>
      </rPr>
      <t>1080</t>
    </r>
    <r>
      <rPr>
        <sz val="14"/>
        <rFont val="宋体"/>
        <charset val="134"/>
      </rPr>
      <t>㎡，采用</t>
    </r>
    <r>
      <rPr>
        <sz val="14"/>
        <rFont val="Times New Roman"/>
        <charset val="134"/>
      </rPr>
      <t>18CM</t>
    </r>
    <r>
      <rPr>
        <sz val="14"/>
        <rFont val="宋体"/>
        <charset val="134"/>
      </rPr>
      <t>厚</t>
    </r>
    <r>
      <rPr>
        <sz val="14"/>
        <rFont val="Times New Roman"/>
        <charset val="134"/>
      </rPr>
      <t>C30</t>
    </r>
    <r>
      <rPr>
        <sz val="14"/>
        <rFont val="宋体"/>
        <charset val="134"/>
      </rPr>
      <t>混凝土面层</t>
    </r>
    <r>
      <rPr>
        <sz val="14"/>
        <rFont val="Times New Roman"/>
        <charset val="134"/>
      </rPr>
      <t>+10CM</t>
    </r>
    <r>
      <rPr>
        <sz val="14"/>
        <rFont val="宋体"/>
        <charset val="134"/>
      </rPr>
      <t>厚砂砾垫层；新修盲沟长</t>
    </r>
    <r>
      <rPr>
        <sz val="14"/>
        <rFont val="Times New Roman"/>
        <charset val="134"/>
      </rPr>
      <t>75M,</t>
    </r>
    <r>
      <rPr>
        <sz val="14"/>
        <rFont val="宋体"/>
        <charset val="134"/>
      </rPr>
      <t>宽</t>
    </r>
    <r>
      <rPr>
        <sz val="14"/>
        <rFont val="Times New Roman"/>
        <charset val="134"/>
      </rPr>
      <t>1.1M,</t>
    </r>
    <r>
      <rPr>
        <sz val="14"/>
        <rFont val="宋体"/>
        <charset val="134"/>
      </rPr>
      <t>深</t>
    </r>
    <r>
      <rPr>
        <sz val="14"/>
        <rFont val="Times New Roman"/>
        <charset val="134"/>
      </rPr>
      <t>1.2M,</t>
    </r>
    <r>
      <rPr>
        <sz val="14"/>
        <rFont val="宋体"/>
        <charset val="134"/>
      </rPr>
      <t>墙身采用</t>
    </r>
    <r>
      <rPr>
        <sz val="14"/>
        <rFont val="Times New Roman"/>
        <charset val="134"/>
      </rPr>
      <t>C25</t>
    </r>
    <r>
      <rPr>
        <sz val="14"/>
        <rFont val="宋体"/>
        <charset val="134"/>
      </rPr>
      <t>混凝土板墙，基础采用</t>
    </r>
    <r>
      <rPr>
        <sz val="14"/>
        <rFont val="Times New Roman"/>
        <charset val="134"/>
      </rPr>
      <t>C25</t>
    </r>
    <r>
      <rPr>
        <sz val="14"/>
        <rFont val="宋体"/>
        <charset val="134"/>
      </rPr>
      <t>混凝土断面</t>
    </r>
    <r>
      <rPr>
        <sz val="14"/>
        <rFont val="Times New Roman"/>
        <charset val="134"/>
      </rPr>
      <t>+10CM</t>
    </r>
    <r>
      <rPr>
        <sz val="14"/>
        <rFont val="宋体"/>
        <charset val="134"/>
      </rPr>
      <t>砂砾垫层；挡土墙上部治理工程，清理土方</t>
    </r>
    <r>
      <rPr>
        <sz val="14"/>
        <rFont val="Times New Roman"/>
        <charset val="134"/>
      </rPr>
      <t>3550M³</t>
    </r>
    <r>
      <rPr>
        <sz val="14"/>
        <rFont val="宋体"/>
        <charset val="134"/>
      </rPr>
      <t>，铺设防水布</t>
    </r>
    <r>
      <rPr>
        <sz val="14"/>
        <rFont val="Times New Roman"/>
        <charset val="134"/>
      </rPr>
      <t>770m</t>
    </r>
    <r>
      <rPr>
        <vertAlign val="superscript"/>
        <sz val="14"/>
        <rFont val="Times New Roman"/>
        <charset val="134"/>
      </rPr>
      <t>2</t>
    </r>
  </si>
  <si>
    <t>马鹿镇易地扶贫搬迁大滩新村基础设施完善工程</t>
  </si>
  <si>
    <r>
      <rPr>
        <sz val="14"/>
        <rFont val="宋体"/>
        <charset val="134"/>
      </rPr>
      <t>新建硬化道路</t>
    </r>
    <r>
      <rPr>
        <sz val="14"/>
        <rFont val="Times New Roman"/>
        <charset val="134"/>
      </rPr>
      <t>1</t>
    </r>
    <r>
      <rPr>
        <sz val="14"/>
        <rFont val="宋体"/>
        <charset val="134"/>
      </rPr>
      <t>公里，路面宽</t>
    </r>
    <r>
      <rPr>
        <sz val="14"/>
        <rFont val="Times New Roman"/>
        <charset val="134"/>
      </rPr>
      <t>4.5</t>
    </r>
    <r>
      <rPr>
        <sz val="14"/>
        <rFont val="宋体"/>
        <charset val="134"/>
      </rPr>
      <t>，新建</t>
    </r>
    <r>
      <rPr>
        <sz val="14"/>
        <rFont val="Times New Roman"/>
        <charset val="134"/>
      </rPr>
      <t>40*40</t>
    </r>
    <r>
      <rPr>
        <sz val="14"/>
        <rFont val="宋体"/>
        <charset val="134"/>
      </rPr>
      <t>矩形排水渠</t>
    </r>
    <r>
      <rPr>
        <sz val="14"/>
        <rFont val="Times New Roman"/>
        <charset val="134"/>
      </rPr>
      <t>1</t>
    </r>
    <r>
      <rPr>
        <sz val="14"/>
        <rFont val="宋体"/>
        <charset val="134"/>
      </rPr>
      <t>公里，过路两道涵洞</t>
    </r>
    <r>
      <rPr>
        <sz val="14"/>
        <rFont val="Times New Roman"/>
        <charset val="134"/>
      </rPr>
      <t>2</t>
    </r>
    <r>
      <rPr>
        <sz val="14"/>
        <rFont val="宋体"/>
        <charset val="134"/>
      </rPr>
      <t>道</t>
    </r>
    <r>
      <rPr>
        <sz val="14"/>
        <rFont val="Times New Roman"/>
        <charset val="134"/>
      </rPr>
      <t>11</t>
    </r>
    <r>
      <rPr>
        <sz val="14"/>
        <rFont val="宋体"/>
        <charset val="134"/>
      </rPr>
      <t>米</t>
    </r>
  </si>
  <si>
    <r>
      <rPr>
        <b/>
        <sz val="14"/>
        <rFont val="Times New Roman"/>
        <charset val="134"/>
      </rPr>
      <t>1.2.2</t>
    </r>
    <r>
      <rPr>
        <b/>
        <sz val="14"/>
        <rFont val="宋体"/>
        <charset val="134"/>
      </rPr>
      <t>道路硬化及附属工程</t>
    </r>
  </si>
  <si>
    <r>
      <rPr>
        <b/>
        <sz val="14"/>
        <rFont val="宋体"/>
        <charset val="134"/>
      </rPr>
      <t>安排</t>
    </r>
    <r>
      <rPr>
        <b/>
        <sz val="14"/>
        <rFont val="Times New Roman"/>
        <charset val="134"/>
      </rPr>
      <t>1131.64</t>
    </r>
    <r>
      <rPr>
        <b/>
        <sz val="14"/>
        <rFont val="宋体"/>
        <charset val="134"/>
      </rPr>
      <t>万元用于安置点道理硬化及附属工程。</t>
    </r>
  </si>
  <si>
    <t>马鹿镇金川村道路硬化及附属工程</t>
  </si>
  <si>
    <r>
      <rPr>
        <sz val="14"/>
        <rFont val="宋体"/>
        <charset val="134"/>
      </rPr>
      <t>硬化易地搬迁点新农村至兴隆沟</t>
    </r>
    <r>
      <rPr>
        <sz val="14"/>
        <rFont val="Times New Roman"/>
        <charset val="134"/>
      </rPr>
      <t>2100</t>
    </r>
    <r>
      <rPr>
        <sz val="14"/>
        <rFont val="宋体"/>
        <charset val="134"/>
      </rPr>
      <t>平方米。</t>
    </r>
  </si>
  <si>
    <t>完善农村公路路网，改善异地搬迁点基础设施条件，为乡村振兴战略顺利推进提供基础保障。</t>
  </si>
  <si>
    <t>胡川镇张堡新村道路维修项目</t>
  </si>
  <si>
    <t>张堡新村</t>
  </si>
  <si>
    <r>
      <rPr>
        <sz val="14"/>
        <rFont val="宋体"/>
        <charset val="134"/>
      </rPr>
      <t>道路硬化</t>
    </r>
    <r>
      <rPr>
        <sz val="14"/>
        <rFont val="Times New Roman"/>
        <charset val="134"/>
      </rPr>
      <t>8000</t>
    </r>
    <r>
      <rPr>
        <sz val="14"/>
        <rFont val="宋体"/>
        <charset val="134"/>
      </rPr>
      <t>平方米，污水管道</t>
    </r>
    <r>
      <rPr>
        <sz val="14"/>
        <rFont val="Times New Roman"/>
        <charset val="134"/>
      </rPr>
      <t>3400</t>
    </r>
    <r>
      <rPr>
        <sz val="14"/>
        <rFont val="宋体"/>
        <charset val="134"/>
      </rPr>
      <t>米，雨水管道</t>
    </r>
    <r>
      <rPr>
        <sz val="14"/>
        <rFont val="Times New Roman"/>
        <charset val="134"/>
      </rPr>
      <t>5400</t>
    </r>
    <r>
      <rPr>
        <sz val="14"/>
        <rFont val="宋体"/>
        <charset val="134"/>
      </rPr>
      <t>米</t>
    </r>
  </si>
  <si>
    <t>胡川镇胡川新村道路维修项目</t>
  </si>
  <si>
    <t>胡川新村</t>
  </si>
  <si>
    <r>
      <rPr>
        <sz val="14"/>
        <rFont val="宋体"/>
        <charset val="134"/>
      </rPr>
      <t>排水渠</t>
    </r>
    <r>
      <rPr>
        <sz val="14"/>
        <rFont val="Times New Roman"/>
        <charset val="134"/>
      </rPr>
      <t>600</t>
    </r>
    <r>
      <rPr>
        <sz val="14"/>
        <rFont val="宋体"/>
        <charset val="134"/>
      </rPr>
      <t>米（</t>
    </r>
    <r>
      <rPr>
        <sz val="14"/>
        <rFont val="Times New Roman"/>
        <charset val="134"/>
      </rPr>
      <t>0.4*0.4</t>
    </r>
    <r>
      <rPr>
        <sz val="14"/>
        <rFont val="宋体"/>
        <charset val="134"/>
      </rPr>
      <t>），排洪渠</t>
    </r>
    <r>
      <rPr>
        <sz val="14"/>
        <rFont val="Times New Roman"/>
        <charset val="134"/>
      </rPr>
      <t>400</t>
    </r>
    <r>
      <rPr>
        <sz val="14"/>
        <rFont val="宋体"/>
        <charset val="134"/>
      </rPr>
      <t>米，铺设波纹管</t>
    </r>
    <r>
      <rPr>
        <sz val="14"/>
        <rFont val="Times New Roman"/>
        <charset val="134"/>
      </rPr>
      <t>1500</t>
    </r>
    <r>
      <rPr>
        <sz val="14"/>
        <rFont val="宋体"/>
        <charset val="134"/>
      </rPr>
      <t>米</t>
    </r>
  </si>
  <si>
    <t>胡川镇仓下新村道路维修项目</t>
  </si>
  <si>
    <t>仓下新村</t>
  </si>
  <si>
    <r>
      <rPr>
        <sz val="14"/>
        <rFont val="宋体"/>
        <charset val="134"/>
      </rPr>
      <t>实施仓下新村排水工程，其中：</t>
    </r>
    <r>
      <rPr>
        <sz val="14"/>
        <rFont val="Times New Roman"/>
        <charset val="134"/>
      </rPr>
      <t>1</t>
    </r>
    <r>
      <rPr>
        <sz val="14"/>
        <rFont val="宋体"/>
        <charset val="134"/>
      </rPr>
      <t>、</t>
    </r>
    <r>
      <rPr>
        <sz val="14"/>
        <rFont val="Times New Roman"/>
        <charset val="134"/>
      </rPr>
      <t>Ø500</t>
    </r>
    <r>
      <rPr>
        <sz val="14"/>
        <rFont val="宋体"/>
        <charset val="134"/>
      </rPr>
      <t>波纹管</t>
    </r>
    <r>
      <rPr>
        <sz val="14"/>
        <rFont val="Times New Roman"/>
        <charset val="134"/>
      </rPr>
      <t>820m</t>
    </r>
    <r>
      <rPr>
        <sz val="14"/>
        <rFont val="宋体"/>
        <charset val="134"/>
      </rPr>
      <t>；</t>
    </r>
    <r>
      <rPr>
        <sz val="14"/>
        <rFont val="Times New Roman"/>
        <charset val="134"/>
      </rPr>
      <t>2</t>
    </r>
    <r>
      <rPr>
        <sz val="14"/>
        <rFont val="宋体"/>
        <charset val="134"/>
      </rPr>
      <t>、</t>
    </r>
    <r>
      <rPr>
        <sz val="14"/>
        <rFont val="Times New Roman"/>
        <charset val="134"/>
      </rPr>
      <t>Ø300</t>
    </r>
    <r>
      <rPr>
        <sz val="14"/>
        <rFont val="宋体"/>
        <charset val="134"/>
      </rPr>
      <t>波纹管</t>
    </r>
    <r>
      <rPr>
        <sz val="14"/>
        <rFont val="Times New Roman"/>
        <charset val="134"/>
      </rPr>
      <t>101m</t>
    </r>
    <r>
      <rPr>
        <sz val="14"/>
        <rFont val="宋体"/>
        <charset val="134"/>
      </rPr>
      <t>；</t>
    </r>
    <r>
      <rPr>
        <sz val="14"/>
        <rFont val="Times New Roman"/>
        <charset val="134"/>
      </rPr>
      <t>3</t>
    </r>
    <r>
      <rPr>
        <sz val="14"/>
        <rFont val="宋体"/>
        <charset val="134"/>
      </rPr>
      <t>、</t>
    </r>
    <r>
      <rPr>
        <sz val="14"/>
        <rFont val="Times New Roman"/>
        <charset val="134"/>
      </rPr>
      <t>Ø200</t>
    </r>
    <r>
      <rPr>
        <sz val="14"/>
        <rFont val="宋体"/>
        <charset val="134"/>
      </rPr>
      <t>波纹管</t>
    </r>
    <r>
      <rPr>
        <sz val="14"/>
        <rFont val="Times New Roman"/>
        <charset val="134"/>
      </rPr>
      <t>60m</t>
    </r>
    <r>
      <rPr>
        <sz val="14"/>
        <rFont val="宋体"/>
        <charset val="134"/>
      </rPr>
      <t>；</t>
    </r>
    <r>
      <rPr>
        <sz val="14"/>
        <rFont val="Times New Roman"/>
        <charset val="134"/>
      </rPr>
      <t>4</t>
    </r>
    <r>
      <rPr>
        <sz val="14"/>
        <rFont val="宋体"/>
        <charset val="134"/>
      </rPr>
      <t>、</t>
    </r>
    <r>
      <rPr>
        <sz val="14"/>
        <rFont val="Times New Roman"/>
        <charset val="134"/>
      </rPr>
      <t>Ø110</t>
    </r>
    <r>
      <rPr>
        <sz val="14"/>
        <rFont val="宋体"/>
        <charset val="134"/>
      </rPr>
      <t>波纹管</t>
    </r>
    <r>
      <rPr>
        <sz val="14"/>
        <rFont val="Times New Roman"/>
        <charset val="134"/>
      </rPr>
      <t>541m</t>
    </r>
    <r>
      <rPr>
        <sz val="14"/>
        <rFont val="宋体"/>
        <charset val="134"/>
      </rPr>
      <t>；</t>
    </r>
    <r>
      <rPr>
        <sz val="14"/>
        <rFont val="Times New Roman"/>
        <charset val="134"/>
      </rPr>
      <t>5</t>
    </r>
    <r>
      <rPr>
        <sz val="14"/>
        <rFont val="宋体"/>
        <charset val="134"/>
      </rPr>
      <t>、（</t>
    </r>
    <r>
      <rPr>
        <sz val="14"/>
        <rFont val="Times New Roman"/>
        <charset val="134"/>
      </rPr>
      <t>300*500</t>
    </r>
    <r>
      <rPr>
        <sz val="14"/>
        <rFont val="宋体"/>
        <charset val="134"/>
      </rPr>
      <t>）水篦子</t>
    </r>
    <r>
      <rPr>
        <sz val="14"/>
        <rFont val="Times New Roman"/>
        <charset val="134"/>
      </rPr>
      <t>37</t>
    </r>
    <r>
      <rPr>
        <sz val="14"/>
        <rFont val="宋体"/>
        <charset val="134"/>
      </rPr>
      <t>套；</t>
    </r>
    <r>
      <rPr>
        <sz val="14"/>
        <rFont val="Times New Roman"/>
        <charset val="134"/>
      </rPr>
      <t>6</t>
    </r>
    <r>
      <rPr>
        <sz val="14"/>
        <rFont val="宋体"/>
        <charset val="134"/>
      </rPr>
      <t>、（</t>
    </r>
    <r>
      <rPr>
        <sz val="14"/>
        <rFont val="Times New Roman"/>
        <charset val="134"/>
      </rPr>
      <t>200*400</t>
    </r>
    <r>
      <rPr>
        <sz val="14"/>
        <rFont val="宋体"/>
        <charset val="134"/>
      </rPr>
      <t>）水篦子</t>
    </r>
    <r>
      <rPr>
        <sz val="14"/>
        <rFont val="Times New Roman"/>
        <charset val="134"/>
      </rPr>
      <t>34</t>
    </r>
    <r>
      <rPr>
        <sz val="14"/>
        <rFont val="宋体"/>
        <charset val="134"/>
      </rPr>
      <t>套；</t>
    </r>
    <r>
      <rPr>
        <sz val="14"/>
        <rFont val="Times New Roman"/>
        <charset val="134"/>
      </rPr>
      <t>7</t>
    </r>
    <r>
      <rPr>
        <sz val="14"/>
        <rFont val="宋体"/>
        <charset val="134"/>
      </rPr>
      <t>、（</t>
    </r>
    <r>
      <rPr>
        <sz val="14"/>
        <rFont val="Times New Roman"/>
        <charset val="134"/>
      </rPr>
      <t>2000*2000</t>
    </r>
    <r>
      <rPr>
        <sz val="14"/>
        <rFont val="宋体"/>
        <charset val="134"/>
      </rPr>
      <t>）沉淀池</t>
    </r>
    <r>
      <rPr>
        <sz val="14"/>
        <rFont val="Times New Roman"/>
        <charset val="134"/>
      </rPr>
      <t>2</t>
    </r>
    <r>
      <rPr>
        <sz val="14"/>
        <rFont val="宋体"/>
        <charset val="134"/>
      </rPr>
      <t>座；</t>
    </r>
    <r>
      <rPr>
        <sz val="14"/>
        <rFont val="Times New Roman"/>
        <charset val="134"/>
      </rPr>
      <t>8</t>
    </r>
    <r>
      <rPr>
        <sz val="14"/>
        <rFont val="宋体"/>
        <charset val="134"/>
      </rPr>
      <t>、路面破碎、垃圾清运及路面恢复</t>
    </r>
    <r>
      <rPr>
        <sz val="14"/>
        <rFont val="Times New Roman"/>
        <charset val="134"/>
      </rPr>
      <t>1522m</t>
    </r>
    <r>
      <rPr>
        <sz val="14"/>
        <rFont val="宋体"/>
        <charset val="134"/>
      </rPr>
      <t>。</t>
    </r>
  </si>
  <si>
    <t>马关镇庙湾新村室外管网建设工程</t>
  </si>
  <si>
    <r>
      <rPr>
        <sz val="14"/>
        <rFont val="宋体"/>
        <charset val="134"/>
      </rPr>
      <t>在马关镇庙湾村新建雨水管道</t>
    </r>
    <r>
      <rPr>
        <sz val="14"/>
        <rFont val="Times New Roman"/>
        <charset val="134"/>
      </rPr>
      <t>226.5</t>
    </r>
    <r>
      <rPr>
        <sz val="14"/>
        <rFont val="宋体"/>
        <charset val="134"/>
      </rPr>
      <t>米，雨水收集水坑</t>
    </r>
    <r>
      <rPr>
        <sz val="14"/>
        <rFont val="Times New Roman"/>
        <charset val="134"/>
      </rPr>
      <t>11</t>
    </r>
    <r>
      <rPr>
        <sz val="14"/>
        <rFont val="宋体"/>
        <charset val="134"/>
      </rPr>
      <t>座，雨水箅子</t>
    </r>
    <r>
      <rPr>
        <sz val="14"/>
        <rFont val="Times New Roman"/>
        <charset val="134"/>
      </rPr>
      <t>11</t>
    </r>
    <r>
      <rPr>
        <sz val="14"/>
        <rFont val="宋体"/>
        <charset val="134"/>
      </rPr>
      <t>座；新建污水管道</t>
    </r>
    <r>
      <rPr>
        <sz val="14"/>
        <rFont val="Times New Roman"/>
        <charset val="134"/>
      </rPr>
      <t>148</t>
    </r>
    <r>
      <rPr>
        <sz val="14"/>
        <rFont val="宋体"/>
        <charset val="134"/>
      </rPr>
      <t>米，污水检查井</t>
    </r>
    <r>
      <rPr>
        <sz val="14"/>
        <rFont val="Times New Roman"/>
        <charset val="134"/>
      </rPr>
      <t>14</t>
    </r>
    <r>
      <rPr>
        <sz val="14"/>
        <rFont val="宋体"/>
        <charset val="134"/>
      </rPr>
      <t>座，新建给水管道</t>
    </r>
    <r>
      <rPr>
        <sz val="14"/>
        <rFont val="Times New Roman"/>
        <charset val="134"/>
      </rPr>
      <t>216</t>
    </r>
    <r>
      <rPr>
        <sz val="14"/>
        <rFont val="宋体"/>
        <charset val="134"/>
      </rPr>
      <t>米，给水检查井</t>
    </r>
    <r>
      <rPr>
        <sz val="14"/>
        <rFont val="Times New Roman"/>
        <charset val="134"/>
      </rPr>
      <t>14</t>
    </r>
    <r>
      <rPr>
        <sz val="14"/>
        <rFont val="宋体"/>
        <charset val="134"/>
      </rPr>
      <t>座</t>
    </r>
  </si>
  <si>
    <r>
      <rPr>
        <sz val="14"/>
        <rFont val="宋体"/>
        <charset val="134"/>
      </rPr>
      <t>完善</t>
    </r>
    <r>
      <rPr>
        <sz val="14"/>
        <rFont val="Times New Roman"/>
        <charset val="0"/>
      </rPr>
      <t>14</t>
    </r>
    <r>
      <rPr>
        <sz val="14"/>
        <rFont val="宋体"/>
        <charset val="134"/>
      </rPr>
      <t>户</t>
    </r>
    <r>
      <rPr>
        <sz val="14"/>
        <rFont val="Times New Roman"/>
        <charset val="0"/>
      </rPr>
      <t>79</t>
    </r>
    <r>
      <rPr>
        <sz val="14"/>
        <rFont val="宋体"/>
        <charset val="134"/>
      </rPr>
      <t>人搬迁群众的基础设施，提升搬迁成果、巩固搬迁效益</t>
    </r>
  </si>
  <si>
    <t>闫家乡后山村防护工程</t>
  </si>
  <si>
    <r>
      <rPr>
        <sz val="14"/>
        <rFont val="宋体"/>
        <charset val="134"/>
      </rPr>
      <t>挡土墙长</t>
    </r>
    <r>
      <rPr>
        <sz val="14"/>
        <rFont val="Times New Roman"/>
        <charset val="134"/>
      </rPr>
      <t>160</t>
    </r>
    <r>
      <rPr>
        <sz val="14"/>
        <rFont val="宋体"/>
        <charset val="134"/>
      </rPr>
      <t>米，高</t>
    </r>
    <r>
      <rPr>
        <sz val="14"/>
        <rFont val="Times New Roman"/>
        <charset val="134"/>
      </rPr>
      <t>3</t>
    </r>
    <r>
      <rPr>
        <sz val="14"/>
        <rFont val="宋体"/>
        <charset val="134"/>
      </rPr>
      <t>米</t>
    </r>
    <r>
      <rPr>
        <sz val="14"/>
        <rFont val="Times New Roman"/>
        <charset val="134"/>
      </rPr>
      <t>,</t>
    </r>
    <r>
      <rPr>
        <sz val="14"/>
        <rFont val="宋体"/>
        <charset val="134"/>
      </rPr>
      <t>共计</t>
    </r>
    <r>
      <rPr>
        <sz val="14"/>
        <rFont val="Times New Roman"/>
        <charset val="134"/>
      </rPr>
      <t>480</t>
    </r>
    <r>
      <rPr>
        <sz val="14"/>
        <rFont val="宋体"/>
        <charset val="134"/>
      </rPr>
      <t>立方米</t>
    </r>
    <r>
      <rPr>
        <sz val="14"/>
        <rFont val="Times New Roman"/>
        <charset val="134"/>
      </rPr>
      <t>;</t>
    </r>
  </si>
  <si>
    <t>解决易地搬迁群众生命财产安全</t>
  </si>
  <si>
    <t>川王镇大庄村易地扶贫搬迁安置点通组道路硬化项目</t>
  </si>
  <si>
    <t>大庄村</t>
  </si>
  <si>
    <r>
      <rPr>
        <sz val="14"/>
        <rFont val="宋体"/>
        <charset val="134"/>
      </rPr>
      <t>通组道路硬化</t>
    </r>
    <r>
      <rPr>
        <sz val="14"/>
        <rFont val="Times New Roman"/>
        <charset val="134"/>
      </rPr>
      <t>2000</t>
    </r>
    <r>
      <rPr>
        <sz val="14"/>
        <rFont val="宋体"/>
        <charset val="134"/>
      </rPr>
      <t>平方米</t>
    </r>
  </si>
  <si>
    <t>川王镇海湾村易地扶贫搬迁排洪渠建设项目</t>
  </si>
  <si>
    <r>
      <rPr>
        <sz val="14"/>
        <rFont val="宋体"/>
        <charset val="134"/>
      </rPr>
      <t>修建排洪渠</t>
    </r>
    <r>
      <rPr>
        <sz val="14"/>
        <rFont val="Times New Roman"/>
        <charset val="134"/>
      </rPr>
      <t>1000</t>
    </r>
    <r>
      <rPr>
        <sz val="14"/>
        <rFont val="宋体"/>
        <charset val="134"/>
      </rPr>
      <t>米，宽</t>
    </r>
    <r>
      <rPr>
        <sz val="14"/>
        <rFont val="Times New Roman"/>
        <charset val="134"/>
      </rPr>
      <t>1.2</t>
    </r>
    <r>
      <rPr>
        <sz val="14"/>
        <rFont val="宋体"/>
        <charset val="134"/>
      </rPr>
      <t>米。</t>
    </r>
  </si>
  <si>
    <t>改善群众生产生活条件</t>
  </si>
  <si>
    <t>龙山镇汪堡村人行桥建设工程</t>
  </si>
  <si>
    <r>
      <rPr>
        <sz val="14"/>
        <rFont val="宋体"/>
        <charset val="134"/>
      </rPr>
      <t>五孔拱形桥，全长</t>
    </r>
    <r>
      <rPr>
        <sz val="14"/>
        <rFont val="Times New Roman"/>
        <charset val="134"/>
      </rPr>
      <t>64</t>
    </r>
    <r>
      <rPr>
        <sz val="14"/>
        <rFont val="宋体"/>
        <charset val="134"/>
      </rPr>
      <t>米，宽</t>
    </r>
    <r>
      <rPr>
        <sz val="14"/>
        <rFont val="Times New Roman"/>
        <charset val="134"/>
      </rPr>
      <t>3</t>
    </r>
    <r>
      <rPr>
        <sz val="14"/>
        <rFont val="宋体"/>
        <charset val="134"/>
      </rPr>
      <t>米。</t>
    </r>
  </si>
  <si>
    <t>为补齐村级基础设施短板，巩固脱贫攻坚成效，改善村容村貌。</t>
  </si>
  <si>
    <t>龙山镇连柯村桥梁工程</t>
  </si>
  <si>
    <r>
      <rPr>
        <sz val="14"/>
        <rFont val="宋体"/>
        <charset val="134"/>
      </rPr>
      <t>涉及</t>
    </r>
    <r>
      <rPr>
        <sz val="14"/>
        <rFont val="Times New Roman"/>
        <charset val="134"/>
      </rPr>
      <t>1</t>
    </r>
    <r>
      <rPr>
        <sz val="14"/>
        <rFont val="宋体"/>
        <charset val="134"/>
      </rPr>
      <t>村</t>
    </r>
    <r>
      <rPr>
        <sz val="14"/>
        <rFont val="Times New Roman"/>
        <charset val="134"/>
      </rPr>
      <t>1</t>
    </r>
    <r>
      <rPr>
        <sz val="14"/>
        <rFont val="宋体"/>
        <charset val="134"/>
      </rPr>
      <t>座桥梁，总长</t>
    </r>
    <r>
      <rPr>
        <sz val="14"/>
        <rFont val="Times New Roman"/>
        <charset val="134"/>
      </rPr>
      <t>30</t>
    </r>
    <r>
      <rPr>
        <sz val="14"/>
        <rFont val="宋体"/>
        <charset val="134"/>
      </rPr>
      <t>米，桥宽</t>
    </r>
    <r>
      <rPr>
        <sz val="14"/>
        <rFont val="Times New Roman"/>
        <charset val="134"/>
      </rPr>
      <t>5.5</t>
    </r>
    <r>
      <rPr>
        <sz val="14"/>
        <rFont val="宋体"/>
        <charset val="134"/>
      </rPr>
      <t>米。</t>
    </r>
  </si>
  <si>
    <t>龙山镇易地扶贫搬迁安置点水渠建设项目</t>
  </si>
  <si>
    <r>
      <rPr>
        <sz val="14"/>
        <rFont val="Times New Roman"/>
        <charset val="134"/>
      </rPr>
      <t>9</t>
    </r>
    <r>
      <rPr>
        <sz val="14"/>
        <rFont val="宋体"/>
        <charset val="134"/>
      </rPr>
      <t>村</t>
    </r>
  </si>
  <si>
    <r>
      <rPr>
        <sz val="14"/>
        <rFont val="宋体"/>
        <charset val="134"/>
      </rPr>
      <t>马河村</t>
    </r>
    <r>
      <rPr>
        <sz val="14"/>
        <rFont val="Times New Roman"/>
        <charset val="134"/>
      </rPr>
      <t>500</t>
    </r>
    <r>
      <rPr>
        <sz val="14"/>
        <rFont val="宋体"/>
        <charset val="134"/>
      </rPr>
      <t>米，榆树村</t>
    </r>
    <r>
      <rPr>
        <sz val="14"/>
        <rFont val="Times New Roman"/>
        <charset val="134"/>
      </rPr>
      <t>50</t>
    </r>
    <r>
      <rPr>
        <sz val="14"/>
        <rFont val="宋体"/>
        <charset val="134"/>
      </rPr>
      <t>米，汪堡村</t>
    </r>
    <r>
      <rPr>
        <sz val="14"/>
        <rFont val="Times New Roman"/>
        <charset val="134"/>
      </rPr>
      <t>210</t>
    </r>
    <r>
      <rPr>
        <sz val="14"/>
        <rFont val="宋体"/>
        <charset val="134"/>
      </rPr>
      <t>米，小计</t>
    </r>
    <r>
      <rPr>
        <sz val="14"/>
        <rFont val="Times New Roman"/>
        <charset val="134"/>
      </rPr>
      <t>760</t>
    </r>
    <r>
      <rPr>
        <sz val="14"/>
        <rFont val="宋体"/>
        <charset val="134"/>
      </rPr>
      <t>米（</t>
    </r>
    <r>
      <rPr>
        <sz val="14"/>
        <rFont val="Times New Roman"/>
        <charset val="134"/>
      </rPr>
      <t>1</t>
    </r>
    <r>
      <rPr>
        <sz val="14"/>
        <rFont val="宋体"/>
        <charset val="134"/>
      </rPr>
      <t>米</t>
    </r>
    <r>
      <rPr>
        <sz val="14"/>
        <rFont val="Times New Roman"/>
        <charset val="134"/>
      </rPr>
      <t>*1</t>
    </r>
    <r>
      <rPr>
        <sz val="14"/>
        <rFont val="宋体"/>
        <charset val="134"/>
      </rPr>
      <t>米）。连柯村</t>
    </r>
    <r>
      <rPr>
        <sz val="14"/>
        <rFont val="Times New Roman"/>
        <charset val="134"/>
      </rPr>
      <t>2500</t>
    </r>
    <r>
      <rPr>
        <sz val="14"/>
        <rFont val="宋体"/>
        <charset val="134"/>
      </rPr>
      <t>米，南梁村</t>
    </r>
    <r>
      <rPr>
        <sz val="14"/>
        <rFont val="Times New Roman"/>
        <charset val="134"/>
      </rPr>
      <t>1500</t>
    </r>
    <r>
      <rPr>
        <sz val="14"/>
        <rFont val="宋体"/>
        <charset val="134"/>
      </rPr>
      <t>米，西沟村</t>
    </r>
    <r>
      <rPr>
        <sz val="14"/>
        <rFont val="Times New Roman"/>
        <charset val="134"/>
      </rPr>
      <t>300</t>
    </r>
    <r>
      <rPr>
        <sz val="14"/>
        <rFont val="宋体"/>
        <charset val="134"/>
      </rPr>
      <t>米，榆树村</t>
    </r>
    <r>
      <rPr>
        <sz val="14"/>
        <rFont val="Times New Roman"/>
        <charset val="134"/>
      </rPr>
      <t>800</t>
    </r>
    <r>
      <rPr>
        <sz val="14"/>
        <rFont val="宋体"/>
        <charset val="134"/>
      </rPr>
      <t>米，汪堡村</t>
    </r>
    <r>
      <rPr>
        <sz val="14"/>
        <rFont val="Times New Roman"/>
        <charset val="134"/>
      </rPr>
      <t>50</t>
    </r>
    <r>
      <rPr>
        <sz val="14"/>
        <rFont val="宋体"/>
        <charset val="134"/>
      </rPr>
      <t>米，马黑曼村</t>
    </r>
    <r>
      <rPr>
        <sz val="14"/>
        <rFont val="Times New Roman"/>
        <charset val="134"/>
      </rPr>
      <t>400</t>
    </r>
    <r>
      <rPr>
        <sz val="14"/>
        <rFont val="宋体"/>
        <charset val="134"/>
      </rPr>
      <t>米，小计</t>
    </r>
    <r>
      <rPr>
        <sz val="14"/>
        <rFont val="Times New Roman"/>
        <charset val="134"/>
      </rPr>
      <t>5550</t>
    </r>
    <r>
      <rPr>
        <sz val="14"/>
        <rFont val="宋体"/>
        <charset val="134"/>
      </rPr>
      <t>米（</t>
    </r>
    <r>
      <rPr>
        <sz val="14"/>
        <rFont val="Times New Roman"/>
        <charset val="134"/>
      </rPr>
      <t>0.6</t>
    </r>
    <r>
      <rPr>
        <sz val="14"/>
        <rFont val="宋体"/>
        <charset val="134"/>
      </rPr>
      <t>米</t>
    </r>
    <r>
      <rPr>
        <sz val="14"/>
        <rFont val="Times New Roman"/>
        <charset val="134"/>
      </rPr>
      <t>*0.6</t>
    </r>
    <r>
      <rPr>
        <sz val="14"/>
        <rFont val="宋体"/>
        <charset val="134"/>
      </rPr>
      <t>米）。</t>
    </r>
  </si>
  <si>
    <t>龙山镇马河村易地扶贫搬迁安置点巷道硬化及排水建设项目</t>
  </si>
  <si>
    <r>
      <rPr>
        <sz val="14"/>
        <rFont val="宋体"/>
        <charset val="134"/>
      </rPr>
      <t>道路硬化</t>
    </r>
    <r>
      <rPr>
        <sz val="14"/>
        <rFont val="Times New Roman"/>
        <charset val="134"/>
      </rPr>
      <t>2560.27</t>
    </r>
    <r>
      <rPr>
        <sz val="14"/>
        <rFont val="宋体"/>
        <charset val="134"/>
      </rPr>
      <t>平方米，绿化围栏混凝土基础</t>
    </r>
    <r>
      <rPr>
        <sz val="14"/>
        <rFont val="Times New Roman"/>
        <charset val="134"/>
      </rPr>
      <t>4</t>
    </r>
    <r>
      <rPr>
        <sz val="14"/>
        <rFont val="宋体"/>
        <charset val="134"/>
      </rPr>
      <t>立方米，道牙</t>
    </r>
    <r>
      <rPr>
        <sz val="14"/>
        <rFont val="Times New Roman"/>
        <charset val="134"/>
      </rPr>
      <t>16.6</t>
    </r>
    <r>
      <rPr>
        <sz val="14"/>
        <rFont val="宋体"/>
        <charset val="134"/>
      </rPr>
      <t>米，铺设排水管道</t>
    </r>
    <r>
      <rPr>
        <sz val="14"/>
        <rFont val="Times New Roman"/>
        <charset val="134"/>
      </rPr>
      <t>Φ300</t>
    </r>
    <r>
      <rPr>
        <sz val="14"/>
        <rFont val="宋体"/>
        <charset val="134"/>
      </rPr>
      <t>波纹管</t>
    </r>
    <r>
      <rPr>
        <sz val="14"/>
        <rFont val="Times New Roman"/>
        <charset val="134"/>
      </rPr>
      <t>387.62</t>
    </r>
    <r>
      <rPr>
        <sz val="14"/>
        <rFont val="宋体"/>
        <charset val="134"/>
      </rPr>
      <t>米，铺设自来水管道</t>
    </r>
    <r>
      <rPr>
        <sz val="14"/>
        <rFont val="Times New Roman"/>
        <charset val="134"/>
      </rPr>
      <t>Φ32</t>
    </r>
    <r>
      <rPr>
        <sz val="14"/>
        <rFont val="宋体"/>
        <charset val="134"/>
      </rPr>
      <t>管道</t>
    </r>
    <r>
      <rPr>
        <sz val="14"/>
        <rFont val="Times New Roman"/>
        <charset val="134"/>
      </rPr>
      <t>387.62</t>
    </r>
    <r>
      <rPr>
        <sz val="14"/>
        <rFont val="宋体"/>
        <charset val="134"/>
      </rPr>
      <t>米、</t>
    </r>
    <r>
      <rPr>
        <sz val="14"/>
        <rFont val="Times New Roman"/>
        <charset val="134"/>
      </rPr>
      <t>Φ20</t>
    </r>
    <r>
      <rPr>
        <sz val="14"/>
        <rFont val="宋体"/>
        <charset val="134"/>
      </rPr>
      <t>管道</t>
    </r>
    <r>
      <rPr>
        <sz val="14"/>
        <rFont val="Times New Roman"/>
        <charset val="134"/>
      </rPr>
      <t>143</t>
    </r>
    <r>
      <rPr>
        <sz val="14"/>
        <rFont val="宋体"/>
        <charset val="134"/>
      </rPr>
      <t>米，自来水入户池</t>
    </r>
    <r>
      <rPr>
        <sz val="14"/>
        <rFont val="Times New Roman"/>
        <charset val="134"/>
      </rPr>
      <t>13</t>
    </r>
    <r>
      <rPr>
        <sz val="14"/>
        <rFont val="宋体"/>
        <charset val="134"/>
      </rPr>
      <t>个，自来水检查井</t>
    </r>
    <r>
      <rPr>
        <sz val="14"/>
        <rFont val="Times New Roman"/>
        <charset val="134"/>
      </rPr>
      <t>4</t>
    </r>
    <r>
      <rPr>
        <sz val="14"/>
        <rFont val="宋体"/>
        <charset val="134"/>
      </rPr>
      <t>个。</t>
    </r>
  </si>
  <si>
    <t>为补齐村级基础设施短板，巩固脱贫攻坚成效，解决群众出行难问题。</t>
  </si>
  <si>
    <t>龙山镇连柯村产业道路及基础设施建设项目</t>
  </si>
  <si>
    <r>
      <rPr>
        <sz val="14"/>
        <rFont val="宋体"/>
        <charset val="134"/>
      </rPr>
      <t>道路硬化</t>
    </r>
    <r>
      <rPr>
        <sz val="14"/>
        <rFont val="Times New Roman"/>
        <charset val="134"/>
      </rPr>
      <t>1200</t>
    </r>
    <r>
      <rPr>
        <sz val="14"/>
        <rFont val="宋体"/>
        <charset val="134"/>
      </rPr>
      <t>平方米，道路护坡维修</t>
    </r>
    <r>
      <rPr>
        <sz val="14"/>
        <rFont val="Times New Roman"/>
        <charset val="134"/>
      </rPr>
      <t>600</t>
    </r>
    <r>
      <rPr>
        <sz val="14"/>
        <rFont val="宋体"/>
        <charset val="134"/>
      </rPr>
      <t>立方米。</t>
    </r>
  </si>
  <si>
    <t>大阳镇大杨村易地扶贫搬迁排洪渠建设项目</t>
  </si>
  <si>
    <t>大阳村</t>
  </si>
  <si>
    <r>
      <rPr>
        <sz val="14"/>
        <rFont val="宋体"/>
        <charset val="134"/>
      </rPr>
      <t>大阳村修建排洪渠</t>
    </r>
    <r>
      <rPr>
        <sz val="14"/>
        <rFont val="Times New Roman"/>
        <charset val="134"/>
      </rPr>
      <t>170</t>
    </r>
    <r>
      <rPr>
        <sz val="14"/>
        <rFont val="宋体"/>
        <charset val="134"/>
      </rPr>
      <t>米，宽</t>
    </r>
    <r>
      <rPr>
        <sz val="14"/>
        <rFont val="Times New Roman"/>
        <charset val="134"/>
      </rPr>
      <t>1.5</t>
    </r>
    <r>
      <rPr>
        <sz val="14"/>
        <rFont val="宋体"/>
        <charset val="134"/>
      </rPr>
      <t>米，高</t>
    </r>
    <r>
      <rPr>
        <sz val="14"/>
        <rFont val="Times New Roman"/>
        <charset val="134"/>
      </rPr>
      <t>1</t>
    </r>
    <r>
      <rPr>
        <sz val="14"/>
        <rFont val="宋体"/>
        <charset val="134"/>
      </rPr>
      <t>米。</t>
    </r>
  </si>
  <si>
    <t>木河乡下庞村防护工程</t>
  </si>
  <si>
    <r>
      <rPr>
        <sz val="14"/>
        <rFont val="宋体"/>
        <charset val="134"/>
      </rPr>
      <t>下庞村新建防护工程</t>
    </r>
    <r>
      <rPr>
        <sz val="14"/>
        <rFont val="Times New Roman"/>
        <charset val="134"/>
      </rPr>
      <t>1153</t>
    </r>
    <r>
      <rPr>
        <sz val="14"/>
        <rFont val="宋体"/>
        <charset val="134"/>
      </rPr>
      <t>立方米。配套排水设施</t>
    </r>
  </si>
  <si>
    <t>木河乡下庞新村易地扶贫搬迁板涵工程</t>
  </si>
  <si>
    <t>下庞新村</t>
  </si>
  <si>
    <r>
      <rPr>
        <sz val="14"/>
        <rFont val="宋体"/>
        <charset val="134"/>
      </rPr>
      <t>新建钢筋砼明板涵一座，涵长</t>
    </r>
    <r>
      <rPr>
        <sz val="14"/>
        <rFont val="Times New Roman"/>
        <charset val="134"/>
      </rPr>
      <t>5M,</t>
    </r>
    <r>
      <rPr>
        <sz val="14"/>
        <rFont val="宋体"/>
        <charset val="134"/>
      </rPr>
      <t>孔径为</t>
    </r>
    <r>
      <rPr>
        <sz val="14"/>
        <rFont val="Times New Roman"/>
        <charset val="134"/>
      </rPr>
      <t>4.5M,</t>
    </r>
    <r>
      <rPr>
        <sz val="14"/>
        <rFont val="宋体"/>
        <charset val="134"/>
      </rPr>
      <t>高</t>
    </r>
    <r>
      <rPr>
        <sz val="14"/>
        <rFont val="Times New Roman"/>
        <charset val="134"/>
      </rPr>
      <t>3.5M,</t>
    </r>
    <r>
      <rPr>
        <sz val="14"/>
        <rFont val="宋体"/>
        <charset val="134"/>
      </rPr>
      <t>盖板、支撑梁采用</t>
    </r>
    <r>
      <rPr>
        <sz val="14"/>
        <rFont val="Times New Roman"/>
        <charset val="134"/>
      </rPr>
      <t>C30,</t>
    </r>
    <r>
      <rPr>
        <sz val="14"/>
        <rFont val="宋体"/>
        <charset val="134"/>
      </rPr>
      <t>涵台身、涵台帽采用</t>
    </r>
    <r>
      <rPr>
        <sz val="14"/>
        <rFont val="Times New Roman"/>
        <charset val="134"/>
      </rPr>
      <t>C25</t>
    </r>
    <r>
      <rPr>
        <sz val="14"/>
        <rFont val="宋体"/>
        <charset val="134"/>
      </rPr>
      <t>，涵台基础、洞口、洞口基础、帽石、涵底铺砌均采用</t>
    </r>
    <r>
      <rPr>
        <sz val="14"/>
        <rFont val="Times New Roman"/>
        <charset val="134"/>
      </rPr>
      <t>C20</t>
    </r>
    <r>
      <rPr>
        <sz val="14"/>
        <rFont val="宋体"/>
        <charset val="134"/>
      </rPr>
      <t>，洞口上下两侧各设八字墙</t>
    </r>
    <r>
      <rPr>
        <sz val="14"/>
        <rFont val="Times New Roman"/>
        <charset val="134"/>
      </rPr>
      <t>8M,</t>
    </r>
    <r>
      <rPr>
        <sz val="14"/>
        <rFont val="宋体"/>
        <charset val="134"/>
      </rPr>
      <t>墙高</t>
    </r>
    <r>
      <rPr>
        <sz val="14"/>
        <rFont val="Times New Roman"/>
        <charset val="134"/>
      </rPr>
      <t>2.1M,</t>
    </r>
    <r>
      <rPr>
        <sz val="14"/>
        <rFont val="宋体"/>
        <charset val="134"/>
      </rPr>
      <t>宽</t>
    </r>
    <r>
      <rPr>
        <sz val="14"/>
        <rFont val="Times New Roman"/>
        <charset val="134"/>
      </rPr>
      <t>0.3M,</t>
    </r>
    <r>
      <rPr>
        <sz val="14"/>
        <rFont val="宋体"/>
        <charset val="134"/>
      </rPr>
      <t>采用</t>
    </r>
    <r>
      <rPr>
        <sz val="14"/>
        <rFont val="Times New Roman"/>
        <charset val="134"/>
      </rPr>
      <t>C20</t>
    </r>
    <r>
      <rPr>
        <sz val="14"/>
        <rFont val="宋体"/>
        <charset val="134"/>
      </rPr>
      <t>现浇混凝土浇筑；新建浆砌石片排水渠</t>
    </r>
    <r>
      <rPr>
        <sz val="14"/>
        <rFont val="Times New Roman"/>
        <charset val="134"/>
      </rPr>
      <t>60M(</t>
    </r>
    <r>
      <rPr>
        <sz val="14"/>
        <rFont val="宋体"/>
        <charset val="134"/>
      </rPr>
      <t>高</t>
    </r>
    <r>
      <rPr>
        <sz val="14"/>
        <rFont val="Times New Roman"/>
        <charset val="134"/>
      </rPr>
      <t>1.5M</t>
    </r>
    <r>
      <rPr>
        <sz val="14"/>
        <rFont val="宋体"/>
        <charset val="134"/>
      </rPr>
      <t>厚</t>
    </r>
    <r>
      <rPr>
        <sz val="14"/>
        <rFont val="Times New Roman"/>
        <charset val="134"/>
      </rPr>
      <t>0.8M</t>
    </r>
    <r>
      <rPr>
        <sz val="14"/>
        <rFont val="宋体"/>
        <charset val="134"/>
      </rPr>
      <t>上口宽</t>
    </r>
    <r>
      <rPr>
        <sz val="14"/>
        <rFont val="Times New Roman"/>
        <charset val="134"/>
      </rPr>
      <t>1.5M</t>
    </r>
    <r>
      <rPr>
        <sz val="14"/>
        <rFont val="宋体"/>
        <charset val="134"/>
      </rPr>
      <t>下口宽</t>
    </r>
    <r>
      <rPr>
        <sz val="14"/>
        <rFont val="Times New Roman"/>
        <charset val="134"/>
      </rPr>
      <t>1M)</t>
    </r>
  </si>
  <si>
    <r>
      <rPr>
        <b/>
        <sz val="14"/>
        <rFont val="Times New Roman"/>
        <charset val="134"/>
      </rPr>
      <t>1.2.3</t>
    </r>
    <r>
      <rPr>
        <b/>
        <sz val="14"/>
        <rFont val="宋体"/>
        <charset val="134"/>
      </rPr>
      <t>防护类工程</t>
    </r>
  </si>
  <si>
    <r>
      <rPr>
        <b/>
        <sz val="14"/>
        <rFont val="宋体"/>
        <charset val="134"/>
      </rPr>
      <t>安排</t>
    </r>
    <r>
      <rPr>
        <b/>
        <sz val="14"/>
        <rFont val="Times New Roman"/>
        <charset val="134"/>
      </rPr>
      <t>575.74</t>
    </r>
    <r>
      <rPr>
        <b/>
        <sz val="14"/>
        <rFont val="宋体"/>
        <charset val="134"/>
      </rPr>
      <t>万元用于修建护坡</t>
    </r>
    <r>
      <rPr>
        <b/>
        <sz val="14"/>
        <rFont val="Times New Roman"/>
        <charset val="134"/>
      </rPr>
      <t>38950.3</t>
    </r>
    <r>
      <rPr>
        <b/>
        <sz val="14"/>
        <rFont val="宋体"/>
        <charset val="134"/>
      </rPr>
      <t>立方米；护栏</t>
    </r>
    <r>
      <rPr>
        <b/>
        <sz val="14"/>
        <rFont val="Times New Roman"/>
        <charset val="134"/>
      </rPr>
      <t>714</t>
    </r>
    <r>
      <rPr>
        <b/>
        <sz val="14"/>
        <rFont val="宋体"/>
        <charset val="134"/>
      </rPr>
      <t>米；河堤</t>
    </r>
    <r>
      <rPr>
        <b/>
        <sz val="14"/>
        <rFont val="Times New Roman"/>
        <charset val="134"/>
      </rPr>
      <t>0.715</t>
    </r>
    <r>
      <rPr>
        <b/>
        <sz val="14"/>
        <rFont val="宋体"/>
        <charset val="134"/>
      </rPr>
      <t>公里；排水渠</t>
    </r>
    <r>
      <rPr>
        <b/>
        <sz val="14"/>
        <rFont val="Times New Roman"/>
        <charset val="134"/>
      </rPr>
      <t>449</t>
    </r>
    <r>
      <rPr>
        <b/>
        <sz val="14"/>
        <rFont val="宋体"/>
        <charset val="134"/>
      </rPr>
      <t>米。</t>
    </r>
  </si>
  <si>
    <t>马鹿镇龙口易地搬迁安置点防护工程</t>
  </si>
  <si>
    <r>
      <rPr>
        <sz val="14"/>
        <rFont val="宋体"/>
        <charset val="134"/>
      </rPr>
      <t>在龙口新村修建护坡</t>
    </r>
    <r>
      <rPr>
        <sz val="14"/>
        <rFont val="Times New Roman"/>
        <charset val="134"/>
      </rPr>
      <t>628.8</t>
    </r>
    <r>
      <rPr>
        <sz val="14"/>
        <rFont val="宋体"/>
        <charset val="134"/>
      </rPr>
      <t>立方米，建设水泥仿古护栏长</t>
    </r>
    <r>
      <rPr>
        <sz val="14"/>
        <rFont val="Times New Roman"/>
        <charset val="134"/>
      </rPr>
      <t>714</t>
    </r>
    <r>
      <rPr>
        <sz val="14"/>
        <rFont val="宋体"/>
        <charset val="134"/>
      </rPr>
      <t>米，高</t>
    </r>
    <r>
      <rPr>
        <sz val="14"/>
        <rFont val="Times New Roman"/>
        <charset val="134"/>
      </rPr>
      <t>1.2</t>
    </r>
    <r>
      <rPr>
        <sz val="14"/>
        <rFont val="宋体"/>
        <charset val="134"/>
      </rPr>
      <t>米。</t>
    </r>
  </si>
  <si>
    <t>做好龙口新村绿化和防护工作</t>
  </si>
  <si>
    <t>小庄村易地扶贫搬迁点河堤建设工程</t>
  </si>
  <si>
    <r>
      <rPr>
        <sz val="14"/>
        <rFont val="宋体"/>
        <charset val="134"/>
      </rPr>
      <t>新建河堤</t>
    </r>
    <r>
      <rPr>
        <sz val="14"/>
        <rFont val="Times New Roman"/>
        <charset val="0"/>
      </rPr>
      <t>470</t>
    </r>
    <r>
      <rPr>
        <sz val="14"/>
        <rFont val="宋体"/>
        <charset val="134"/>
      </rPr>
      <t>米，维修河堤护坡</t>
    </r>
    <r>
      <rPr>
        <sz val="14"/>
        <rFont val="Times New Roman"/>
        <charset val="0"/>
      </rPr>
      <t>25</t>
    </r>
    <r>
      <rPr>
        <sz val="14"/>
        <rFont val="宋体"/>
        <charset val="134"/>
      </rPr>
      <t>米，新建</t>
    </r>
    <r>
      <rPr>
        <sz val="14"/>
        <rFont val="Times New Roman"/>
        <charset val="0"/>
      </rPr>
      <t>25</t>
    </r>
    <r>
      <rPr>
        <sz val="14"/>
        <rFont val="宋体"/>
        <charset val="134"/>
      </rPr>
      <t>米的河床地梁</t>
    </r>
  </si>
  <si>
    <r>
      <rPr>
        <sz val="14"/>
        <rFont val="宋体"/>
        <charset val="134"/>
      </rPr>
      <t>完善</t>
    </r>
    <r>
      <rPr>
        <sz val="14"/>
        <rFont val="Times New Roman"/>
        <charset val="0"/>
      </rPr>
      <t>55</t>
    </r>
    <r>
      <rPr>
        <sz val="14"/>
        <rFont val="宋体"/>
        <charset val="134"/>
      </rPr>
      <t>户</t>
    </r>
    <r>
      <rPr>
        <sz val="14"/>
        <rFont val="Times New Roman"/>
        <charset val="0"/>
      </rPr>
      <t>309</t>
    </r>
    <r>
      <rPr>
        <sz val="14"/>
        <rFont val="宋体"/>
        <charset val="134"/>
      </rPr>
      <t>人搬迁群众完善基础设施</t>
    </r>
  </si>
  <si>
    <t>庙湾村易地扶贫搬迁点河堤建设工程</t>
  </si>
  <si>
    <t>2022.3--2022.11</t>
  </si>
  <si>
    <r>
      <rPr>
        <sz val="14"/>
        <rFont val="宋体"/>
        <charset val="134"/>
      </rPr>
      <t>新建河堤</t>
    </r>
    <r>
      <rPr>
        <sz val="14"/>
        <rFont val="Times New Roman"/>
        <charset val="134"/>
      </rPr>
      <t>220</t>
    </r>
    <r>
      <rPr>
        <sz val="14"/>
        <rFont val="宋体"/>
        <charset val="134"/>
      </rPr>
      <t>米，硬化道路</t>
    </r>
    <r>
      <rPr>
        <sz val="14"/>
        <rFont val="Times New Roman"/>
        <charset val="134"/>
      </rPr>
      <t>50</t>
    </r>
    <r>
      <rPr>
        <sz val="14"/>
        <rFont val="宋体"/>
        <charset val="134"/>
      </rPr>
      <t>平米，新修水渠</t>
    </r>
    <r>
      <rPr>
        <sz val="14"/>
        <rFont val="Times New Roman"/>
        <charset val="134"/>
      </rPr>
      <t>4</t>
    </r>
    <r>
      <rPr>
        <sz val="14"/>
        <rFont val="宋体"/>
        <charset val="134"/>
      </rPr>
      <t>米，新建牙路</t>
    </r>
    <r>
      <rPr>
        <sz val="14"/>
        <rFont val="Times New Roman"/>
        <charset val="134"/>
      </rPr>
      <t>160</t>
    </r>
    <r>
      <rPr>
        <sz val="14"/>
        <rFont val="宋体"/>
        <charset val="134"/>
      </rPr>
      <t>米，涵管</t>
    </r>
    <r>
      <rPr>
        <sz val="14"/>
        <rFont val="Times New Roman"/>
        <charset val="134"/>
      </rPr>
      <t>13</t>
    </r>
    <r>
      <rPr>
        <sz val="14"/>
        <rFont val="宋体"/>
        <charset val="134"/>
      </rPr>
      <t>米</t>
    </r>
  </si>
  <si>
    <r>
      <rPr>
        <sz val="14"/>
        <rFont val="宋体"/>
        <charset val="134"/>
      </rPr>
      <t>完善</t>
    </r>
    <r>
      <rPr>
        <sz val="14"/>
        <rFont val="Times New Roman"/>
        <charset val="0"/>
      </rPr>
      <t>55</t>
    </r>
    <r>
      <rPr>
        <sz val="14"/>
        <rFont val="宋体"/>
        <charset val="134"/>
      </rPr>
      <t>户</t>
    </r>
    <r>
      <rPr>
        <sz val="14"/>
        <rFont val="Times New Roman"/>
        <charset val="0"/>
      </rPr>
      <t>309</t>
    </r>
    <r>
      <rPr>
        <sz val="14"/>
        <rFont val="宋体"/>
        <charset val="134"/>
      </rPr>
      <t>人搬迁群众完善基础设施，提升搬迁成果、巩固搬迁效益</t>
    </r>
  </si>
  <si>
    <t>马关镇上河易地扶贫搬迁基础设施完善工程</t>
  </si>
  <si>
    <t>2022.3--2022.12</t>
  </si>
  <si>
    <r>
      <rPr>
        <sz val="14"/>
        <rFont val="宋体"/>
        <charset val="134"/>
      </rPr>
      <t>修复水毁水渠</t>
    </r>
    <r>
      <rPr>
        <sz val="14"/>
        <rFont val="Times New Roman"/>
        <charset val="134"/>
      </rPr>
      <t>145</t>
    </r>
    <r>
      <rPr>
        <sz val="14"/>
        <rFont val="宋体"/>
        <charset val="134"/>
      </rPr>
      <t>米</t>
    </r>
  </si>
  <si>
    <r>
      <rPr>
        <sz val="14"/>
        <rFont val="宋体"/>
        <charset val="134"/>
      </rPr>
      <t>方便</t>
    </r>
    <r>
      <rPr>
        <sz val="14"/>
        <rFont val="Times New Roman"/>
        <charset val="134"/>
      </rPr>
      <t>22</t>
    </r>
    <r>
      <rPr>
        <sz val="14"/>
        <rFont val="宋体"/>
        <charset val="134"/>
      </rPr>
      <t>户搬迁群众生产生活安全</t>
    </r>
  </si>
  <si>
    <t>马关镇新义村易地扶贫搬迁基础设施防护工程</t>
  </si>
  <si>
    <r>
      <rPr>
        <sz val="14"/>
        <rFont val="宋体"/>
        <charset val="134"/>
      </rPr>
      <t>新义新村护坡总面积</t>
    </r>
    <r>
      <rPr>
        <sz val="14"/>
        <rFont val="Times New Roman"/>
        <charset val="0"/>
      </rPr>
      <t>2318.5</t>
    </r>
    <r>
      <rPr>
        <sz val="14"/>
        <rFont val="宋体"/>
        <charset val="134"/>
      </rPr>
      <t>立方米，硬化</t>
    </r>
    <r>
      <rPr>
        <sz val="14"/>
        <rFont val="Times New Roman"/>
        <charset val="0"/>
      </rPr>
      <t>7900</t>
    </r>
    <r>
      <rPr>
        <sz val="14"/>
        <rFont val="宋体"/>
        <charset val="134"/>
      </rPr>
      <t>平方米。其中，</t>
    </r>
    <r>
      <rPr>
        <sz val="14"/>
        <rFont val="Times New Roman"/>
        <charset val="0"/>
      </rPr>
      <t>1.</t>
    </r>
    <r>
      <rPr>
        <sz val="14"/>
        <rFont val="宋体"/>
        <charset val="134"/>
      </rPr>
      <t>易地搬迁</t>
    </r>
    <r>
      <rPr>
        <sz val="14"/>
        <rFont val="Times New Roman"/>
        <charset val="0"/>
      </rPr>
      <t>5</t>
    </r>
    <r>
      <rPr>
        <sz val="14"/>
        <rFont val="宋体"/>
        <charset val="134"/>
      </rPr>
      <t>户后院护坡长</t>
    </r>
    <r>
      <rPr>
        <sz val="14"/>
        <rFont val="Times New Roman"/>
        <charset val="0"/>
      </rPr>
      <t>96</t>
    </r>
    <r>
      <rPr>
        <sz val="14"/>
        <rFont val="宋体"/>
        <charset val="134"/>
      </rPr>
      <t>米，高</t>
    </r>
    <r>
      <rPr>
        <sz val="14"/>
        <rFont val="Times New Roman"/>
        <charset val="0"/>
      </rPr>
      <t>4.5</t>
    </r>
    <r>
      <rPr>
        <sz val="14"/>
        <rFont val="宋体"/>
        <charset val="134"/>
      </rPr>
      <t>米，</t>
    </r>
    <r>
      <rPr>
        <sz val="14"/>
        <rFont val="Times New Roman"/>
        <charset val="0"/>
      </rPr>
      <t>2</t>
    </r>
    <r>
      <rPr>
        <sz val="14"/>
        <rFont val="宋体"/>
        <charset val="134"/>
      </rPr>
      <t>，第二台崖边道路倒塌</t>
    </r>
    <r>
      <rPr>
        <sz val="14"/>
        <rFont val="Times New Roman"/>
        <charset val="0"/>
      </rPr>
      <t>110</t>
    </r>
    <r>
      <rPr>
        <sz val="14"/>
        <rFont val="宋体"/>
        <charset val="134"/>
      </rPr>
      <t>米，高</t>
    </r>
    <r>
      <rPr>
        <sz val="14"/>
        <rFont val="Times New Roman"/>
        <charset val="0"/>
      </rPr>
      <t>10</t>
    </r>
    <r>
      <rPr>
        <sz val="14"/>
        <rFont val="宋体"/>
        <charset val="134"/>
      </rPr>
      <t>米。</t>
    </r>
    <r>
      <rPr>
        <sz val="14"/>
        <rFont val="Times New Roman"/>
        <charset val="0"/>
      </rPr>
      <t>3.</t>
    </r>
    <r>
      <rPr>
        <sz val="14"/>
        <rFont val="宋体"/>
        <charset val="134"/>
      </rPr>
      <t>新义易地搬迁旁道路道路垫方护坡长</t>
    </r>
    <r>
      <rPr>
        <sz val="14"/>
        <rFont val="Times New Roman"/>
        <charset val="0"/>
      </rPr>
      <t>255</t>
    </r>
    <r>
      <rPr>
        <sz val="14"/>
        <rFont val="宋体"/>
        <charset val="134"/>
      </rPr>
      <t>米，高</t>
    </r>
    <r>
      <rPr>
        <sz val="14"/>
        <rFont val="Times New Roman"/>
        <charset val="0"/>
      </rPr>
      <t>3</t>
    </r>
    <r>
      <rPr>
        <sz val="14"/>
        <rFont val="宋体"/>
        <charset val="134"/>
      </rPr>
      <t>米。新建新村路口涵管</t>
    </r>
    <r>
      <rPr>
        <sz val="14"/>
        <rFont val="Times New Roman"/>
        <charset val="0"/>
      </rPr>
      <t>2</t>
    </r>
    <r>
      <rPr>
        <sz val="14"/>
        <rFont val="宋体"/>
        <charset val="134"/>
      </rPr>
      <t>道。</t>
    </r>
  </si>
  <si>
    <t>有效改善易地搬迁户生产生活条件，提高出行农户安全</t>
  </si>
  <si>
    <t>川王镇大庄村易地搬迁后续防护工程</t>
  </si>
  <si>
    <r>
      <rPr>
        <sz val="14"/>
        <rFont val="宋体"/>
        <charset val="134"/>
      </rPr>
      <t>安装护栏</t>
    </r>
    <r>
      <rPr>
        <sz val="14"/>
        <rFont val="Times New Roman"/>
        <charset val="134"/>
      </rPr>
      <t>3000</t>
    </r>
    <r>
      <rPr>
        <sz val="14"/>
        <rFont val="宋体"/>
        <charset val="134"/>
      </rPr>
      <t>米，修建护坡</t>
    </r>
    <r>
      <rPr>
        <sz val="14"/>
        <rFont val="Times New Roman"/>
        <charset val="134"/>
      </rPr>
      <t>1200</t>
    </r>
    <r>
      <rPr>
        <sz val="14"/>
        <rFont val="宋体"/>
        <charset val="134"/>
      </rPr>
      <t>立方米，修建水渠</t>
    </r>
    <r>
      <rPr>
        <sz val="14"/>
        <rFont val="Times New Roman"/>
        <charset val="134"/>
      </rPr>
      <t>300</t>
    </r>
    <r>
      <rPr>
        <sz val="14"/>
        <rFont val="宋体"/>
        <charset val="134"/>
      </rPr>
      <t>米。</t>
    </r>
  </si>
  <si>
    <t>平安乡水泉村易地扶贫搬迁安置点护坡建设项目</t>
  </si>
  <si>
    <t>水泉村</t>
  </si>
  <si>
    <r>
      <rPr>
        <sz val="14"/>
        <rFont val="宋体"/>
        <charset val="134"/>
      </rPr>
      <t>在平安乡水泉村安排</t>
    </r>
    <r>
      <rPr>
        <sz val="14"/>
        <rFont val="Times New Roman"/>
        <charset val="134"/>
      </rPr>
      <t>36.44</t>
    </r>
    <r>
      <rPr>
        <sz val="14"/>
        <rFont val="宋体"/>
        <charset val="134"/>
      </rPr>
      <t>万元实施防护工程</t>
    </r>
    <r>
      <rPr>
        <sz val="14"/>
        <rFont val="Times New Roman"/>
        <charset val="134"/>
      </rPr>
      <t>1950</t>
    </r>
    <r>
      <rPr>
        <sz val="14"/>
        <rFont val="宋体"/>
        <charset val="134"/>
      </rPr>
      <t>㎡。</t>
    </r>
  </si>
  <si>
    <t>保障群众安全出行。</t>
  </si>
  <si>
    <t>川王镇松树湾村防护工程建设项目</t>
  </si>
  <si>
    <r>
      <rPr>
        <sz val="14"/>
        <rFont val="宋体"/>
        <charset val="134"/>
      </rPr>
      <t>安排</t>
    </r>
    <r>
      <rPr>
        <sz val="14"/>
        <rFont val="Times New Roman"/>
        <charset val="134"/>
      </rPr>
      <t>29.26</t>
    </r>
    <r>
      <rPr>
        <sz val="14"/>
        <rFont val="宋体"/>
        <charset val="134"/>
      </rPr>
      <t>万元用于川王镇松树湾村防护工程建设项目</t>
    </r>
    <r>
      <rPr>
        <sz val="14"/>
        <rFont val="Times New Roman"/>
        <charset val="134"/>
      </rPr>
      <t>1</t>
    </r>
    <r>
      <rPr>
        <sz val="14"/>
        <rFont val="宋体"/>
        <charset val="134"/>
      </rPr>
      <t>处。</t>
    </r>
  </si>
  <si>
    <r>
      <rPr>
        <b/>
        <sz val="14"/>
        <rFont val="Times New Roman"/>
        <charset val="134"/>
      </rPr>
      <t>1.2.4</t>
    </r>
    <r>
      <rPr>
        <b/>
        <sz val="14"/>
        <rFont val="宋体"/>
        <charset val="134"/>
      </rPr>
      <t>易地扶贫搬迁公共服务设施项目</t>
    </r>
  </si>
  <si>
    <r>
      <rPr>
        <b/>
        <sz val="14"/>
        <rFont val="宋体"/>
        <charset val="134"/>
      </rPr>
      <t>安排</t>
    </r>
    <r>
      <rPr>
        <b/>
        <sz val="14"/>
        <rFont val="Times New Roman"/>
        <charset val="134"/>
      </rPr>
      <t>29</t>
    </r>
    <r>
      <rPr>
        <b/>
        <sz val="14"/>
        <rFont val="宋体"/>
        <charset val="134"/>
      </rPr>
      <t>万元用于易地扶贫搬迁公共服务设施项目。</t>
    </r>
  </si>
  <si>
    <t>张家川镇易地扶贫搬迁堡山安置点场地硬化项目</t>
  </si>
  <si>
    <t>堡山新村</t>
  </si>
  <si>
    <r>
      <rPr>
        <sz val="14"/>
        <rFont val="宋体"/>
        <charset val="134"/>
      </rPr>
      <t>堡山村场地硬化</t>
    </r>
    <r>
      <rPr>
        <sz val="14"/>
        <rFont val="Times New Roman"/>
        <charset val="134"/>
      </rPr>
      <t>1200</t>
    </r>
    <r>
      <rPr>
        <sz val="14"/>
        <rFont val="宋体"/>
        <charset val="134"/>
      </rPr>
      <t>平方米，堡山村席间护坡护坡：长</t>
    </r>
    <r>
      <rPr>
        <sz val="14"/>
        <rFont val="Times New Roman"/>
        <charset val="134"/>
      </rPr>
      <t>55</t>
    </r>
    <r>
      <rPr>
        <sz val="14"/>
        <rFont val="宋体"/>
        <charset val="134"/>
      </rPr>
      <t>米，高</t>
    </r>
    <r>
      <rPr>
        <sz val="14"/>
        <rFont val="Times New Roman"/>
        <charset val="134"/>
      </rPr>
      <t>3</t>
    </r>
    <r>
      <rPr>
        <sz val="14"/>
        <rFont val="宋体"/>
        <charset val="134"/>
      </rPr>
      <t>米，宽</t>
    </r>
    <r>
      <rPr>
        <sz val="14"/>
        <rFont val="Times New Roman"/>
        <charset val="134"/>
      </rPr>
      <t>1.2</t>
    </r>
    <r>
      <rPr>
        <sz val="14"/>
        <rFont val="宋体"/>
        <charset val="134"/>
      </rPr>
      <t>米；共计</t>
    </r>
    <r>
      <rPr>
        <sz val="14"/>
        <rFont val="Times New Roman"/>
        <charset val="134"/>
      </rPr>
      <t>300</t>
    </r>
    <r>
      <rPr>
        <sz val="14"/>
        <rFont val="宋体"/>
        <charset val="134"/>
      </rPr>
      <t>立方米</t>
    </r>
  </si>
  <si>
    <t>提高群众生活水平</t>
  </si>
  <si>
    <r>
      <rPr>
        <b/>
        <sz val="14"/>
        <rFont val="Times New Roman"/>
        <charset val="134"/>
      </rPr>
      <t>1.3</t>
    </r>
    <r>
      <rPr>
        <b/>
        <sz val="14"/>
        <rFont val="宋体"/>
        <charset val="134"/>
      </rPr>
      <t>搬迁避让配套基础设施建设项目：</t>
    </r>
    <r>
      <rPr>
        <b/>
        <sz val="14"/>
        <rFont val="Times New Roman"/>
        <charset val="134"/>
      </rPr>
      <t>1</t>
    </r>
    <r>
      <rPr>
        <b/>
        <sz val="14"/>
        <rFont val="宋体"/>
        <charset val="134"/>
      </rPr>
      <t>项</t>
    </r>
  </si>
  <si>
    <r>
      <rPr>
        <b/>
        <sz val="14"/>
        <rFont val="宋体"/>
        <charset val="134"/>
      </rPr>
      <t>安排</t>
    </r>
    <r>
      <rPr>
        <b/>
        <sz val="14"/>
        <rFont val="Times New Roman"/>
        <charset val="134"/>
      </rPr>
      <t>1398.5</t>
    </r>
    <r>
      <rPr>
        <b/>
        <sz val="14"/>
        <rFont val="宋体"/>
        <charset val="134"/>
      </rPr>
      <t>万元用于搬迁避让配套基础设施建设项目。</t>
    </r>
  </si>
  <si>
    <t>纳沟村地质灾害灾后重建安置基础设施建设项目</t>
  </si>
  <si>
    <t>纳沟村</t>
  </si>
  <si>
    <r>
      <rPr>
        <sz val="14"/>
        <rFont val="宋体"/>
        <charset val="134"/>
      </rPr>
      <t>排水渠</t>
    </r>
    <r>
      <rPr>
        <sz val="14"/>
        <rFont val="Times New Roman"/>
        <charset val="134"/>
      </rPr>
      <t>300</t>
    </r>
    <r>
      <rPr>
        <sz val="14"/>
        <rFont val="宋体"/>
        <charset val="134"/>
      </rPr>
      <t>米</t>
    </r>
    <r>
      <rPr>
        <sz val="14"/>
        <rFont val="Times New Roman"/>
        <charset val="134"/>
      </rPr>
      <t xml:space="preserve"> </t>
    </r>
    <r>
      <rPr>
        <sz val="14"/>
        <rFont val="宋体"/>
        <charset val="134"/>
      </rPr>
      <t>，挡土墙</t>
    </r>
    <r>
      <rPr>
        <sz val="14"/>
        <rFont val="Times New Roman"/>
        <charset val="134"/>
      </rPr>
      <t>1960</t>
    </r>
    <r>
      <rPr>
        <sz val="14"/>
        <rFont val="宋体"/>
        <charset val="134"/>
      </rPr>
      <t>立方米，硬化工程量</t>
    </r>
    <r>
      <rPr>
        <sz val="14"/>
        <rFont val="Times New Roman"/>
        <charset val="134"/>
      </rPr>
      <t>3800</t>
    </r>
    <r>
      <rPr>
        <sz val="14"/>
        <rFont val="宋体"/>
        <charset val="134"/>
      </rPr>
      <t>平方米，雨水管网工程量</t>
    </r>
    <r>
      <rPr>
        <sz val="14"/>
        <rFont val="Times New Roman"/>
        <charset val="134"/>
      </rPr>
      <t>200</t>
    </r>
    <r>
      <rPr>
        <sz val="14"/>
        <rFont val="宋体"/>
        <charset val="134"/>
      </rPr>
      <t>米，污水管网工程量</t>
    </r>
    <r>
      <rPr>
        <sz val="14"/>
        <rFont val="Times New Roman"/>
        <charset val="134"/>
      </rPr>
      <t>200</t>
    </r>
    <r>
      <rPr>
        <sz val="14"/>
        <rFont val="宋体"/>
        <charset val="134"/>
      </rPr>
      <t>米，给水管网工程量</t>
    </r>
    <r>
      <rPr>
        <sz val="14"/>
        <rFont val="Times New Roman"/>
        <charset val="134"/>
      </rPr>
      <t>200</t>
    </r>
    <r>
      <rPr>
        <sz val="14"/>
        <rFont val="宋体"/>
        <charset val="134"/>
      </rPr>
      <t>米，化粪池工程量</t>
    </r>
    <r>
      <rPr>
        <sz val="14"/>
        <rFont val="Times New Roman"/>
        <charset val="134"/>
      </rPr>
      <t>20</t>
    </r>
    <r>
      <rPr>
        <sz val="14"/>
        <rFont val="宋体"/>
        <charset val="134"/>
      </rPr>
      <t>立方米。</t>
    </r>
  </si>
  <si>
    <t>连五乡腰庄村避让搬迁安置点基础设施建设工程</t>
  </si>
  <si>
    <r>
      <rPr>
        <sz val="14"/>
        <rFont val="宋体"/>
        <charset val="134"/>
      </rPr>
      <t>硬化道路</t>
    </r>
    <r>
      <rPr>
        <sz val="14"/>
        <rFont val="Times New Roman"/>
        <charset val="134"/>
      </rPr>
      <t>230</t>
    </r>
    <r>
      <rPr>
        <sz val="14"/>
        <rFont val="宋体"/>
        <charset val="134"/>
      </rPr>
      <t>米，路基宽</t>
    </r>
    <r>
      <rPr>
        <sz val="14"/>
        <rFont val="Times New Roman"/>
        <charset val="134"/>
      </rPr>
      <t>5.3</t>
    </r>
    <r>
      <rPr>
        <sz val="14"/>
        <rFont val="宋体"/>
        <charset val="134"/>
      </rPr>
      <t>米，路面宽</t>
    </r>
    <r>
      <rPr>
        <sz val="14"/>
        <rFont val="Times New Roman"/>
        <charset val="134"/>
      </rPr>
      <t>5</t>
    </r>
    <r>
      <rPr>
        <sz val="14"/>
        <rFont val="宋体"/>
        <charset val="134"/>
      </rPr>
      <t>米，</t>
    </r>
    <r>
      <rPr>
        <sz val="14"/>
        <rFont val="Times New Roman"/>
        <charset val="134"/>
      </rPr>
      <t>HDPE</t>
    </r>
    <r>
      <rPr>
        <sz val="14"/>
        <rFont val="宋体"/>
        <charset val="134"/>
      </rPr>
      <t>波纹管</t>
    </r>
    <r>
      <rPr>
        <sz val="14"/>
        <rFont val="Times New Roman"/>
        <charset val="134"/>
      </rPr>
      <t>500mm</t>
    </r>
    <r>
      <rPr>
        <sz val="14"/>
        <rFont val="宋体"/>
        <charset val="134"/>
      </rPr>
      <t>雨水管</t>
    </r>
    <r>
      <rPr>
        <sz val="14"/>
        <rFont val="Times New Roman"/>
        <charset val="134"/>
      </rPr>
      <t>250</t>
    </r>
    <r>
      <rPr>
        <sz val="14"/>
        <rFont val="宋体"/>
        <charset val="134"/>
      </rPr>
      <t>米。；</t>
    </r>
    <r>
      <rPr>
        <sz val="14"/>
        <rFont val="Times New Roman"/>
        <charset val="134"/>
      </rPr>
      <t>HDPE400mm</t>
    </r>
    <r>
      <rPr>
        <sz val="14"/>
        <rFont val="宋体"/>
        <charset val="134"/>
      </rPr>
      <t>污水管</t>
    </r>
    <r>
      <rPr>
        <sz val="14"/>
        <rFont val="Times New Roman"/>
        <charset val="134"/>
      </rPr>
      <t>240</t>
    </r>
    <r>
      <rPr>
        <sz val="14"/>
        <rFont val="宋体"/>
        <charset val="134"/>
      </rPr>
      <t>米；路缘石</t>
    </r>
    <r>
      <rPr>
        <sz val="14"/>
        <rFont val="Times New Roman"/>
        <charset val="134"/>
      </rPr>
      <t>230</t>
    </r>
    <r>
      <rPr>
        <sz val="14"/>
        <rFont val="宋体"/>
        <charset val="134"/>
      </rPr>
      <t>米；化粪池</t>
    </r>
    <r>
      <rPr>
        <sz val="14"/>
        <rFont val="Times New Roman"/>
        <charset val="134"/>
      </rPr>
      <t>30</t>
    </r>
    <r>
      <rPr>
        <sz val="14"/>
        <rFont val="宋体"/>
        <charset val="134"/>
      </rPr>
      <t>立方米；过路涵</t>
    </r>
    <r>
      <rPr>
        <sz val="14"/>
        <rFont val="Times New Roman"/>
        <charset val="134"/>
      </rPr>
      <t>1</t>
    </r>
    <r>
      <rPr>
        <sz val="14"/>
        <rFont val="宋体"/>
        <charset val="134"/>
      </rPr>
      <t>道</t>
    </r>
    <r>
      <rPr>
        <sz val="14"/>
        <rFont val="Times New Roman"/>
        <charset val="134"/>
      </rPr>
      <t>9</t>
    </r>
    <r>
      <rPr>
        <sz val="14"/>
        <rFont val="宋体"/>
        <charset val="134"/>
      </rPr>
      <t>米；仰斜式挡土墙</t>
    </r>
    <r>
      <rPr>
        <sz val="14"/>
        <rFont val="Times New Roman"/>
        <charset val="134"/>
      </rPr>
      <t>95</t>
    </r>
    <r>
      <rPr>
        <sz val="14"/>
        <rFont val="宋体"/>
        <charset val="134"/>
      </rPr>
      <t>米。</t>
    </r>
  </si>
  <si>
    <t>张家川县恭门镇毛山村安置点挡土墙工程</t>
  </si>
  <si>
    <t>毛山村</t>
  </si>
  <si>
    <r>
      <rPr>
        <sz val="14"/>
        <rFont val="宋体"/>
        <charset val="134"/>
      </rPr>
      <t>新建挡土墙</t>
    </r>
    <r>
      <rPr>
        <sz val="14"/>
        <rFont val="Times New Roman"/>
        <charset val="134"/>
      </rPr>
      <t>430</t>
    </r>
    <r>
      <rPr>
        <sz val="14"/>
        <rFont val="宋体"/>
        <charset val="134"/>
      </rPr>
      <t>米，采用</t>
    </r>
    <r>
      <rPr>
        <sz val="14"/>
        <rFont val="Times New Roman"/>
        <charset val="134"/>
      </rPr>
      <t>C20</t>
    </r>
    <r>
      <rPr>
        <sz val="14"/>
        <rFont val="宋体"/>
        <charset val="134"/>
      </rPr>
      <t>片石混凝土，共</t>
    </r>
    <r>
      <rPr>
        <sz val="14"/>
        <rFont val="Times New Roman"/>
        <charset val="134"/>
      </rPr>
      <t>4333.9</t>
    </r>
    <r>
      <rPr>
        <sz val="14"/>
        <rFont val="宋体"/>
        <charset val="134"/>
      </rPr>
      <t>立方米</t>
    </r>
  </si>
  <si>
    <t>张家川县恭门镇毛山村安置点通村道路建设项目</t>
  </si>
  <si>
    <r>
      <rPr>
        <sz val="14"/>
        <rFont val="宋体"/>
        <charset val="134"/>
      </rPr>
      <t>新建道路</t>
    </r>
    <r>
      <rPr>
        <sz val="14"/>
        <rFont val="Times New Roman"/>
        <charset val="134"/>
      </rPr>
      <t>2</t>
    </r>
    <r>
      <rPr>
        <sz val="14"/>
        <rFont val="宋体"/>
        <charset val="134"/>
      </rPr>
      <t>公里，路基宽</t>
    </r>
    <r>
      <rPr>
        <sz val="14"/>
        <rFont val="Times New Roman"/>
        <charset val="134"/>
      </rPr>
      <t>6.5</t>
    </r>
    <r>
      <rPr>
        <sz val="14"/>
        <rFont val="宋体"/>
        <charset val="134"/>
      </rPr>
      <t>面，路面宽</t>
    </r>
    <r>
      <rPr>
        <sz val="14"/>
        <rFont val="Times New Roman"/>
        <charset val="134"/>
      </rPr>
      <t>6</t>
    </r>
    <r>
      <rPr>
        <sz val="14"/>
        <rFont val="宋体"/>
        <charset val="134"/>
      </rPr>
      <t>米。防护工程</t>
    </r>
    <r>
      <rPr>
        <sz val="14"/>
        <rFont val="Times New Roman"/>
        <charset val="134"/>
      </rPr>
      <t>683.1</t>
    </r>
    <r>
      <rPr>
        <sz val="14"/>
        <rFont val="宋体"/>
        <charset val="134"/>
      </rPr>
      <t>立方米，排水渠</t>
    </r>
    <r>
      <rPr>
        <sz val="14"/>
        <rFont val="Times New Roman"/>
        <charset val="134"/>
      </rPr>
      <t>1.04</t>
    </r>
    <r>
      <rPr>
        <sz val="14"/>
        <rFont val="宋体"/>
        <charset val="134"/>
      </rPr>
      <t>公里</t>
    </r>
  </si>
  <si>
    <t>恭门镇毛山村安置点巷道硬化项目</t>
  </si>
  <si>
    <r>
      <rPr>
        <sz val="14"/>
        <rFont val="宋体"/>
        <charset val="134"/>
      </rPr>
      <t>硬化道路</t>
    </r>
    <r>
      <rPr>
        <sz val="14"/>
        <rFont val="Times New Roman"/>
        <charset val="134"/>
      </rPr>
      <t>15400</t>
    </r>
    <r>
      <rPr>
        <sz val="14"/>
        <rFont val="宋体"/>
        <charset val="134"/>
      </rPr>
      <t>平方米，铺设管网</t>
    </r>
    <r>
      <rPr>
        <sz val="14"/>
        <rFont val="Times New Roman"/>
        <charset val="134"/>
      </rPr>
      <t>7.8</t>
    </r>
    <r>
      <rPr>
        <sz val="14"/>
        <rFont val="宋体"/>
        <charset val="134"/>
      </rPr>
      <t>公里，检查井、水篦子等。</t>
    </r>
  </si>
  <si>
    <t>张家川县木河乡毛家村安置点挡土墙工程</t>
  </si>
  <si>
    <t>毛家村</t>
  </si>
  <si>
    <r>
      <rPr>
        <sz val="14"/>
        <rFont val="宋体"/>
        <charset val="134"/>
      </rPr>
      <t>新建</t>
    </r>
    <r>
      <rPr>
        <sz val="14"/>
        <rFont val="Times New Roman"/>
        <charset val="134"/>
      </rPr>
      <t>M7.5</t>
    </r>
    <r>
      <rPr>
        <sz val="14"/>
        <rFont val="宋体"/>
        <charset val="134"/>
      </rPr>
      <t>浆砌片石挡土墙</t>
    </r>
    <r>
      <rPr>
        <sz val="14"/>
        <rFont val="Times New Roman"/>
        <charset val="134"/>
      </rPr>
      <t>498</t>
    </r>
    <r>
      <rPr>
        <sz val="14"/>
        <rFont val="宋体"/>
        <charset val="134"/>
      </rPr>
      <t>米，</t>
    </r>
    <r>
      <rPr>
        <sz val="14"/>
        <rFont val="Times New Roman"/>
        <charset val="134"/>
      </rPr>
      <t>M7.5</t>
    </r>
    <r>
      <rPr>
        <sz val="14"/>
        <rFont val="宋体"/>
        <charset val="134"/>
      </rPr>
      <t>浆砌片石窗孔式护面护坡</t>
    </r>
    <r>
      <rPr>
        <sz val="14"/>
        <rFont val="Times New Roman"/>
        <charset val="134"/>
      </rPr>
      <t>80</t>
    </r>
    <r>
      <rPr>
        <sz val="14"/>
        <rFont val="宋体"/>
        <charset val="134"/>
      </rPr>
      <t>米，截水沟、挡土墙</t>
    </r>
    <r>
      <rPr>
        <sz val="14"/>
        <rFont val="Times New Roman"/>
        <charset val="134"/>
      </rPr>
      <t>710</t>
    </r>
    <r>
      <rPr>
        <sz val="14"/>
        <rFont val="宋体"/>
        <charset val="134"/>
      </rPr>
      <t>米。</t>
    </r>
  </si>
  <si>
    <t>张家川县木河乡毛家村安置点通村道路建设项目</t>
  </si>
  <si>
    <r>
      <rPr>
        <sz val="14"/>
        <rFont val="宋体"/>
        <charset val="134"/>
      </rPr>
      <t>新建道路</t>
    </r>
    <r>
      <rPr>
        <sz val="14"/>
        <rFont val="Times New Roman"/>
        <charset val="134"/>
      </rPr>
      <t>0.80</t>
    </r>
    <r>
      <rPr>
        <sz val="14"/>
        <rFont val="宋体"/>
        <charset val="134"/>
      </rPr>
      <t>公里，路基宽</t>
    </r>
    <r>
      <rPr>
        <sz val="14"/>
        <rFont val="Times New Roman"/>
        <charset val="134"/>
      </rPr>
      <t>6.5</t>
    </r>
    <r>
      <rPr>
        <sz val="14"/>
        <rFont val="宋体"/>
        <charset val="134"/>
      </rPr>
      <t>面，路面宽</t>
    </r>
    <r>
      <rPr>
        <sz val="14"/>
        <rFont val="Times New Roman"/>
        <charset val="134"/>
      </rPr>
      <t>5</t>
    </r>
    <r>
      <rPr>
        <sz val="14"/>
        <rFont val="宋体"/>
        <charset val="134"/>
      </rPr>
      <t>米。防护工程</t>
    </r>
    <r>
      <rPr>
        <sz val="14"/>
        <rFont val="Times New Roman"/>
        <charset val="134"/>
      </rPr>
      <t>450</t>
    </r>
    <r>
      <rPr>
        <sz val="14"/>
        <rFont val="宋体"/>
        <charset val="134"/>
      </rPr>
      <t>立方米</t>
    </r>
    <r>
      <rPr>
        <sz val="14"/>
        <rFont val="Times New Roman"/>
        <charset val="134"/>
      </rPr>
      <t>.</t>
    </r>
  </si>
  <si>
    <t>木河乡毛家村安置点巷道硬化项目</t>
  </si>
  <si>
    <r>
      <rPr>
        <sz val="14"/>
        <rFont val="宋体"/>
        <charset val="134"/>
      </rPr>
      <t>硬化道路</t>
    </r>
    <r>
      <rPr>
        <sz val="14"/>
        <rFont val="Times New Roman"/>
        <charset val="134"/>
      </rPr>
      <t>4950</t>
    </r>
    <r>
      <rPr>
        <sz val="14"/>
        <rFont val="宋体"/>
        <charset val="134"/>
      </rPr>
      <t>平方米，铺设管网</t>
    </r>
    <r>
      <rPr>
        <sz val="14"/>
        <rFont val="Times New Roman"/>
        <charset val="134"/>
      </rPr>
      <t>3.5</t>
    </r>
    <r>
      <rPr>
        <sz val="14"/>
        <rFont val="宋体"/>
        <charset val="134"/>
      </rPr>
      <t>公里，检查井、水篦子等。</t>
    </r>
  </si>
  <si>
    <t>张家川县张家川镇堡山村安置点防护工程</t>
  </si>
  <si>
    <t>堡山村</t>
  </si>
  <si>
    <r>
      <rPr>
        <sz val="14"/>
        <rFont val="宋体"/>
        <charset val="134"/>
      </rPr>
      <t>新建浆砌片石防护</t>
    </r>
    <r>
      <rPr>
        <sz val="14"/>
        <rFont val="Times New Roman"/>
        <charset val="134"/>
      </rPr>
      <t>530</t>
    </r>
    <r>
      <rPr>
        <sz val="14"/>
        <rFont val="宋体"/>
        <charset val="134"/>
      </rPr>
      <t>米，共计</t>
    </r>
    <r>
      <rPr>
        <sz val="14"/>
        <rFont val="Times New Roman"/>
        <charset val="134"/>
      </rPr>
      <t>2229.25</t>
    </r>
    <r>
      <rPr>
        <sz val="14"/>
        <rFont val="宋体"/>
        <charset val="134"/>
      </rPr>
      <t>立方米</t>
    </r>
  </si>
  <si>
    <t>张家川镇阳上村安置点防护工程</t>
  </si>
  <si>
    <t>阳上村</t>
  </si>
  <si>
    <r>
      <rPr>
        <sz val="14"/>
        <rFont val="宋体"/>
        <charset val="134"/>
      </rPr>
      <t>新建浆砌片石防护</t>
    </r>
    <r>
      <rPr>
        <sz val="14"/>
        <rFont val="Times New Roman"/>
        <charset val="134"/>
      </rPr>
      <t>180</t>
    </r>
    <r>
      <rPr>
        <sz val="14"/>
        <rFont val="宋体"/>
        <charset val="134"/>
      </rPr>
      <t>米，共计</t>
    </r>
    <r>
      <rPr>
        <sz val="14"/>
        <rFont val="Times New Roman"/>
        <charset val="134"/>
      </rPr>
      <t>752.35</t>
    </r>
    <r>
      <rPr>
        <sz val="14"/>
        <rFont val="宋体"/>
        <charset val="134"/>
      </rPr>
      <t>立方米</t>
    </r>
  </si>
  <si>
    <t>五</t>
  </si>
  <si>
    <r>
      <rPr>
        <b/>
        <sz val="18"/>
        <rFont val="宋体"/>
        <charset val="134"/>
      </rPr>
      <t>巩固三保障成果：</t>
    </r>
    <r>
      <rPr>
        <b/>
        <sz val="18"/>
        <rFont val="Times New Roman"/>
        <charset val="134"/>
      </rPr>
      <t>4</t>
    </r>
    <r>
      <rPr>
        <b/>
        <sz val="18"/>
        <rFont val="宋体"/>
        <charset val="134"/>
      </rPr>
      <t>项</t>
    </r>
  </si>
  <si>
    <t>安排3908.01万元用于巩固三保障成果。</t>
  </si>
  <si>
    <t>住房</t>
  </si>
  <si>
    <r>
      <rPr>
        <b/>
        <sz val="14"/>
        <rFont val="宋体"/>
        <charset val="134"/>
      </rPr>
      <t>安排</t>
    </r>
    <r>
      <rPr>
        <b/>
        <sz val="14"/>
        <rFont val="Times New Roman"/>
        <charset val="134"/>
      </rPr>
      <t>1100</t>
    </r>
    <r>
      <rPr>
        <b/>
        <sz val="14"/>
        <rFont val="宋体"/>
        <charset val="134"/>
      </rPr>
      <t>万元用于农村危房改造等农房改造建设项目。</t>
    </r>
  </si>
  <si>
    <t>农村危房改造及农房抗震改造项目</t>
  </si>
  <si>
    <r>
      <rPr>
        <sz val="14"/>
        <rFont val="宋体"/>
        <charset val="134"/>
      </rPr>
      <t>在全县</t>
    </r>
    <r>
      <rPr>
        <sz val="14"/>
        <rFont val="Times New Roman"/>
        <charset val="134"/>
      </rPr>
      <t>15</t>
    </r>
    <r>
      <rPr>
        <sz val="14"/>
        <rFont val="宋体"/>
        <charset val="134"/>
      </rPr>
      <t>个乡镇</t>
    </r>
    <r>
      <rPr>
        <sz val="14"/>
        <rFont val="Times New Roman"/>
        <charset val="134"/>
      </rPr>
      <t>144</t>
    </r>
    <r>
      <rPr>
        <sz val="14"/>
        <rFont val="宋体"/>
        <charset val="134"/>
      </rPr>
      <t>个村，对全县区域内低收入人群</t>
    </r>
    <r>
      <rPr>
        <sz val="14"/>
        <rFont val="Times New Roman"/>
        <charset val="134"/>
      </rPr>
      <t>“</t>
    </r>
    <r>
      <rPr>
        <sz val="14"/>
        <rFont val="宋体"/>
        <charset val="134"/>
      </rPr>
      <t>边缘易致贫户、脱贫不稳定户、突发严重困难户、其他脱贫户、农村分散供养特困人员、农村低保边缘家庭、农村低保户</t>
    </r>
    <r>
      <rPr>
        <sz val="14"/>
        <rFont val="Times New Roman"/>
        <charset val="134"/>
      </rPr>
      <t>”</t>
    </r>
    <r>
      <rPr>
        <sz val="14"/>
        <rFont val="宋体"/>
        <charset val="134"/>
      </rPr>
      <t>符合改造条件的农户，开展农村危房改造工作，保障农户的基本住房安全，同时统筹推进农房抗震改造工作，进一步提升低收入群体等重点对象的住房安全和住房品质。补助标准分为一般性补助标准和差异化补助标准：（一）一般性补助标准。易致贫返贫户（边缘易致贫户、脱贫不稳定户）、突发严重困难户（因病因灾意外事故等刚性支出较大或收入大幅缩减导致基本生活出现严重困难家庭），以及符合条件的其他脱贫户、农村低保户、农村分散供养特困人员、农村低保边缘家庭户均标准补助</t>
    </r>
    <r>
      <rPr>
        <sz val="14"/>
        <rFont val="Times New Roman"/>
        <charset val="134"/>
      </rPr>
      <t>2.2</t>
    </r>
    <r>
      <rPr>
        <sz val="14"/>
        <rFont val="宋体"/>
        <charset val="134"/>
      </rPr>
      <t>万元。（二）差异化补助标准。以上六类对象中如因无劳动能力、家庭收入较低因病因学因意外事故等支出较大，以及政府兜底农户，采取差异化补助，可在户均</t>
    </r>
    <r>
      <rPr>
        <sz val="14"/>
        <rFont val="Times New Roman"/>
        <charset val="134"/>
      </rPr>
      <t>2.2</t>
    </r>
    <r>
      <rPr>
        <sz val="14"/>
        <rFont val="宋体"/>
        <charset val="134"/>
      </rPr>
      <t>万元标准补助基础上再差异化补助</t>
    </r>
    <r>
      <rPr>
        <sz val="14"/>
        <rFont val="Times New Roman"/>
        <charset val="134"/>
      </rPr>
      <t>2</t>
    </r>
    <r>
      <rPr>
        <sz val="14"/>
        <rFont val="宋体"/>
        <charset val="134"/>
      </rPr>
      <t>万元，享受差异化补助农户户均总补助</t>
    </r>
    <r>
      <rPr>
        <sz val="14"/>
        <rFont val="Times New Roman"/>
        <charset val="134"/>
      </rPr>
      <t>4.2</t>
    </r>
    <r>
      <rPr>
        <sz val="14"/>
        <rFont val="宋体"/>
        <charset val="134"/>
      </rPr>
      <t>万元。享受差异化补助农户需在</t>
    </r>
    <r>
      <rPr>
        <sz val="14"/>
        <rFont val="Times New Roman"/>
        <charset val="134"/>
      </rPr>
      <t>“</t>
    </r>
    <r>
      <rPr>
        <sz val="14"/>
        <rFont val="宋体"/>
        <charset val="134"/>
      </rPr>
      <t>一户一档</t>
    </r>
    <r>
      <rPr>
        <sz val="14"/>
        <rFont val="Times New Roman"/>
        <charset val="134"/>
      </rPr>
      <t>”</t>
    </r>
    <r>
      <rPr>
        <sz val="14"/>
        <rFont val="宋体"/>
        <charset val="134"/>
      </rPr>
      <t>档案资料中附存相关佐证资料。</t>
    </r>
  </si>
  <si>
    <t>减轻农户建房负担，保障农户的基本住房安全。</t>
  </si>
  <si>
    <t>教育</t>
  </si>
  <si>
    <r>
      <rPr>
        <b/>
        <sz val="14"/>
        <rFont val="宋体"/>
        <charset val="134"/>
      </rPr>
      <t>安排</t>
    </r>
    <r>
      <rPr>
        <b/>
        <sz val="14"/>
        <rFont val="Times New Roman"/>
        <charset val="134"/>
      </rPr>
      <t>445.2</t>
    </r>
    <r>
      <rPr>
        <b/>
        <sz val="14"/>
        <rFont val="宋体"/>
        <charset val="134"/>
      </rPr>
      <t>万元用于教育项目。</t>
    </r>
  </si>
  <si>
    <r>
      <rPr>
        <sz val="14"/>
        <rFont val="宋体"/>
        <charset val="134"/>
      </rPr>
      <t>享受</t>
    </r>
    <r>
      <rPr>
        <sz val="14"/>
        <rFont val="Times New Roman"/>
        <charset val="134"/>
      </rPr>
      <t>“</t>
    </r>
    <r>
      <rPr>
        <sz val="14"/>
        <rFont val="宋体"/>
        <charset val="134"/>
      </rPr>
      <t>雨露计划</t>
    </r>
    <r>
      <rPr>
        <sz val="14"/>
        <rFont val="Times New Roman"/>
        <charset val="134"/>
      </rPr>
      <t>”</t>
    </r>
    <r>
      <rPr>
        <sz val="14"/>
        <rFont val="宋体"/>
        <charset val="134"/>
      </rPr>
      <t>职业教育补助</t>
    </r>
  </si>
  <si>
    <r>
      <rPr>
        <sz val="14"/>
        <rFont val="宋体"/>
        <charset val="134"/>
      </rPr>
      <t>安排</t>
    </r>
    <r>
      <rPr>
        <sz val="14"/>
        <rFont val="Times New Roman"/>
        <charset val="134"/>
      </rPr>
      <t>445.2</t>
    </r>
    <r>
      <rPr>
        <sz val="14"/>
        <rFont val="宋体"/>
        <charset val="134"/>
      </rPr>
      <t>万元用于实施全县</t>
    </r>
    <r>
      <rPr>
        <sz val="14"/>
        <rFont val="Times New Roman"/>
        <charset val="134"/>
      </rPr>
      <t>“</t>
    </r>
    <r>
      <rPr>
        <sz val="14"/>
        <rFont val="宋体"/>
        <charset val="134"/>
      </rPr>
      <t>雨露计划</t>
    </r>
    <r>
      <rPr>
        <sz val="14"/>
        <rFont val="Times New Roman"/>
        <charset val="134"/>
      </rPr>
      <t>”</t>
    </r>
    <r>
      <rPr>
        <sz val="14"/>
        <rFont val="宋体"/>
        <charset val="134"/>
      </rPr>
      <t>项目，每人每学年补助</t>
    </r>
    <r>
      <rPr>
        <sz val="14"/>
        <rFont val="Times New Roman"/>
        <charset val="134"/>
      </rPr>
      <t>3000</t>
    </r>
    <r>
      <rPr>
        <sz val="14"/>
        <rFont val="宋体"/>
        <charset val="134"/>
      </rPr>
      <t>元。</t>
    </r>
  </si>
  <si>
    <t>健康</t>
  </si>
  <si>
    <r>
      <rPr>
        <b/>
        <sz val="14"/>
        <rFont val="宋体"/>
        <charset val="134"/>
      </rPr>
      <t>安排1837</t>
    </r>
    <r>
      <rPr>
        <b/>
        <sz val="14"/>
        <rFont val="Times New Roman"/>
        <charset val="134"/>
      </rPr>
      <t>.36</t>
    </r>
    <r>
      <rPr>
        <b/>
        <sz val="14"/>
        <rFont val="宋体"/>
        <charset val="134"/>
      </rPr>
      <t>万元用于健康类项目。</t>
    </r>
  </si>
  <si>
    <r>
      <rPr>
        <sz val="14"/>
        <rFont val="宋体"/>
        <charset val="134"/>
      </rPr>
      <t>张家川镇中心卫生院方舱</t>
    </r>
    <r>
      <rPr>
        <sz val="14"/>
        <rFont val="Times New Roman"/>
        <charset val="134"/>
      </rPr>
      <t>CT</t>
    </r>
  </si>
  <si>
    <t>张家川镇中心卫生院</t>
  </si>
  <si>
    <r>
      <rPr>
        <sz val="14"/>
        <rFont val="宋体"/>
        <charset val="134"/>
      </rPr>
      <t>为张家川镇中心卫生院购置方舱</t>
    </r>
    <r>
      <rPr>
        <sz val="14"/>
        <rFont val="Times New Roman"/>
        <charset val="134"/>
      </rPr>
      <t>CT1</t>
    </r>
    <r>
      <rPr>
        <sz val="14"/>
        <rFont val="宋体"/>
        <charset val="134"/>
      </rPr>
      <t>台。</t>
    </r>
  </si>
  <si>
    <t>对发热、疑似新冠患者进行独立影像检查，并实时完成数据传输图像，实现即扫即阅。患者检査后可立即进行空气消毒，确保患者专机、隔室检查及一人一消杀、终末消毒措施落实到位。</t>
  </si>
  <si>
    <t>县卫健局</t>
  </si>
  <si>
    <t>龙山镇中心卫生院方舱核酸检测实验室</t>
  </si>
  <si>
    <t>龙山镇中心卫生院</t>
  </si>
  <si>
    <t>按照省市“公立医疗机构检测能力总和要达到或超过全员核酸检测所需能力的70%”的检测要求，确保一旦出现疫情全县能够完成1天1轮全员核酸检测任务，计划在龙山镇中心卫生院建设日最大检测能力达1万管的方舱PCR实验室，全面提升我县核酸检测能力。</t>
  </si>
  <si>
    <t>全面提高核酸检测能力和效率，解决我县核酸检测能力不足、效率不高的问题。</t>
  </si>
  <si>
    <t>zcz</t>
  </si>
  <si>
    <t>乡镇卫生院数字化预防接种门诊建设项目</t>
  </si>
  <si>
    <t>乡镇卫生院</t>
  </si>
  <si>
    <r>
      <rPr>
        <sz val="14"/>
        <rFont val="宋体"/>
        <charset val="134"/>
      </rPr>
      <t>分别为梁山镇、大阳镇、木河乡、川王镇、胡川镇</t>
    </r>
    <r>
      <rPr>
        <sz val="14"/>
        <rFont val="Times New Roman"/>
        <charset val="134"/>
      </rPr>
      <t>5</t>
    </r>
    <r>
      <rPr>
        <sz val="14"/>
        <rFont val="宋体"/>
        <charset val="134"/>
      </rPr>
      <t>个乡镇卫生院新建新数字化预防接种门诊及设备购置，总建筑面积</t>
    </r>
    <r>
      <rPr>
        <sz val="14"/>
        <rFont val="Times New Roman"/>
        <charset val="134"/>
      </rPr>
      <t>1200</t>
    </r>
    <r>
      <rPr>
        <sz val="14"/>
        <rFont val="宋体"/>
        <charset val="134"/>
      </rPr>
      <t>平方米，每个</t>
    </r>
    <r>
      <rPr>
        <sz val="14"/>
        <rFont val="Times New Roman"/>
        <charset val="134"/>
      </rPr>
      <t>120</t>
    </r>
    <r>
      <rPr>
        <sz val="14"/>
        <rFont val="宋体"/>
        <charset val="134"/>
      </rPr>
      <t>万元。</t>
    </r>
  </si>
  <si>
    <t>极大地方便当地适龄儿童及其他接种人群科学有序接种，有效降低疫苗应对传染病的发生。</t>
  </si>
  <si>
    <t>医疗机构救护车辆配备项目</t>
  </si>
  <si>
    <r>
      <rPr>
        <sz val="14"/>
        <rFont val="宋体"/>
        <charset val="134"/>
      </rPr>
      <t>为了保障我县医疗机构院前急救和乡镇危重症病人转运，计划为</t>
    </r>
    <r>
      <rPr>
        <sz val="14"/>
        <rFont val="Times New Roman"/>
        <charset val="134"/>
      </rPr>
      <t>5</t>
    </r>
    <r>
      <rPr>
        <sz val="14"/>
        <rFont val="宋体"/>
        <charset val="134"/>
      </rPr>
      <t>家乡镇卫生院配备救护车</t>
    </r>
    <r>
      <rPr>
        <sz val="14"/>
        <rFont val="Times New Roman"/>
        <charset val="134"/>
      </rPr>
      <t>5</t>
    </r>
    <r>
      <rPr>
        <sz val="14"/>
        <rFont val="宋体"/>
        <charset val="134"/>
      </rPr>
      <t>两。</t>
    </r>
  </si>
  <si>
    <t>防止救护车辆发生道路交通安全事故，提高危急重症患者的救治率，做好院前急救工作。</t>
  </si>
  <si>
    <r>
      <rPr>
        <sz val="14"/>
        <rFont val="宋体"/>
        <charset val="134"/>
      </rPr>
      <t>恭门镇中心卫生院方舱</t>
    </r>
    <r>
      <rPr>
        <sz val="14"/>
        <rFont val="Times New Roman"/>
        <charset val="134"/>
      </rPr>
      <t>PCR</t>
    </r>
    <r>
      <rPr>
        <sz val="14"/>
        <rFont val="宋体"/>
        <charset val="134"/>
      </rPr>
      <t>实验室建设项目</t>
    </r>
  </si>
  <si>
    <t>恭门镇中心卫生院</t>
  </si>
  <si>
    <r>
      <rPr>
        <sz val="14"/>
        <rFont val="宋体"/>
        <charset val="134"/>
      </rPr>
      <t>按照省市</t>
    </r>
    <r>
      <rPr>
        <sz val="14"/>
        <rFont val="Times New Roman"/>
        <charset val="134"/>
      </rPr>
      <t>“</t>
    </r>
    <r>
      <rPr>
        <sz val="14"/>
        <rFont val="宋体"/>
        <charset val="134"/>
      </rPr>
      <t>公立医疗机构检测能力总和要达到或超过全员核酸检测所需能力的</t>
    </r>
    <r>
      <rPr>
        <sz val="14"/>
        <rFont val="Times New Roman"/>
        <charset val="134"/>
      </rPr>
      <t>70%”</t>
    </r>
    <r>
      <rPr>
        <sz val="14"/>
        <rFont val="宋体"/>
        <charset val="134"/>
      </rPr>
      <t>的检测要求，确保一旦出现疫情全县能够完成</t>
    </r>
    <r>
      <rPr>
        <sz val="14"/>
        <rFont val="Times New Roman"/>
        <charset val="134"/>
      </rPr>
      <t>1</t>
    </r>
    <r>
      <rPr>
        <sz val="14"/>
        <rFont val="宋体"/>
        <charset val="134"/>
      </rPr>
      <t>天</t>
    </r>
    <r>
      <rPr>
        <sz val="14"/>
        <rFont val="Times New Roman"/>
        <charset val="134"/>
      </rPr>
      <t>1</t>
    </r>
    <r>
      <rPr>
        <sz val="14"/>
        <rFont val="宋体"/>
        <charset val="134"/>
      </rPr>
      <t>轮全员核酸检测任务，计划在恭门镇中心卫生院建设方舱</t>
    </r>
    <r>
      <rPr>
        <sz val="14"/>
        <rFont val="Times New Roman"/>
        <charset val="134"/>
      </rPr>
      <t>PCR</t>
    </r>
    <r>
      <rPr>
        <sz val="14"/>
        <rFont val="宋体"/>
        <charset val="134"/>
      </rPr>
      <t>实验室，全面提升我县核酸检测能力。</t>
    </r>
  </si>
  <si>
    <t>提高我县核酸检测能力，积极应对可能新出现的新冠肺炎疫情，满足疫情防控核酸检测需求。</t>
  </si>
  <si>
    <t>安全饮水</t>
  </si>
  <si>
    <t>安排525.45万元用于安全饮水项目。</t>
  </si>
  <si>
    <t>张家川县清水河中小河流治理项目</t>
  </si>
  <si>
    <t>龙山镇木河乡</t>
  </si>
  <si>
    <r>
      <rPr>
        <sz val="14"/>
        <rFont val="宋体"/>
        <charset val="134"/>
      </rPr>
      <t>安排</t>
    </r>
    <r>
      <rPr>
        <sz val="14"/>
        <rFont val="Times New Roman"/>
        <charset val="134"/>
      </rPr>
      <t>254.93</t>
    </r>
    <r>
      <rPr>
        <sz val="14"/>
        <rFont val="宋体"/>
        <charset val="134"/>
      </rPr>
      <t>万元用于张家川县清水河治理项目工程。主要建设内容为：治理清水河段</t>
    </r>
    <r>
      <rPr>
        <sz val="14"/>
        <rFont val="Times New Roman"/>
        <charset val="134"/>
      </rPr>
      <t>6.124km</t>
    </r>
    <r>
      <rPr>
        <sz val="14"/>
        <rFont val="宋体"/>
        <charset val="134"/>
      </rPr>
      <t>。两岸共修建堤防</t>
    </r>
    <r>
      <rPr>
        <sz val="14"/>
        <rFont val="Times New Roman"/>
        <charset val="134"/>
      </rPr>
      <t>7.783km</t>
    </r>
    <r>
      <rPr>
        <sz val="14"/>
        <rFont val="宋体"/>
        <charset val="134"/>
      </rPr>
      <t>；其中左岸堤长</t>
    </r>
    <r>
      <rPr>
        <sz val="14"/>
        <rFont val="Times New Roman"/>
        <charset val="134"/>
      </rPr>
      <t>2.332km</t>
    </r>
    <r>
      <rPr>
        <sz val="14"/>
        <rFont val="宋体"/>
        <charset val="134"/>
      </rPr>
      <t>，右岸堤长</t>
    </r>
    <r>
      <rPr>
        <sz val="14"/>
        <rFont val="Times New Roman"/>
        <charset val="134"/>
      </rPr>
      <t>5.451km</t>
    </r>
    <r>
      <rPr>
        <sz val="14"/>
        <rFont val="宋体"/>
        <charset val="134"/>
      </rPr>
      <t>。新修建沿堤巡堤踏步</t>
    </r>
    <r>
      <rPr>
        <sz val="14"/>
        <rFont val="Times New Roman"/>
        <charset val="134"/>
      </rPr>
      <t>9</t>
    </r>
    <r>
      <rPr>
        <sz val="14"/>
        <rFont val="宋体"/>
        <charset val="134"/>
      </rPr>
      <t>处，排水涵管</t>
    </r>
    <r>
      <rPr>
        <sz val="14"/>
        <rFont val="Times New Roman"/>
        <charset val="134"/>
      </rPr>
      <t>4</t>
    </r>
    <r>
      <rPr>
        <sz val="14"/>
        <rFont val="宋体"/>
        <charset val="134"/>
      </rPr>
      <t>处。</t>
    </r>
  </si>
  <si>
    <t>项目实施后，能有效改善农户饮水保障问题。</t>
  </si>
  <si>
    <t>县水务局</t>
  </si>
  <si>
    <t>张家川县水利工程建设服务中心</t>
  </si>
  <si>
    <t>张棉驿乡张棉村安全饮水工程</t>
  </si>
  <si>
    <r>
      <rPr>
        <sz val="14"/>
        <rFont val="宋体"/>
        <charset val="134"/>
      </rPr>
      <t>新建储水池</t>
    </r>
    <r>
      <rPr>
        <sz val="14"/>
        <rFont val="Times New Roman"/>
        <charset val="134"/>
      </rPr>
      <t>2</t>
    </r>
    <r>
      <rPr>
        <sz val="14"/>
        <rFont val="宋体"/>
        <charset val="134"/>
      </rPr>
      <t>个，管道开挖</t>
    </r>
    <r>
      <rPr>
        <sz val="14"/>
        <rFont val="Times New Roman"/>
        <charset val="134"/>
      </rPr>
      <t>4000m</t>
    </r>
    <r>
      <rPr>
        <sz val="14"/>
        <rFont val="宋体"/>
        <charset val="134"/>
      </rPr>
      <t>，铺设水管</t>
    </r>
    <r>
      <rPr>
        <sz val="14"/>
        <rFont val="Times New Roman"/>
        <charset val="134"/>
      </rPr>
      <t>4000m</t>
    </r>
    <r>
      <rPr>
        <sz val="14"/>
        <rFont val="宋体"/>
        <charset val="134"/>
      </rPr>
      <t>。</t>
    </r>
  </si>
  <si>
    <t>大阳镇下渠村阳山沟淤地坝建设项目</t>
  </si>
  <si>
    <t>下渠村</t>
  </si>
  <si>
    <t>大阳镇下渠村阳山沟（大2型）淤地坝坝控面积4.1km2，坝高25.5m，总库容54.07万m3，其中拦泥库容31.54万m3，滞洪库容22.53万m3，该坝建设完成后可新增坝地4.55hm2。</t>
  </si>
  <si>
    <t>县农村水土保持站</t>
  </si>
  <si>
    <t>龙山镇榆树村洼子坪淤地坝建设项目</t>
  </si>
  <si>
    <t>龙山镇榆树村洼子坪（大2型）坝控面积5.8km2，坝高29m，总库容63.15万m3，其中拦泥库容27.93万m3，滞洪库容35.22万m3，该坝建设完成后可新增坝地面积3.44hm2。</t>
  </si>
  <si>
    <t>六</t>
  </si>
  <si>
    <r>
      <rPr>
        <b/>
        <sz val="18"/>
        <rFont val="宋体"/>
        <charset val="134"/>
      </rPr>
      <t>乡村治理和精神文明建设</t>
    </r>
    <r>
      <rPr>
        <b/>
        <sz val="18"/>
        <rFont val="Times New Roman"/>
        <charset val="134"/>
      </rPr>
      <t>:2</t>
    </r>
    <r>
      <rPr>
        <b/>
        <sz val="18"/>
        <rFont val="宋体"/>
        <charset val="134"/>
      </rPr>
      <t>项</t>
    </r>
  </si>
  <si>
    <r>
      <rPr>
        <b/>
        <sz val="18"/>
        <rFont val="宋体"/>
        <charset val="134"/>
      </rPr>
      <t>安排</t>
    </r>
    <r>
      <rPr>
        <b/>
        <sz val="18"/>
        <rFont val="Times New Roman"/>
        <charset val="134"/>
      </rPr>
      <t>27.2</t>
    </r>
    <r>
      <rPr>
        <b/>
        <sz val="18"/>
        <rFont val="宋体"/>
        <charset val="134"/>
      </rPr>
      <t>万元用于乡村治理和精神文明建设。</t>
    </r>
  </si>
  <si>
    <t>巾帼家美积分超市推广项目</t>
  </si>
  <si>
    <r>
      <rPr>
        <sz val="14"/>
        <rFont val="宋体"/>
        <charset val="134"/>
      </rPr>
      <t>安排</t>
    </r>
    <r>
      <rPr>
        <sz val="14"/>
        <rFont val="Times New Roman"/>
        <charset val="134"/>
      </rPr>
      <t>7.2</t>
    </r>
    <r>
      <rPr>
        <sz val="14"/>
        <rFont val="宋体"/>
        <charset val="134"/>
      </rPr>
      <t>万元用于</t>
    </r>
    <r>
      <rPr>
        <sz val="14"/>
        <rFont val="Times New Roman"/>
        <charset val="134"/>
      </rPr>
      <t>24</t>
    </r>
    <r>
      <rPr>
        <sz val="14"/>
        <rFont val="宋体"/>
        <charset val="134"/>
      </rPr>
      <t>个巾帼家美积分超市补充货品，每个积分超市</t>
    </r>
    <r>
      <rPr>
        <sz val="14"/>
        <rFont val="Times New Roman"/>
        <charset val="134"/>
      </rPr>
      <t>3000</t>
    </r>
    <r>
      <rPr>
        <sz val="14"/>
        <rFont val="宋体"/>
        <charset val="134"/>
      </rPr>
      <t>元。</t>
    </r>
  </si>
  <si>
    <t>进一步调动广大农村妇女群众及家庭积极参与到文明家庭创建、人居环境整治等中来，助力乡村治理和精神文明建设。</t>
  </si>
  <si>
    <t>刘堡镇峡里村</t>
  </si>
  <si>
    <r>
      <rPr>
        <sz val="14"/>
        <rFont val="宋体"/>
        <charset val="134"/>
      </rPr>
      <t>安排</t>
    </r>
    <r>
      <rPr>
        <sz val="14"/>
        <rFont val="Times New Roman"/>
        <charset val="134"/>
      </rPr>
      <t>0.3</t>
    </r>
    <r>
      <rPr>
        <sz val="14"/>
        <rFont val="宋体"/>
        <charset val="134"/>
      </rPr>
      <t>万元为巾帼家美积分超市补充货品</t>
    </r>
  </si>
  <si>
    <t>刘堡镇丰银村</t>
  </si>
  <si>
    <t>恭门镇毛山村</t>
  </si>
  <si>
    <t>恭门镇张窑村</t>
  </si>
  <si>
    <t>川王镇哈沟村</t>
  </si>
  <si>
    <t>张家川镇背武村</t>
  </si>
  <si>
    <t>木河乡桃园村</t>
  </si>
  <si>
    <t>马鹿镇金川村</t>
  </si>
  <si>
    <t>马鹿镇花园村</t>
  </si>
  <si>
    <t>龙山镇连柯村</t>
  </si>
  <si>
    <t>龙山镇芦源村</t>
  </si>
  <si>
    <t>闫家乡闫家村</t>
  </si>
  <si>
    <t>胡川镇张堡村</t>
  </si>
  <si>
    <t>大阳镇小杨村</t>
  </si>
  <si>
    <t>强化示范村党组织建设项目</t>
  </si>
  <si>
    <r>
      <rPr>
        <sz val="14"/>
        <rFont val="宋体"/>
        <charset val="134"/>
      </rPr>
      <t>安排</t>
    </r>
    <r>
      <rPr>
        <sz val="14"/>
        <rFont val="Times New Roman"/>
        <charset val="134"/>
      </rPr>
      <t>20</t>
    </r>
    <r>
      <rPr>
        <sz val="14"/>
        <rFont val="宋体"/>
        <charset val="134"/>
      </rPr>
      <t>万元在花园村按照</t>
    </r>
    <r>
      <rPr>
        <sz val="14"/>
        <rFont val="Times New Roman"/>
        <charset val="134"/>
      </rPr>
      <t>“</t>
    </r>
    <r>
      <rPr>
        <sz val="14"/>
        <rFont val="宋体"/>
        <charset val="134"/>
      </rPr>
      <t>五室一栏一中心</t>
    </r>
    <r>
      <rPr>
        <sz val="14"/>
        <rFont val="Times New Roman"/>
        <charset val="134"/>
      </rPr>
      <t>”</t>
    </r>
    <r>
      <rPr>
        <sz val="14"/>
        <rFont val="宋体"/>
        <charset val="134"/>
      </rPr>
      <t>的要求建设党群服务中心，主要建设内容包括：更换门窗、粉刷墙面、改装线路等。</t>
    </r>
  </si>
  <si>
    <t>建成后将进一步加强村阵地建设，确保村级组织各项工作顺利开展，更好服务人民群众。</t>
  </si>
  <si>
    <t>七</t>
  </si>
  <si>
    <t>项目管理费</t>
  </si>
  <si>
    <t>八</t>
  </si>
  <si>
    <r>
      <rPr>
        <b/>
        <sz val="18"/>
        <rFont val="宋体"/>
        <charset val="134"/>
      </rPr>
      <t>其他：</t>
    </r>
    <r>
      <rPr>
        <b/>
        <sz val="18"/>
        <rFont val="Times New Roman"/>
        <charset val="134"/>
      </rPr>
      <t>2</t>
    </r>
    <r>
      <rPr>
        <b/>
        <sz val="18"/>
        <rFont val="宋体"/>
        <charset val="134"/>
      </rPr>
      <t>项</t>
    </r>
  </si>
  <si>
    <r>
      <rPr>
        <b/>
        <sz val="18"/>
        <rFont val="宋体"/>
        <charset val="134"/>
      </rPr>
      <t>安排</t>
    </r>
    <r>
      <rPr>
        <b/>
        <sz val="18"/>
        <rFont val="Times New Roman"/>
        <charset val="134"/>
      </rPr>
      <t>75</t>
    </r>
    <r>
      <rPr>
        <b/>
        <sz val="18"/>
        <rFont val="宋体"/>
        <charset val="134"/>
      </rPr>
      <t>万元用于实施其他类项目。</t>
    </r>
  </si>
  <si>
    <r>
      <rPr>
        <sz val="14"/>
        <rFont val="宋体"/>
        <charset val="134"/>
      </rPr>
      <t>东西部协作天津市滨海新区残联对口帮扶</t>
    </r>
    <r>
      <rPr>
        <sz val="14"/>
        <rFont val="Times New Roman"/>
        <charset val="134"/>
      </rPr>
      <t xml:space="preserve">
</t>
    </r>
    <r>
      <rPr>
        <sz val="14"/>
        <rFont val="宋体"/>
        <charset val="134"/>
      </rPr>
      <t>张家川县残疾人康复站建设项目</t>
    </r>
  </si>
  <si>
    <r>
      <rPr>
        <sz val="14"/>
        <rFont val="宋体"/>
        <charset val="134"/>
      </rPr>
      <t>计划在恭门镇天河村、马鹿镇花园村、木河乡桃园村每村安排资金</t>
    </r>
    <r>
      <rPr>
        <sz val="14"/>
        <rFont val="Times New Roman"/>
        <charset val="134"/>
      </rPr>
      <t>5</t>
    </r>
    <r>
      <rPr>
        <sz val="14"/>
        <rFont val="宋体"/>
        <charset val="134"/>
      </rPr>
      <t>万元，购置残疾人综合训练平台、多功能训练器、下肢功率车、电动直立床等残疾人康复训练器材，依托村级党群服务中心现有场地，布置建设</t>
    </r>
    <r>
      <rPr>
        <sz val="14"/>
        <rFont val="Times New Roman"/>
        <charset val="134"/>
      </rPr>
      <t>3</t>
    </r>
    <r>
      <rPr>
        <sz val="14"/>
        <rFont val="宋体"/>
        <charset val="134"/>
      </rPr>
      <t>个村级残疾人康复站，为农村及周边残疾人提供日常康复服务。</t>
    </r>
  </si>
  <si>
    <t>项目实施后，为农村及周边残疾人提供日常康复服务。</t>
  </si>
  <si>
    <t>县残联</t>
  </si>
  <si>
    <t>防返贫保险项目</t>
  </si>
  <si>
    <r>
      <rPr>
        <sz val="14"/>
        <rFont val="宋体"/>
        <charset val="134"/>
      </rPr>
      <t>将全县脱贫不稳定户、边缘易致贫户，以及因病因灾因学因意外事故等刚性支出较大或收入大幅缩减的家庭作为防止返贫致贫监测对象纳入</t>
    </r>
    <r>
      <rPr>
        <sz val="14"/>
        <rFont val="Times New Roman"/>
        <charset val="134"/>
      </rPr>
      <t>“</t>
    </r>
    <r>
      <rPr>
        <sz val="14"/>
        <rFont val="宋体"/>
        <charset val="134"/>
      </rPr>
      <t>防贫保</t>
    </r>
    <r>
      <rPr>
        <sz val="14"/>
        <rFont val="Times New Roman"/>
        <charset val="134"/>
      </rPr>
      <t>”</t>
    </r>
    <r>
      <rPr>
        <sz val="14"/>
        <rFont val="宋体"/>
        <charset val="134"/>
      </rPr>
      <t>参保范围，针对因病、因灾、因学、因意外事故刚性支出较大或收入大幅缩减等原因影响导致返贫，进行防贫补偿金的发放。</t>
    </r>
  </si>
  <si>
    <r>
      <rPr>
        <sz val="12"/>
        <rFont val="宋体"/>
        <charset val="134"/>
      </rPr>
      <t>该项目实施后，将进一步缓解脱贫户因意外事故、自然灾害、罹患疾病、感染传染病等因素造成的人身，财产损失，提升脱贫人口</t>
    </r>
    <r>
      <rPr>
        <sz val="12"/>
        <rFont val="Times New Roman"/>
        <charset val="0"/>
      </rPr>
      <t>“</t>
    </r>
    <r>
      <rPr>
        <sz val="12"/>
        <rFont val="宋体"/>
        <charset val="134"/>
      </rPr>
      <t>两不愁三保障〞工作，切实保障脱贫人口稳定脱贫。</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</si>
</sst>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 numFmtId="178" formatCode="0.0000_);[Red]\(0.0000\)"/>
    <numFmt numFmtId="179" formatCode="0.000_);[Red]\(0.000\)"/>
    <numFmt numFmtId="180" formatCode="0.0000_ "/>
    <numFmt numFmtId="181" formatCode="0.0000_);\(0.0000\)"/>
    <numFmt numFmtId="182" formatCode="0_ "/>
    <numFmt numFmtId="183" formatCode="0.00_ "/>
    <numFmt numFmtId="184" formatCode="0.000_ "/>
    <numFmt numFmtId="185" formatCode="&quot;改&quot;&quot;建&quot;&quot;四&quot;&quot;级&quot;&quot;公&quot;&quot;路&quot;0.000&quot;公&quot;&quot;里&quot;"/>
    <numFmt numFmtId="186" formatCode="&quot;改&quot;&quot;建&quot;&quot;四&quot;&quot;级&quot;&quot;公&quot;&quot;路&quot;0.00&quot;公&quot;&quot;里&quot;"/>
    <numFmt numFmtId="187" formatCode="&quot;新&quot;&quot;建&quot;&quot;自&quot;&quot;然&quot;&quot;村&quot;&quot;组&quot;&quot;通&quot;&quot;硬&quot;&quot;化&quot;&quot;路&quot;0.00&quot;公&quot;&quot;里&quot;"/>
    <numFmt numFmtId="188" formatCode="&quot;两&quot;&quot;侧&quot;&quot;各&quot;&quot;加&quot;&quot;宽&quot;0&quot;.5米&quot;\,&quot;共&quot;&quot;计&quot;0.00&quot;公&quot;&quot;里&quot;"/>
    <numFmt numFmtId="189" formatCode="0.0_);[Red]\(0.0\)"/>
    <numFmt numFmtId="190" formatCode="0.00000_);[Red]\(0.00000\)"/>
  </numFmts>
  <fonts count="53">
    <font>
      <sz val="11"/>
      <color theme="1"/>
      <name val="宋体"/>
      <charset val="134"/>
      <scheme val="minor"/>
    </font>
    <font>
      <sz val="12"/>
      <name val="Times New Roman"/>
      <charset val="134"/>
    </font>
    <font>
      <sz val="12"/>
      <name val="方正小标宋简体"/>
      <charset val="134"/>
    </font>
    <font>
      <sz val="12"/>
      <name val="黑体"/>
      <charset val="134"/>
    </font>
    <font>
      <b/>
      <sz val="20"/>
      <name val="Times New Roman"/>
      <charset val="134"/>
    </font>
    <font>
      <b/>
      <sz val="18"/>
      <name val="Times New Roman"/>
      <charset val="134"/>
    </font>
    <font>
      <b/>
      <sz val="16"/>
      <name val="Times New Roman"/>
      <charset val="134"/>
    </font>
    <font>
      <b/>
      <sz val="14"/>
      <name val="Times New Roman"/>
      <charset val="134"/>
    </font>
    <font>
      <sz val="14"/>
      <name val="Times New Roman"/>
      <charset val="134"/>
    </font>
    <font>
      <b/>
      <sz val="12"/>
      <name val="Times New Roman"/>
      <charset val="134"/>
    </font>
    <font>
      <sz val="18"/>
      <name val="Times New Roman"/>
      <charset val="134"/>
    </font>
    <font>
      <sz val="14"/>
      <name val="宋体"/>
      <charset val="134"/>
    </font>
    <font>
      <sz val="11"/>
      <name val="Times New Roman"/>
      <charset val="134"/>
    </font>
    <font>
      <sz val="18"/>
      <name val="宋体"/>
      <charset val="134"/>
    </font>
    <font>
      <sz val="24"/>
      <name val="方正小标宋简体"/>
      <charset val="134"/>
    </font>
    <font>
      <b/>
      <sz val="18"/>
      <name val="黑体"/>
      <charset val="134"/>
    </font>
    <font>
      <b/>
      <sz val="16"/>
      <name val="黑体"/>
      <charset val="134"/>
    </font>
    <font>
      <b/>
      <sz val="20"/>
      <name val="宋体"/>
      <charset val="134"/>
    </font>
    <font>
      <b/>
      <sz val="18"/>
      <name val="宋体"/>
      <charset val="134"/>
    </font>
    <font>
      <b/>
      <sz val="16"/>
      <name val="宋体"/>
      <charset val="134"/>
    </font>
    <font>
      <b/>
      <sz val="14"/>
      <name val="宋体"/>
      <charset val="134"/>
    </font>
    <font>
      <b/>
      <sz val="12"/>
      <name val="黑体"/>
      <charset val="134"/>
    </font>
    <font>
      <sz val="11"/>
      <name val="方正小标宋简体"/>
      <charset val="134"/>
    </font>
    <font>
      <sz val="11"/>
      <name val="黑体"/>
      <charset val="134"/>
    </font>
    <font>
      <b/>
      <sz val="11"/>
      <name val="Times New Roman"/>
      <charset val="134"/>
    </font>
    <font>
      <sz val="12"/>
      <name val="宋体"/>
      <charset val="134"/>
    </font>
    <font>
      <sz val="14"/>
      <name val="宋体"/>
      <charset val="134"/>
      <scheme val="minor"/>
    </font>
    <font>
      <b/>
      <sz val="14"/>
      <name val="宋体"/>
      <charset val="134"/>
      <scheme val="minor"/>
    </font>
    <font>
      <sz val="14"/>
      <name val="Times New Roman"/>
      <charset val="0"/>
    </font>
    <font>
      <sz val="14"/>
      <name val="宋体"/>
      <charset val="0"/>
    </font>
    <font>
      <sz val="14"/>
      <name val="宋体"/>
      <charset val="1"/>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Times New Roman"/>
      <charset val="0"/>
    </font>
    <font>
      <vertAlign val="superscript"/>
      <sz val="14"/>
      <name val="Times New Roman"/>
      <charset val="134"/>
    </font>
    <font>
      <b/>
      <vertAlign val="superscript"/>
      <sz val="14"/>
      <name val="Times New Roman"/>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0" fillId="3" borderId="9" applyNumberFormat="0" applyFont="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0" applyNumberFormat="0" applyFill="0" applyAlignment="0" applyProtection="0">
      <alignment vertical="center"/>
    </xf>
    <xf numFmtId="0" fontId="37" fillId="0" borderId="10" applyNumberFormat="0" applyFill="0" applyAlignment="0" applyProtection="0">
      <alignment vertical="center"/>
    </xf>
    <xf numFmtId="0" fontId="38" fillId="0" borderId="11" applyNumberFormat="0" applyFill="0" applyAlignment="0" applyProtection="0">
      <alignment vertical="center"/>
    </xf>
    <xf numFmtId="0" fontId="38" fillId="0" borderId="0" applyNumberFormat="0" applyFill="0" applyBorder="0" applyAlignment="0" applyProtection="0">
      <alignment vertical="center"/>
    </xf>
    <xf numFmtId="0" fontId="39" fillId="4" borderId="12" applyNumberFormat="0" applyAlignment="0" applyProtection="0">
      <alignment vertical="center"/>
    </xf>
    <xf numFmtId="0" fontId="40" fillId="5" borderId="13" applyNumberFormat="0" applyAlignment="0" applyProtection="0">
      <alignment vertical="center"/>
    </xf>
    <xf numFmtId="0" fontId="41" fillId="5" borderId="12" applyNumberFormat="0" applyAlignment="0" applyProtection="0">
      <alignment vertical="center"/>
    </xf>
    <xf numFmtId="0" fontId="42" fillId="6" borderId="14" applyNumberFormat="0" applyAlignment="0" applyProtection="0">
      <alignment vertical="center"/>
    </xf>
    <xf numFmtId="0" fontId="43" fillId="0" borderId="15" applyNumberFormat="0" applyFill="0" applyAlignment="0" applyProtection="0">
      <alignment vertical="center"/>
    </xf>
    <xf numFmtId="0" fontId="44" fillId="0" borderId="16" applyNumberFormat="0" applyFill="0" applyAlignment="0" applyProtection="0">
      <alignment vertical="center"/>
    </xf>
    <xf numFmtId="0" fontId="45" fillId="7" borderId="0" applyNumberFormat="0" applyBorder="0" applyAlignment="0" applyProtection="0">
      <alignment vertical="center"/>
    </xf>
    <xf numFmtId="0" fontId="46" fillId="8" borderId="0" applyNumberFormat="0" applyBorder="0" applyAlignment="0" applyProtection="0">
      <alignment vertical="center"/>
    </xf>
    <xf numFmtId="0" fontId="47" fillId="9" borderId="0" applyNumberFormat="0" applyBorder="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49" fillId="12" borderId="0" applyNumberFormat="0" applyBorder="0" applyAlignment="0" applyProtection="0">
      <alignment vertical="center"/>
    </xf>
    <xf numFmtId="0" fontId="48" fillId="13" borderId="0" applyNumberFormat="0" applyBorder="0" applyAlignment="0" applyProtection="0">
      <alignment vertical="center"/>
    </xf>
    <xf numFmtId="0" fontId="48"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48" fillId="17" borderId="0" applyNumberFormat="0" applyBorder="0" applyAlignment="0" applyProtection="0">
      <alignment vertical="center"/>
    </xf>
    <xf numFmtId="0" fontId="48"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48" fillId="21" borderId="0" applyNumberFormat="0" applyBorder="0" applyAlignment="0" applyProtection="0">
      <alignment vertical="center"/>
    </xf>
    <xf numFmtId="0" fontId="48"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48" fillId="25" borderId="0" applyNumberFormat="0" applyBorder="0" applyAlignment="0" applyProtection="0">
      <alignment vertical="center"/>
    </xf>
    <xf numFmtId="0" fontId="48"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48" fillId="29" borderId="0" applyNumberFormat="0" applyBorder="0" applyAlignment="0" applyProtection="0">
      <alignment vertical="center"/>
    </xf>
    <xf numFmtId="0" fontId="48"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48" fillId="33" borderId="0" applyNumberFormat="0" applyBorder="0" applyAlignment="0" applyProtection="0">
      <alignment vertical="center"/>
    </xf>
    <xf numFmtId="0" fontId="25" fillId="0" borderId="0">
      <alignment vertical="center"/>
    </xf>
    <xf numFmtId="0" fontId="25" fillId="0" borderId="0">
      <alignment vertical="center"/>
    </xf>
    <xf numFmtId="0" fontId="50" fillId="0" borderId="0"/>
    <xf numFmtId="0" fontId="25" fillId="0" borderId="0"/>
    <xf numFmtId="0" fontId="25" fillId="0" borderId="0">
      <alignment vertical="center"/>
    </xf>
  </cellStyleXfs>
  <cellXfs count="318">
    <xf numFmtId="0" fontId="0" fillId="0" borderId="0" xfId="0">
      <alignment vertical="center"/>
    </xf>
    <xf numFmtId="0" fontId="1" fillId="0" borderId="0" xfId="0" applyFont="1" applyFill="1" applyBorder="1" applyAlignment="1"/>
    <xf numFmtId="0" fontId="2" fillId="0" borderId="0" xfId="0" applyFont="1" applyFill="1" applyBorder="1" applyAlignment="1"/>
    <xf numFmtId="0" fontId="3" fillId="0" borderId="0" xfId="0" applyFont="1" applyFill="1" applyBorder="1" applyAlignment="1"/>
    <xf numFmtId="0" fontId="4" fillId="0" borderId="0" xfId="0" applyFont="1" applyFill="1" applyBorder="1" applyAlignment="1">
      <alignment vertical="center"/>
    </xf>
    <xf numFmtId="0" fontId="5" fillId="0" borderId="0" xfId="0" applyFont="1" applyFill="1" applyBorder="1" applyAlignment="1">
      <alignment vertical="center"/>
    </xf>
    <xf numFmtId="0" fontId="6" fillId="0" borderId="0" xfId="0" applyFont="1" applyFill="1" applyBorder="1" applyAlignment="1">
      <alignment vertical="center"/>
    </xf>
    <xf numFmtId="0" fontId="7" fillId="0" borderId="0" xfId="0" applyFont="1" applyFill="1" applyAlignment="1">
      <alignment vertical="center"/>
    </xf>
    <xf numFmtId="0" fontId="8" fillId="0" borderId="0" xfId="0" applyFont="1" applyFill="1" applyBorder="1" applyAlignment="1"/>
    <xf numFmtId="0" fontId="7" fillId="0" borderId="0" xfId="0" applyFont="1" applyFill="1" applyBorder="1" applyAlignment="1">
      <alignment vertical="center"/>
    </xf>
    <xf numFmtId="0" fontId="8" fillId="0" borderId="0" xfId="0" applyFont="1" applyFill="1" applyBorder="1" applyAlignment="1">
      <alignment vertical="center"/>
    </xf>
    <xf numFmtId="0" fontId="7" fillId="0" borderId="0" xfId="0" applyFont="1" applyFill="1" applyBorder="1" applyAlignment="1"/>
    <xf numFmtId="0" fontId="8" fillId="0" borderId="0" xfId="0" applyFont="1" applyFill="1" applyBorder="1" applyAlignment="1">
      <alignment horizontal="center" vertical="center"/>
    </xf>
    <xf numFmtId="0" fontId="9" fillId="0" borderId="0" xfId="0" applyFont="1" applyFill="1" applyBorder="1" applyAlignment="1"/>
    <xf numFmtId="0" fontId="8" fillId="0" borderId="0" xfId="0" applyFont="1" applyFill="1" applyBorder="1" applyAlignment="1">
      <alignment horizontal="center"/>
    </xf>
    <xf numFmtId="0" fontId="8" fillId="0" borderId="0" xfId="0" applyFont="1" applyFill="1">
      <alignment vertical="center"/>
    </xf>
    <xf numFmtId="0" fontId="7" fillId="0" borderId="0" xfId="0" applyFont="1" applyFill="1">
      <alignment vertical="center"/>
    </xf>
    <xf numFmtId="0" fontId="8" fillId="0" borderId="0" xfId="0" applyFont="1" applyFill="1" applyAlignment="1">
      <alignment vertical="center"/>
    </xf>
    <xf numFmtId="0" fontId="10" fillId="0" borderId="0" xfId="0" applyFont="1" applyFill="1" applyBorder="1" applyAlignment="1"/>
    <xf numFmtId="0" fontId="8" fillId="0" borderId="0" xfId="0" applyFont="1" applyFill="1" applyAlignment="1"/>
    <xf numFmtId="0" fontId="8" fillId="0" borderId="0" xfId="0" applyFont="1" applyFill="1" applyBorder="1" applyAlignment="1">
      <alignment horizontal="center" vertical="center" wrapText="1"/>
    </xf>
    <xf numFmtId="0" fontId="11" fillId="0" borderId="0" xfId="0" applyFont="1" applyFill="1" applyBorder="1" applyAlignment="1"/>
    <xf numFmtId="0" fontId="11" fillId="0" borderId="0" xfId="0" applyFont="1" applyFill="1" applyBorder="1" applyAlignment="1">
      <alignment vertical="center"/>
    </xf>
    <xf numFmtId="0" fontId="7" fillId="0" borderId="0" xfId="0" applyFont="1" applyFill="1" applyBorder="1" applyAlignment="1">
      <alignment horizontal="center" vertical="center"/>
    </xf>
    <xf numFmtId="0" fontId="10" fillId="0" borderId="0"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2" fillId="0" borderId="0" xfId="0" applyFont="1" applyFill="1" applyBorder="1" applyAlignment="1">
      <alignment horizontal="justify" vertical="center"/>
    </xf>
    <xf numFmtId="176" fontId="12" fillId="0" borderId="0" xfId="0" applyNumberFormat="1" applyFont="1" applyFill="1" applyBorder="1" applyAlignment="1">
      <alignment horizontal="center" vertical="center"/>
    </xf>
    <xf numFmtId="177" fontId="12" fillId="0" borderId="0" xfId="0" applyNumberFormat="1" applyFont="1" applyFill="1" applyBorder="1" applyAlignment="1">
      <alignment horizontal="justify" vertical="center"/>
    </xf>
    <xf numFmtId="0" fontId="12" fillId="0" borderId="0" xfId="0" applyFont="1" applyFill="1" applyBorder="1" applyAlignment="1">
      <alignment vertical="center"/>
    </xf>
    <xf numFmtId="0" fontId="12" fillId="0" borderId="0" xfId="0" applyFont="1" applyFill="1">
      <alignment vertical="center"/>
    </xf>
    <xf numFmtId="0" fontId="13" fillId="0" borderId="0" xfId="0" applyFont="1" applyFill="1" applyBorder="1" applyAlignment="1">
      <alignment horizontal="left" vertical="center"/>
    </xf>
    <xf numFmtId="0" fontId="1" fillId="0" borderId="0" xfId="0" applyFont="1" applyFill="1" applyBorder="1" applyAlignment="1">
      <alignment horizontal="center" vertical="center"/>
    </xf>
    <xf numFmtId="0" fontId="1"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justify" vertical="center"/>
    </xf>
    <xf numFmtId="176" fontId="14" fillId="0" borderId="0" xfId="0" applyNumberFormat="1" applyFont="1" applyFill="1" applyBorder="1" applyAlignment="1">
      <alignment horizontal="center" vertical="center"/>
    </xf>
    <xf numFmtId="0" fontId="15" fillId="0" borderId="1" xfId="0" applyFont="1" applyFill="1" applyBorder="1" applyAlignment="1">
      <alignment horizontal="center" vertical="center"/>
    </xf>
    <xf numFmtId="0" fontId="16" fillId="0" borderId="1" xfId="0"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176" fontId="16" fillId="0" borderId="1" xfId="0" applyNumberFormat="1" applyFont="1" applyFill="1" applyBorder="1" applyAlignment="1">
      <alignment horizontal="center" vertical="center" wrapText="1"/>
    </xf>
    <xf numFmtId="177" fontId="16" fillId="0" borderId="1" xfId="0" applyNumberFormat="1" applyFont="1" applyFill="1" applyBorder="1" applyAlignment="1">
      <alignment horizontal="center" vertical="center" wrapText="1"/>
    </xf>
    <xf numFmtId="0" fontId="16"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justify" vertical="center" wrapText="1"/>
    </xf>
    <xf numFmtId="176" fontId="5"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justify" vertical="center" wrapText="1"/>
    </xf>
    <xf numFmtId="0" fontId="18" fillId="0" borderId="1" xfId="0" applyFont="1" applyFill="1" applyBorder="1" applyAlignment="1">
      <alignment horizontal="center" vertical="center"/>
    </xf>
    <xf numFmtId="0" fontId="1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7" fontId="18" fillId="0" borderId="1" xfId="0" applyNumberFormat="1" applyFont="1" applyFill="1" applyBorder="1" applyAlignment="1">
      <alignment horizontal="justify" vertical="center" wrapText="1"/>
    </xf>
    <xf numFmtId="177" fontId="5" fillId="0" borderId="1" xfId="0" applyNumberFormat="1" applyFont="1" applyFill="1" applyBorder="1" applyAlignment="1">
      <alignment horizontal="justify" vertical="center" wrapText="1"/>
    </xf>
    <xf numFmtId="0" fontId="19" fillId="0" borderId="1" xfId="0" applyFont="1" applyFill="1" applyBorder="1" applyAlignment="1">
      <alignment horizontal="center" vertical="center"/>
    </xf>
    <xf numFmtId="0" fontId="1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77" fontId="19" fillId="0" borderId="1" xfId="0" applyNumberFormat="1" applyFont="1" applyFill="1" applyBorder="1" applyAlignment="1">
      <alignment horizontal="justify" vertical="center" wrapText="1"/>
    </xf>
    <xf numFmtId="176"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justify" vertical="center" wrapText="1"/>
    </xf>
    <xf numFmtId="0" fontId="2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77" fontId="20" fillId="0" borderId="1" xfId="0" applyNumberFormat="1" applyFont="1" applyFill="1" applyBorder="1" applyAlignment="1">
      <alignment horizontal="justify" vertical="center" wrapText="1"/>
    </xf>
    <xf numFmtId="176" fontId="7"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justify" vertical="center" wrapText="1"/>
    </xf>
    <xf numFmtId="0" fontId="8" fillId="0" borderId="1" xfId="0" applyFont="1" applyFill="1" applyBorder="1" applyAlignment="1">
      <alignment horizontal="center" vertical="center" wrapText="1"/>
    </xf>
    <xf numFmtId="0" fontId="20" fillId="0" borderId="1" xfId="0" applyNumberFormat="1" applyFont="1" applyFill="1" applyBorder="1" applyAlignment="1">
      <alignment horizontal="justify" vertical="center" wrapText="1"/>
    </xf>
    <xf numFmtId="177" fontId="8" fillId="0" borderId="1" xfId="0" applyNumberFormat="1" applyFont="1" applyFill="1" applyBorder="1" applyAlignment="1">
      <alignment horizontal="justify" vertical="center" wrapText="1"/>
    </xf>
    <xf numFmtId="0" fontId="11" fillId="0" borderId="1" xfId="0" applyFont="1" applyFill="1" applyBorder="1" applyAlignment="1">
      <alignment horizontal="center" vertical="center" wrapText="1"/>
    </xf>
    <xf numFmtId="177" fontId="11" fillId="0" borderId="1" xfId="0" applyNumberFormat="1" applyFont="1" applyFill="1" applyBorder="1" applyAlignment="1">
      <alignment horizontal="justify" vertical="center" wrapText="1"/>
    </xf>
    <xf numFmtId="178"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wrapText="1"/>
    </xf>
    <xf numFmtId="177" fontId="11" fillId="0" borderId="1" xfId="0" applyNumberFormat="1" applyFont="1" applyFill="1" applyBorder="1" applyAlignment="1">
      <alignment horizontal="center" vertical="center" wrapText="1"/>
    </xf>
    <xf numFmtId="0" fontId="20" fillId="0" borderId="1" xfId="0" applyFont="1" applyFill="1" applyBorder="1" applyAlignment="1">
      <alignment horizontal="justify" vertical="center" wrapText="1"/>
    </xf>
    <xf numFmtId="179" fontId="7" fillId="0" borderId="1" xfId="0" applyNumberFormat="1" applyFont="1" applyFill="1" applyBorder="1" applyAlignment="1">
      <alignment horizontal="justify" vertical="center" wrapText="1"/>
    </xf>
    <xf numFmtId="177" fontId="8"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wrapText="1"/>
    </xf>
    <xf numFmtId="180" fontId="11" fillId="0" borderId="1" xfId="0" applyNumberFormat="1" applyFont="1" applyFill="1" applyBorder="1" applyAlignment="1">
      <alignment horizontal="justify" vertical="center" wrapText="1"/>
    </xf>
    <xf numFmtId="0" fontId="16" fillId="0" borderId="1" xfId="0" applyNumberFormat="1" applyFont="1" applyFill="1" applyBorder="1" applyAlignment="1">
      <alignment horizontal="center" vertical="center"/>
    </xf>
    <xf numFmtId="176" fontId="16" fillId="0" borderId="1" xfId="0" applyNumberFormat="1" applyFont="1" applyFill="1" applyBorder="1" applyAlignment="1">
      <alignment horizontal="center" vertical="center"/>
    </xf>
    <xf numFmtId="176" fontId="2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80" fontId="7"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wrapText="1"/>
    </xf>
    <xf numFmtId="180" fontId="8" fillId="0" borderId="1" xfId="0" applyNumberFormat="1" applyFont="1" applyFill="1" applyBorder="1" applyAlignment="1">
      <alignment horizontal="center" vertical="center"/>
    </xf>
    <xf numFmtId="0" fontId="7" fillId="0" borderId="1" xfId="0" applyFont="1" applyFill="1" applyBorder="1" applyAlignment="1">
      <alignment vertical="center"/>
    </xf>
    <xf numFmtId="176"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xf>
    <xf numFmtId="181" fontId="8" fillId="0" borderId="1" xfId="0" applyNumberFormat="1" applyFont="1" applyFill="1" applyBorder="1" applyAlignment="1">
      <alignment horizontal="center" vertical="center" wrapText="1"/>
    </xf>
    <xf numFmtId="182"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1" xfId="0" applyFont="1" applyFill="1" applyBorder="1" applyAlignment="1"/>
    <xf numFmtId="0" fontId="22" fillId="0" borderId="0" xfId="0" applyFont="1" applyFill="1" applyBorder="1" applyAlignment="1">
      <alignment vertical="center"/>
    </xf>
    <xf numFmtId="0" fontId="23" fillId="0" borderId="0" xfId="0" applyFont="1" applyFill="1" applyBorder="1" applyAlignment="1">
      <alignment vertical="center"/>
    </xf>
    <xf numFmtId="0" fontId="5" fillId="0" borderId="1" xfId="0" applyFont="1" applyFill="1" applyBorder="1" applyAlignment="1">
      <alignment horizontal="justify" vertical="center"/>
    </xf>
    <xf numFmtId="0" fontId="19" fillId="0" borderId="1" xfId="0" applyFont="1" applyFill="1" applyBorder="1" applyAlignment="1">
      <alignment horizontal="justify" vertical="center"/>
    </xf>
    <xf numFmtId="0" fontId="7" fillId="0" borderId="1" xfId="0" applyFont="1" applyFill="1" applyBorder="1" applyAlignment="1">
      <alignment horizontal="justify" vertical="center"/>
    </xf>
    <xf numFmtId="0" fontId="8" fillId="0" borderId="1" xfId="0" applyNumberFormat="1" applyFont="1" applyFill="1" applyBorder="1" applyAlignment="1">
      <alignment horizontal="justify" vertical="center" wrapText="1"/>
    </xf>
    <xf numFmtId="183" fontId="8" fillId="0" borderId="1" xfId="0" applyNumberFormat="1" applyFont="1" applyFill="1" applyBorder="1" applyAlignment="1">
      <alignment horizontal="center" vertical="center" wrapText="1"/>
    </xf>
    <xf numFmtId="178" fontId="11" fillId="0" borderId="1" xfId="0" applyNumberFormat="1" applyFont="1" applyFill="1" applyBorder="1" applyAlignment="1">
      <alignment horizontal="justify" vertical="center" wrapText="1"/>
    </xf>
    <xf numFmtId="0" fontId="11"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1" fillId="0" borderId="1" xfId="0" applyFont="1" applyFill="1" applyBorder="1" applyAlignment="1">
      <alignment vertical="center" wrapText="1"/>
    </xf>
    <xf numFmtId="0" fontId="11" fillId="0" borderId="1" xfId="0" applyFont="1" applyFill="1" applyBorder="1" applyAlignment="1">
      <alignment vertical="center"/>
    </xf>
    <xf numFmtId="0" fontId="8" fillId="0" borderId="1" xfId="0" applyFont="1" applyFill="1" applyBorder="1" applyAlignment="1">
      <alignment vertical="center"/>
    </xf>
    <xf numFmtId="0" fontId="11" fillId="0" borderId="1" xfId="0" applyFont="1" applyFill="1" applyBorder="1" applyAlignment="1">
      <alignment horizontal="center" vertical="center"/>
    </xf>
    <xf numFmtId="176" fontId="7" fillId="0" borderId="1" xfId="0" applyNumberFormat="1" applyFont="1" applyFill="1" applyBorder="1" applyAlignment="1">
      <alignment horizontal="center" vertical="center"/>
    </xf>
    <xf numFmtId="180" fontId="7" fillId="0" borderId="1" xfId="0" applyNumberFormat="1" applyFont="1" applyFill="1" applyBorder="1" applyAlignment="1">
      <alignment horizontal="justify" vertical="center" wrapText="1"/>
    </xf>
    <xf numFmtId="182" fontId="8" fillId="0" borderId="1" xfId="0" applyNumberFormat="1" applyFont="1" applyFill="1" applyBorder="1" applyAlignment="1">
      <alignment horizontal="center" vertical="center"/>
    </xf>
    <xf numFmtId="180" fontId="7" fillId="0" borderId="1" xfId="0" applyNumberFormat="1" applyFont="1" applyFill="1" applyBorder="1" applyAlignment="1">
      <alignment horizontal="center" vertical="center"/>
    </xf>
    <xf numFmtId="0" fontId="24" fillId="0" borderId="0" xfId="0" applyFont="1" applyFill="1" applyBorder="1" applyAlignment="1">
      <alignment vertical="center"/>
    </xf>
    <xf numFmtId="0" fontId="8" fillId="0" borderId="1" xfId="0" applyFont="1" applyFill="1" applyBorder="1" applyAlignment="1">
      <alignment horizontal="justify" vertical="center"/>
    </xf>
    <xf numFmtId="183" fontId="7"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justify" vertical="center" wrapText="1"/>
    </xf>
    <xf numFmtId="184" fontId="8" fillId="0" borderId="1" xfId="0" applyNumberFormat="1" applyFont="1" applyFill="1" applyBorder="1" applyAlignment="1">
      <alignment horizontal="center" vertical="center" wrapText="1"/>
    </xf>
    <xf numFmtId="0" fontId="8" fillId="0" borderId="1" xfId="0" applyFont="1" applyFill="1" applyBorder="1" applyAlignment="1">
      <alignment vertical="center" wrapText="1"/>
    </xf>
    <xf numFmtId="180" fontId="8" fillId="0" borderId="1" xfId="0" applyNumberFormat="1" applyFont="1" applyFill="1" applyBorder="1" applyAlignment="1">
      <alignment horizontal="justify" vertical="center" wrapText="1"/>
    </xf>
    <xf numFmtId="182" fontId="7"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justify" vertical="center"/>
    </xf>
    <xf numFmtId="0" fontId="20" fillId="0" borderId="1" xfId="0" applyFont="1" applyFill="1" applyBorder="1" applyAlignment="1">
      <alignment horizontal="justify" vertical="center"/>
    </xf>
    <xf numFmtId="177" fontId="8" fillId="0" borderId="1" xfId="0" applyNumberFormat="1" applyFont="1" applyFill="1" applyBorder="1" applyAlignment="1">
      <alignment horizontal="justify" vertical="center"/>
    </xf>
    <xf numFmtId="178" fontId="8" fillId="0" borderId="1" xfId="0" applyNumberFormat="1" applyFont="1" applyFill="1" applyBorder="1" applyAlignment="1">
      <alignment horizontal="center" vertical="center"/>
    </xf>
    <xf numFmtId="0" fontId="11" fillId="0" borderId="1" xfId="0" applyFont="1" applyFill="1" applyBorder="1" applyAlignment="1">
      <alignment horizontal="justify" vertical="center"/>
    </xf>
    <xf numFmtId="183" fontId="8" fillId="0" borderId="1" xfId="0" applyNumberFormat="1" applyFont="1" applyFill="1" applyBorder="1" applyAlignment="1">
      <alignment horizontal="center" vertical="center"/>
    </xf>
    <xf numFmtId="0" fontId="25" fillId="0" borderId="1" xfId="0" applyFont="1" applyFill="1" applyBorder="1" applyAlignment="1">
      <alignment vertical="center" wrapText="1"/>
    </xf>
    <xf numFmtId="0" fontId="11" fillId="0" borderId="3" xfId="0" applyFont="1" applyFill="1" applyBorder="1" applyAlignment="1">
      <alignment vertical="center" wrapText="1"/>
    </xf>
    <xf numFmtId="0" fontId="8" fillId="0" borderId="1" xfId="0" applyFont="1" applyFill="1" applyBorder="1">
      <alignment vertical="center"/>
    </xf>
    <xf numFmtId="178" fontId="7" fillId="0" borderId="1" xfId="0" applyNumberFormat="1" applyFont="1" applyFill="1" applyBorder="1" applyAlignment="1">
      <alignment horizontal="center" vertical="center"/>
    </xf>
    <xf numFmtId="0" fontId="11" fillId="0" borderId="1" xfId="0" applyFont="1" applyFill="1" applyBorder="1" applyAlignment="1">
      <alignment horizontal="left" vertical="center" wrapText="1"/>
    </xf>
    <xf numFmtId="182" fontId="11" fillId="0" borderId="1" xfId="0" applyNumberFormat="1" applyFont="1" applyFill="1" applyBorder="1" applyAlignment="1">
      <alignment horizontal="justify" vertical="center" wrapText="1"/>
    </xf>
    <xf numFmtId="0" fontId="25" fillId="0" borderId="1" xfId="0" applyFont="1" applyFill="1" applyBorder="1" applyAlignment="1">
      <alignment horizontal="justify"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178" fontId="20" fillId="0" borderId="1" xfId="0" applyNumberFormat="1" applyFont="1" applyFill="1" applyBorder="1" applyAlignment="1">
      <alignment horizontal="justify" vertical="center" wrapText="1"/>
    </xf>
    <xf numFmtId="182" fontId="7" fillId="0" borderId="1" xfId="0" applyNumberFormat="1" applyFont="1" applyFill="1" applyBorder="1" applyAlignment="1">
      <alignment horizontal="justify" vertical="center" wrapText="1"/>
    </xf>
    <xf numFmtId="0" fontId="11" fillId="0" borderId="0" xfId="0" applyFont="1" applyFill="1" applyAlignment="1">
      <alignment horizontal="justify" vertical="center"/>
    </xf>
    <xf numFmtId="0" fontId="7" fillId="0" borderId="3" xfId="0" applyFont="1" applyFill="1" applyBorder="1" applyAlignment="1">
      <alignment horizontal="justify" vertical="center" wrapText="1"/>
    </xf>
    <xf numFmtId="0" fontId="20" fillId="0" borderId="1" xfId="0" applyFont="1" applyFill="1" applyBorder="1" applyAlignment="1">
      <alignment vertical="center" wrapText="1"/>
    </xf>
    <xf numFmtId="182" fontId="6" fillId="0" borderId="1" xfId="0" applyNumberFormat="1" applyFont="1" applyFill="1" applyBorder="1" applyAlignment="1">
      <alignment horizontal="center" vertical="center"/>
    </xf>
    <xf numFmtId="176" fontId="8"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1" xfId="0" applyFont="1" applyFill="1" applyBorder="1" applyAlignment="1">
      <alignment horizontal="center" vertical="center"/>
    </xf>
    <xf numFmtId="0" fontId="11" fillId="0" borderId="1" xfId="52" applyNumberFormat="1" applyFont="1" applyFill="1" applyBorder="1" applyAlignment="1">
      <alignment horizontal="justify" vertical="center" wrapText="1"/>
    </xf>
    <xf numFmtId="0" fontId="11" fillId="0" borderId="1" xfId="52" applyNumberFormat="1" applyFont="1" applyFill="1" applyBorder="1" applyAlignment="1">
      <alignment horizontal="center" vertical="center" wrapText="1"/>
    </xf>
    <xf numFmtId="0" fontId="7" fillId="0" borderId="1" xfId="52" applyNumberFormat="1" applyFont="1" applyFill="1" applyBorder="1" applyAlignment="1">
      <alignment horizontal="center" vertical="center" wrapText="1"/>
    </xf>
    <xf numFmtId="0" fontId="20" fillId="0" borderId="1" xfId="52" applyNumberFormat="1" applyFont="1" applyFill="1" applyBorder="1" applyAlignment="1">
      <alignment horizontal="justify" vertical="center" wrapText="1"/>
    </xf>
    <xf numFmtId="0" fontId="8" fillId="0" borderId="4" xfId="0" applyFont="1" applyFill="1" applyBorder="1" applyAlignment="1">
      <alignment horizontal="center" vertical="center" wrapText="1"/>
    </xf>
    <xf numFmtId="178" fontId="20" fillId="0" borderId="4" xfId="0" applyNumberFormat="1" applyFont="1" applyFill="1" applyBorder="1" applyAlignment="1">
      <alignment horizontal="justify" vertical="center" wrapText="1"/>
    </xf>
    <xf numFmtId="0" fontId="20" fillId="0" borderId="1" xfId="0" applyFont="1" applyFill="1" applyBorder="1" applyAlignment="1">
      <alignment horizontal="center" vertical="center"/>
    </xf>
    <xf numFmtId="0" fontId="11" fillId="0" borderId="4" xfId="0" applyFont="1" applyFill="1" applyBorder="1" applyAlignment="1">
      <alignment horizontal="justify" vertical="center" wrapText="1"/>
    </xf>
    <xf numFmtId="0" fontId="11" fillId="0" borderId="4" xfId="0" applyFont="1" applyFill="1" applyBorder="1" applyAlignment="1">
      <alignment horizontal="center" vertical="center" wrapText="1"/>
    </xf>
    <xf numFmtId="0" fontId="11" fillId="0" borderId="4" xfId="0" applyFont="1" applyFill="1" applyBorder="1" applyAlignment="1">
      <alignment horizontal="left" vertical="center" wrapText="1"/>
    </xf>
    <xf numFmtId="177" fontId="11" fillId="0" borderId="1" xfId="0" applyNumberFormat="1" applyFont="1" applyFill="1" applyBorder="1" applyAlignment="1">
      <alignment horizontal="justify" vertical="center"/>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0" fontId="18" fillId="0" borderId="1" xfId="0" applyFont="1" applyFill="1" applyBorder="1" applyAlignment="1">
      <alignment horizontal="justify" vertical="center"/>
    </xf>
    <xf numFmtId="176" fontId="5" fillId="0" borderId="1" xfId="0" applyNumberFormat="1" applyFont="1" applyFill="1" applyBorder="1" applyAlignment="1">
      <alignment horizontal="center" vertical="center"/>
    </xf>
    <xf numFmtId="177" fontId="10" fillId="0" borderId="1" xfId="0" applyNumberFormat="1" applyFont="1" applyFill="1" applyBorder="1" applyAlignment="1">
      <alignment horizontal="justify" vertical="center"/>
    </xf>
    <xf numFmtId="0" fontId="11" fillId="0" borderId="1" xfId="0" applyNumberFormat="1" applyFont="1" applyFill="1" applyBorder="1" applyAlignment="1" applyProtection="1">
      <alignment horizontal="center" vertical="center" wrapText="1"/>
    </xf>
    <xf numFmtId="176" fontId="10" fillId="0" borderId="1" xfId="0" applyNumberFormat="1" applyFont="1" applyFill="1" applyBorder="1" applyAlignment="1">
      <alignment horizontal="center" vertical="center"/>
    </xf>
    <xf numFmtId="0" fontId="8" fillId="0" borderId="1" xfId="49" applyFont="1" applyFill="1" applyBorder="1" applyAlignment="1">
      <alignment horizontal="center" vertical="center" wrapText="1"/>
    </xf>
    <xf numFmtId="0" fontId="24" fillId="0" borderId="1" xfId="0" applyFont="1" applyFill="1" applyBorder="1" applyAlignment="1">
      <alignment horizontal="justify" vertical="center"/>
    </xf>
    <xf numFmtId="0" fontId="10" fillId="0" borderId="1" xfId="0" applyFont="1" applyFill="1" applyBorder="1" applyAlignment="1">
      <alignment horizontal="justify" vertical="center"/>
    </xf>
    <xf numFmtId="0" fontId="10" fillId="0" borderId="0" xfId="0" applyFont="1" applyFill="1" applyBorder="1" applyAlignment="1">
      <alignment vertical="center"/>
    </xf>
    <xf numFmtId="0" fontId="8" fillId="0" borderId="1" xfId="0" applyNumberFormat="1" applyFont="1" applyFill="1" applyBorder="1" applyAlignment="1">
      <alignment horizontal="center" vertical="center"/>
    </xf>
    <xf numFmtId="0" fontId="8" fillId="0" borderId="0" xfId="0" applyFont="1" applyFill="1" applyBorder="1" applyAlignment="1">
      <alignment vertical="center" wrapText="1"/>
    </xf>
    <xf numFmtId="0" fontId="20" fillId="0" borderId="1" xfId="0" applyFont="1" applyFill="1" applyBorder="1" applyAlignment="1">
      <alignment vertical="center"/>
    </xf>
    <xf numFmtId="0" fontId="18" fillId="0" borderId="1" xfId="0" applyNumberFormat="1" applyFont="1" applyFill="1" applyBorder="1" applyAlignment="1">
      <alignment horizontal="center" vertical="center"/>
    </xf>
    <xf numFmtId="0" fontId="7" fillId="0" borderId="3" xfId="0" applyFont="1" applyFill="1" applyBorder="1" applyAlignment="1">
      <alignment vertical="center"/>
    </xf>
    <xf numFmtId="0" fontId="7" fillId="0" borderId="4" xfId="0" applyFont="1" applyFill="1" applyBorder="1" applyAlignment="1">
      <alignment horizontal="center" vertical="center" wrapText="1"/>
    </xf>
    <xf numFmtId="185" fontId="7" fillId="0" borderId="4" xfId="0" applyNumberFormat="1" applyFont="1" applyFill="1" applyBorder="1" applyAlignment="1">
      <alignment horizontal="justify" vertical="center" wrapText="1"/>
    </xf>
    <xf numFmtId="176" fontId="7" fillId="0" borderId="4" xfId="0" applyNumberFormat="1" applyFont="1" applyFill="1" applyBorder="1" applyAlignment="1">
      <alignment horizontal="center" vertical="center" wrapText="1"/>
    </xf>
    <xf numFmtId="177" fontId="8" fillId="0" borderId="4" xfId="0" applyNumberFormat="1" applyFont="1" applyFill="1" applyBorder="1" applyAlignment="1">
      <alignment horizontal="justify" vertical="center"/>
    </xf>
    <xf numFmtId="0" fontId="11" fillId="0" borderId="1" xfId="0" applyFont="1" applyFill="1" applyBorder="1" applyAlignment="1" applyProtection="1">
      <alignment horizontal="justify" vertical="center" wrapText="1"/>
    </xf>
    <xf numFmtId="0" fontId="11" fillId="0" borderId="1" xfId="0" applyFont="1" applyFill="1" applyBorder="1" applyAlignment="1" applyProtection="1">
      <alignment horizontal="center" vertical="center" wrapText="1"/>
      <protection locked="0"/>
    </xf>
    <xf numFmtId="186" fontId="8" fillId="0" borderId="4" xfId="0" applyNumberFormat="1" applyFont="1" applyFill="1" applyBorder="1" applyAlignment="1" applyProtection="1">
      <alignment horizontal="justify" vertical="center"/>
    </xf>
    <xf numFmtId="0" fontId="11" fillId="0" borderId="4" xfId="0" applyFont="1" applyFill="1" applyBorder="1" applyAlignment="1" applyProtection="1">
      <alignment horizontal="center" vertical="center" wrapText="1"/>
      <protection locked="0"/>
    </xf>
    <xf numFmtId="0" fontId="11" fillId="0" borderId="3" xfId="0" applyFont="1" applyFill="1" applyBorder="1" applyAlignment="1">
      <alignment horizontal="justify" vertical="center"/>
    </xf>
    <xf numFmtId="182" fontId="7" fillId="0" borderId="1" xfId="0" applyNumberFormat="1" applyFont="1" applyFill="1" applyBorder="1" applyAlignment="1">
      <alignment horizontal="center" vertical="center"/>
    </xf>
    <xf numFmtId="179" fontId="8" fillId="0" borderId="1" xfId="0" applyNumberFormat="1" applyFont="1" applyFill="1" applyBorder="1" applyAlignment="1">
      <alignment horizontal="center" vertical="center" wrapText="1"/>
    </xf>
    <xf numFmtId="179" fontId="8" fillId="0" borderId="1" xfId="0" applyNumberFormat="1" applyFont="1" applyFill="1" applyBorder="1" applyAlignment="1">
      <alignment horizontal="center" vertical="center"/>
    </xf>
    <xf numFmtId="0" fontId="8" fillId="0" borderId="1" xfId="0" applyFont="1" applyFill="1" applyBorder="1" applyAlignment="1" applyProtection="1">
      <alignment horizontal="center" vertical="center" wrapText="1"/>
      <protection locked="0"/>
    </xf>
    <xf numFmtId="0" fontId="8" fillId="0" borderId="1" xfId="0" applyFont="1" applyFill="1" applyBorder="1" applyAlignment="1" applyProtection="1">
      <alignment horizontal="center" vertical="center"/>
      <protection locked="0"/>
    </xf>
    <xf numFmtId="0" fontId="8" fillId="0" borderId="1" xfId="0" applyNumberFormat="1" applyFont="1" applyFill="1" applyBorder="1" applyAlignment="1" applyProtection="1">
      <alignment horizontal="center" vertical="center"/>
      <protection locked="0"/>
    </xf>
    <xf numFmtId="0" fontId="7" fillId="0" borderId="5" xfId="0" applyFont="1" applyFill="1" applyBorder="1" applyAlignment="1">
      <alignment horizontal="center" vertical="center"/>
    </xf>
    <xf numFmtId="187" fontId="7" fillId="0" borderId="4" xfId="0" applyNumberFormat="1" applyFont="1" applyFill="1" applyBorder="1" applyAlignment="1">
      <alignment horizontal="left" vertical="center" wrapText="1"/>
    </xf>
    <xf numFmtId="177" fontId="8" fillId="0" borderId="4" xfId="0" applyNumberFormat="1" applyFont="1" applyFill="1" applyBorder="1" applyAlignment="1">
      <alignment horizontal="center" vertical="center"/>
    </xf>
    <xf numFmtId="0" fontId="11" fillId="0" borderId="3" xfId="0" applyFont="1" applyFill="1" applyBorder="1" applyAlignment="1">
      <alignment horizontal="justify" vertical="center" wrapText="1"/>
    </xf>
    <xf numFmtId="187" fontId="8" fillId="0" borderId="1" xfId="0" applyNumberFormat="1" applyFont="1" applyFill="1" applyBorder="1" applyAlignment="1">
      <alignment horizontal="left" vertical="center" wrapText="1"/>
    </xf>
    <xf numFmtId="187" fontId="8" fillId="0" borderId="4" xfId="0" applyNumberFormat="1" applyFont="1" applyFill="1" applyBorder="1" applyAlignment="1" applyProtection="1">
      <alignment horizontal="left" vertical="center"/>
    </xf>
    <xf numFmtId="0" fontId="11" fillId="0" borderId="4" xfId="0" applyFont="1" applyFill="1" applyBorder="1" applyAlignment="1" applyProtection="1">
      <alignment horizontal="center" vertical="center"/>
      <protection locked="0"/>
    </xf>
    <xf numFmtId="0" fontId="11" fillId="0" borderId="6" xfId="0" applyFont="1" applyFill="1" applyBorder="1" applyAlignment="1">
      <alignment horizontal="justify" vertical="center"/>
    </xf>
    <xf numFmtId="0" fontId="11" fillId="0" borderId="1" xfId="0" applyFont="1" applyFill="1" applyBorder="1" applyAlignment="1" applyProtection="1">
      <alignment horizontal="center" vertical="center"/>
      <protection locked="0"/>
    </xf>
    <xf numFmtId="176" fontId="20" fillId="0" borderId="4" xfId="0" applyNumberFormat="1" applyFont="1" applyFill="1" applyBorder="1" applyAlignment="1">
      <alignment horizontal="justify" vertical="center" wrapText="1"/>
    </xf>
    <xf numFmtId="180" fontId="8" fillId="0" borderId="1" xfId="0" applyNumberFormat="1" applyFont="1" applyFill="1" applyBorder="1" applyAlignment="1" applyProtection="1">
      <alignment horizontal="center" vertical="center"/>
      <protection locked="0"/>
    </xf>
    <xf numFmtId="178" fontId="8" fillId="0" borderId="1" xfId="0" applyNumberFormat="1" applyFont="1" applyFill="1" applyBorder="1" applyAlignment="1" applyProtection="1">
      <alignment horizontal="center" vertical="center"/>
      <protection locked="0"/>
    </xf>
    <xf numFmtId="180" fontId="8" fillId="0" borderId="0" xfId="0" applyNumberFormat="1" applyFont="1" applyFill="1" applyBorder="1" applyAlignment="1">
      <alignment vertical="center"/>
    </xf>
    <xf numFmtId="0" fontId="11" fillId="0" borderId="6" xfId="0" applyFont="1" applyFill="1" applyBorder="1" applyAlignment="1">
      <alignment horizontal="justify" vertical="center" wrapText="1"/>
    </xf>
    <xf numFmtId="0" fontId="7" fillId="0" borderId="3" xfId="0" applyFont="1" applyFill="1" applyBorder="1" applyAlignment="1">
      <alignment vertical="center" wrapText="1"/>
    </xf>
    <xf numFmtId="186" fontId="7" fillId="0" borderId="4" xfId="0" applyNumberFormat="1" applyFont="1" applyFill="1" applyBorder="1" applyAlignment="1" applyProtection="1">
      <alignment horizontal="justify" vertical="center"/>
    </xf>
    <xf numFmtId="186" fontId="20" fillId="0" borderId="1" xfId="0" applyNumberFormat="1" applyFont="1" applyFill="1" applyBorder="1" applyAlignment="1">
      <alignment horizontal="justify" vertical="center" wrapText="1"/>
    </xf>
    <xf numFmtId="0" fontId="11" fillId="0" borderId="1" xfId="0" applyNumberFormat="1" applyFont="1" applyFill="1" applyBorder="1" applyAlignment="1" applyProtection="1">
      <alignment horizontal="justify" vertical="center"/>
    </xf>
    <xf numFmtId="176" fontId="11" fillId="0" borderId="1" xfId="0" applyNumberFormat="1" applyFont="1" applyFill="1" applyBorder="1" applyAlignment="1">
      <alignment horizontal="justify" vertical="center" wrapText="1"/>
    </xf>
    <xf numFmtId="188" fontId="8" fillId="0" borderId="1" xfId="0" applyNumberFormat="1" applyFont="1" applyFill="1" applyBorder="1" applyAlignment="1" applyProtection="1">
      <alignment horizontal="justify" vertical="center"/>
    </xf>
    <xf numFmtId="178" fontId="8" fillId="0" borderId="1" xfId="52" applyNumberFormat="1" applyFont="1" applyFill="1" applyBorder="1" applyAlignment="1">
      <alignment horizontal="center" vertical="center" wrapText="1"/>
    </xf>
    <xf numFmtId="182" fontId="8" fillId="0" borderId="1" xfId="52" applyNumberFormat="1" applyFont="1" applyFill="1" applyBorder="1" applyAlignment="1" applyProtection="1">
      <alignment horizontal="center" vertical="center" wrapText="1"/>
    </xf>
    <xf numFmtId="180" fontId="8" fillId="0" borderId="1" xfId="52" applyNumberFormat="1" applyFont="1" applyFill="1" applyBorder="1" applyAlignment="1" applyProtection="1">
      <alignment horizontal="center" vertical="center" wrapText="1"/>
    </xf>
    <xf numFmtId="0" fontId="20" fillId="0" borderId="1" xfId="0" applyFont="1" applyFill="1" applyBorder="1" applyAlignment="1">
      <alignment horizontal="left" vertical="center" wrapText="1"/>
    </xf>
    <xf numFmtId="177" fontId="7" fillId="0" borderId="1" xfId="0" applyNumberFormat="1" applyFont="1" applyFill="1" applyBorder="1" applyAlignment="1">
      <alignment horizontal="justify" vertical="center"/>
    </xf>
    <xf numFmtId="177" fontId="26" fillId="0" borderId="1" xfId="0" applyNumberFormat="1" applyFont="1" applyFill="1" applyBorder="1" applyAlignment="1">
      <alignment horizontal="justify" vertical="center" wrapText="1"/>
    </xf>
    <xf numFmtId="0" fontId="20" fillId="0" borderId="2" xfId="0" applyFont="1" applyFill="1" applyBorder="1" applyAlignment="1">
      <alignment horizontal="center" vertical="center"/>
    </xf>
    <xf numFmtId="177" fontId="27" fillId="0" borderId="1" xfId="0" applyNumberFormat="1" applyFont="1" applyFill="1" applyBorder="1" applyAlignment="1">
      <alignment horizontal="justify"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justify" vertical="center" wrapText="1"/>
    </xf>
    <xf numFmtId="0" fontId="26" fillId="0" borderId="1" xfId="0" applyFont="1" applyFill="1" applyBorder="1" applyAlignment="1">
      <alignment horizontal="center" vertical="center"/>
    </xf>
    <xf numFmtId="0" fontId="11" fillId="0" borderId="0" xfId="0" applyFont="1" applyFill="1" applyBorder="1" applyAlignment="1">
      <alignment horizontal="justify" vertical="center" wrapText="1"/>
    </xf>
    <xf numFmtId="180" fontId="26" fillId="0" borderId="1" xfId="0" applyNumberFormat="1" applyFont="1" applyFill="1" applyBorder="1" applyAlignment="1">
      <alignment horizontal="center" vertical="center"/>
    </xf>
    <xf numFmtId="180" fontId="8" fillId="0" borderId="1" xfId="52" applyNumberFormat="1"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protection locked="0"/>
    </xf>
    <xf numFmtId="178" fontId="8" fillId="0" borderId="1" xfId="0" applyNumberFormat="1" applyFont="1" applyFill="1" applyBorder="1" applyAlignment="1" applyProtection="1">
      <alignment horizontal="center" vertical="center" wrapText="1"/>
      <protection locked="0"/>
    </xf>
    <xf numFmtId="0" fontId="8" fillId="0" borderId="1" xfId="52"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180" fontId="26" fillId="0" borderId="1" xfId="52"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180" fontId="27" fillId="0" borderId="1" xfId="52" applyNumberFormat="1" applyFont="1" applyFill="1" applyBorder="1" applyAlignment="1">
      <alignment horizontal="center" vertical="center" wrapText="1"/>
    </xf>
    <xf numFmtId="182" fontId="26" fillId="0" borderId="1" xfId="52" applyNumberFormat="1" applyFont="1" applyFill="1" applyBorder="1" applyAlignment="1" applyProtection="1">
      <alignment horizontal="center" vertical="center" wrapText="1"/>
    </xf>
    <xf numFmtId="180" fontId="26" fillId="0" borderId="1" xfId="52" applyNumberFormat="1" applyFont="1" applyFill="1" applyBorder="1" applyAlignment="1" applyProtection="1">
      <alignment horizontal="center" vertical="center" wrapText="1"/>
    </xf>
    <xf numFmtId="0" fontId="8" fillId="0" borderId="6" xfId="0" applyNumberFormat="1" applyFont="1" applyFill="1" applyBorder="1" applyAlignment="1">
      <alignment horizontal="center" vertical="center" wrapText="1"/>
    </xf>
    <xf numFmtId="0" fontId="11" fillId="0" borderId="2" xfId="0" applyFont="1" applyFill="1" applyBorder="1" applyAlignment="1">
      <alignment horizontal="justify" vertical="center" wrapText="1"/>
    </xf>
    <xf numFmtId="178" fontId="28" fillId="0" borderId="1" xfId="0" applyNumberFormat="1" applyFont="1" applyFill="1" applyBorder="1" applyAlignment="1">
      <alignment horizontal="center" vertical="center" wrapText="1"/>
    </xf>
    <xf numFmtId="177" fontId="11" fillId="0" borderId="1" xfId="0" applyNumberFormat="1" applyFont="1" applyFill="1" applyBorder="1" applyAlignment="1">
      <alignment horizontal="left" vertical="center" wrapText="1"/>
    </xf>
    <xf numFmtId="0" fontId="11" fillId="0" borderId="1" xfId="49" applyFont="1" applyFill="1" applyBorder="1" applyAlignment="1">
      <alignment horizontal="justify" vertical="center" wrapText="1"/>
    </xf>
    <xf numFmtId="0" fontId="11" fillId="0" borderId="1" xfId="49" applyFont="1" applyFill="1" applyBorder="1" applyAlignment="1">
      <alignment horizontal="center" vertical="center" wrapText="1"/>
    </xf>
    <xf numFmtId="178" fontId="8" fillId="0" borderId="1" xfId="49" applyNumberFormat="1" applyFont="1" applyFill="1" applyBorder="1" applyAlignment="1">
      <alignment horizontal="center" vertical="center" wrapText="1"/>
    </xf>
    <xf numFmtId="0" fontId="11" fillId="0" borderId="0" xfId="0" applyFont="1" applyFill="1" applyBorder="1" applyAlignment="1">
      <alignment horizontal="justify" vertical="center"/>
    </xf>
    <xf numFmtId="0" fontId="11" fillId="0" borderId="1" xfId="51" applyFont="1" applyFill="1" applyBorder="1" applyAlignment="1">
      <alignment horizontal="justify" vertical="center" wrapText="1"/>
    </xf>
    <xf numFmtId="0" fontId="11" fillId="0" borderId="1" xfId="53" applyFont="1" applyFill="1" applyBorder="1" applyAlignment="1">
      <alignment horizontal="center" vertical="center" wrapText="1"/>
    </xf>
    <xf numFmtId="180" fontId="26" fillId="0" borderId="1" xfId="0" applyNumberFormat="1" applyFont="1" applyFill="1" applyBorder="1" applyAlignment="1">
      <alignment horizontal="center" vertical="center" wrapText="1"/>
    </xf>
    <xf numFmtId="178" fontId="26" fillId="0" borderId="1" xfId="52"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178" fontId="8" fillId="0" borderId="2" xfId="0" applyNumberFormat="1" applyFont="1" applyFill="1" applyBorder="1" applyAlignment="1">
      <alignment horizontal="center" vertical="center" wrapText="1"/>
    </xf>
    <xf numFmtId="178" fontId="11" fillId="0" borderId="1" xfId="0" applyNumberFormat="1" applyFont="1" applyFill="1" applyBorder="1" applyAlignment="1">
      <alignment horizontal="center" vertical="center" wrapText="1"/>
    </xf>
    <xf numFmtId="0" fontId="8" fillId="0" borderId="1" xfId="50" applyNumberFormat="1" applyFont="1" applyFill="1" applyBorder="1" applyAlignment="1">
      <alignment horizontal="center" vertical="center" wrapText="1"/>
    </xf>
    <xf numFmtId="180" fontId="8" fillId="0" borderId="1" xfId="50" applyNumberFormat="1" applyFont="1" applyFill="1" applyBorder="1" applyAlignment="1">
      <alignment horizontal="center" vertical="center" wrapText="1"/>
    </xf>
    <xf numFmtId="180" fontId="8" fillId="0" borderId="1" xfId="50" applyNumberFormat="1" applyFont="1" applyFill="1" applyBorder="1" applyAlignment="1">
      <alignment horizontal="center" vertical="center"/>
    </xf>
    <xf numFmtId="0" fontId="8" fillId="0" borderId="1" xfId="5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2" xfId="0" applyFont="1" applyFill="1" applyBorder="1" applyAlignment="1">
      <alignment horizontal="center" vertical="center"/>
    </xf>
    <xf numFmtId="57" fontId="8"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49" fontId="8" fillId="0" borderId="1" xfId="0" applyNumberFormat="1" applyFont="1" applyFill="1" applyBorder="1" applyAlignment="1">
      <alignment horizontal="justify" vertical="center" wrapText="1"/>
    </xf>
    <xf numFmtId="0" fontId="28" fillId="0" borderId="1" xfId="0" applyFont="1" applyFill="1" applyBorder="1" applyAlignment="1">
      <alignment horizontal="center" vertical="center" wrapText="1"/>
    </xf>
    <xf numFmtId="49" fontId="11" fillId="0" borderId="1" xfId="51" applyNumberFormat="1" applyFont="1" applyFill="1" applyBorder="1" applyAlignment="1">
      <alignment horizontal="justify" vertical="center" wrapText="1"/>
    </xf>
    <xf numFmtId="178" fontId="8" fillId="0" borderId="1" xfId="53" applyNumberFormat="1" applyFont="1" applyFill="1" applyBorder="1" applyAlignment="1">
      <alignment horizontal="center" vertical="center"/>
    </xf>
    <xf numFmtId="177" fontId="8" fillId="0" borderId="1" xfId="0" applyNumberFormat="1" applyFont="1" applyFill="1" applyBorder="1" applyAlignment="1">
      <alignment horizontal="center" vertical="center"/>
    </xf>
    <xf numFmtId="0" fontId="29" fillId="0" borderId="1" xfId="0" applyFont="1" applyFill="1" applyBorder="1" applyAlignment="1">
      <alignment horizontal="center" vertical="center" wrapText="1"/>
    </xf>
    <xf numFmtId="0" fontId="29" fillId="0" borderId="1" xfId="0" applyFont="1" applyFill="1" applyBorder="1" applyAlignment="1">
      <alignment horizontal="justify" vertical="center" wrapText="1"/>
    </xf>
    <xf numFmtId="0" fontId="11" fillId="2" borderId="1" xfId="0" applyFont="1" applyFill="1" applyBorder="1" applyAlignment="1">
      <alignment horizontal="justify" vertical="center" wrapText="1"/>
    </xf>
    <xf numFmtId="49" fontId="8" fillId="0" borderId="1" xfId="0" applyNumberFormat="1" applyFont="1" applyFill="1" applyBorder="1" applyAlignment="1">
      <alignment horizontal="center" vertical="center"/>
    </xf>
    <xf numFmtId="49" fontId="8" fillId="0" borderId="1" xfId="53" applyNumberFormat="1" applyFont="1" applyFill="1" applyBorder="1" applyAlignment="1">
      <alignment horizontal="center" vertical="center"/>
    </xf>
    <xf numFmtId="180" fontId="8" fillId="0" borderId="1" xfId="53" applyNumberFormat="1" applyFont="1" applyFill="1" applyBorder="1" applyAlignment="1">
      <alignment horizontal="center" vertical="center"/>
    </xf>
    <xf numFmtId="189" fontId="11" fillId="0" borderId="1" xfId="0" applyNumberFormat="1" applyFont="1" applyFill="1" applyBorder="1" applyAlignment="1">
      <alignment horizontal="center" vertical="center"/>
    </xf>
    <xf numFmtId="0" fontId="7" fillId="0" borderId="1" xfId="0" applyFont="1" applyFill="1" applyBorder="1" applyAlignment="1">
      <alignment vertical="center" wrapText="1"/>
    </xf>
    <xf numFmtId="0" fontId="8" fillId="0" borderId="0" xfId="0" applyFont="1" applyFill="1" applyAlignment="1">
      <alignment horizontal="center" vertical="center"/>
    </xf>
    <xf numFmtId="176" fontId="11" fillId="0" borderId="1" xfId="0" applyNumberFormat="1" applyFont="1" applyFill="1" applyBorder="1" applyAlignment="1">
      <alignment horizontal="center" vertical="center"/>
    </xf>
    <xf numFmtId="0" fontId="8" fillId="0" borderId="3" xfId="0" applyFont="1" applyFill="1" applyBorder="1" applyAlignment="1">
      <alignment horizontal="center" vertical="center"/>
    </xf>
    <xf numFmtId="0" fontId="8" fillId="0" borderId="1" xfId="49" applyFont="1" applyFill="1" applyBorder="1" applyAlignment="1">
      <alignment horizontal="justify" vertical="center" wrapText="1"/>
    </xf>
    <xf numFmtId="0" fontId="7" fillId="0" borderId="1" xfId="0" applyNumberFormat="1" applyFont="1" applyFill="1" applyBorder="1" applyAlignment="1">
      <alignment horizontal="center" vertical="center"/>
    </xf>
    <xf numFmtId="0" fontId="8" fillId="0" borderId="7" xfId="0" applyFont="1" applyFill="1" applyBorder="1" applyAlignment="1">
      <alignment vertical="center"/>
    </xf>
    <xf numFmtId="0" fontId="11" fillId="0" borderId="1" xfId="0" applyNumberFormat="1" applyFont="1" applyFill="1" applyBorder="1" applyAlignment="1">
      <alignment horizontal="left" vertical="center" shrinkToFit="1"/>
    </xf>
    <xf numFmtId="0" fontId="11" fillId="0" borderId="1" xfId="0" applyNumberFormat="1" applyFont="1" applyFill="1" applyBorder="1" applyAlignment="1">
      <alignment horizontal="left" vertical="center" wrapText="1" shrinkToFit="1"/>
    </xf>
    <xf numFmtId="183" fontId="11" fillId="0" borderId="1" xfId="0" applyNumberFormat="1" applyFont="1" applyFill="1" applyBorder="1" applyAlignment="1">
      <alignment horizontal="justify" vertical="center" wrapText="1"/>
    </xf>
    <xf numFmtId="0" fontId="29" fillId="0" borderId="2" xfId="0" applyFont="1" applyFill="1" applyBorder="1" applyAlignment="1">
      <alignment horizontal="center" vertical="center" wrapText="1"/>
    </xf>
    <xf numFmtId="0" fontId="11" fillId="0" borderId="0" xfId="0" applyFont="1" applyFill="1" applyBorder="1" applyAlignment="1">
      <alignment horizontal="center" vertical="center" wrapText="1"/>
    </xf>
    <xf numFmtId="178" fontId="8" fillId="0" borderId="4" xfId="0" applyNumberFormat="1" applyFont="1" applyFill="1" applyBorder="1" applyAlignment="1">
      <alignment horizontal="center" vertical="center"/>
    </xf>
    <xf numFmtId="0" fontId="28" fillId="0" borderId="1" xfId="0" applyNumberFormat="1" applyFont="1" applyFill="1" applyBorder="1" applyAlignment="1">
      <alignment horizontal="center" vertical="center" wrapText="1"/>
    </xf>
    <xf numFmtId="178" fontId="28" fillId="0" borderId="1" xfId="0" applyNumberFormat="1" applyFont="1" applyFill="1" applyBorder="1" applyAlignment="1">
      <alignment horizontal="center" vertical="center"/>
    </xf>
    <xf numFmtId="182" fontId="28" fillId="0" borderId="1" xfId="0" applyNumberFormat="1" applyFont="1" applyFill="1" applyBorder="1" applyAlignment="1">
      <alignment horizontal="center" vertical="center" wrapText="1"/>
    </xf>
    <xf numFmtId="49" fontId="28" fillId="0" borderId="1" xfId="0" applyNumberFormat="1" applyFont="1" applyFill="1" applyBorder="1" applyAlignment="1">
      <alignment horizontal="center" vertical="center" wrapText="1"/>
    </xf>
    <xf numFmtId="180" fontId="28" fillId="0" borderId="1" xfId="0" applyNumberFormat="1" applyFont="1" applyFill="1" applyBorder="1" applyAlignment="1">
      <alignment horizontal="center" vertical="center" wrapText="1"/>
    </xf>
    <xf numFmtId="0" fontId="8" fillId="0" borderId="4" xfId="0" applyNumberFormat="1" applyFont="1" applyFill="1" applyBorder="1" applyAlignment="1">
      <alignment horizontal="center" vertical="center" wrapText="1"/>
    </xf>
    <xf numFmtId="182" fontId="28" fillId="0" borderId="1" xfId="0" applyNumberFormat="1" applyFont="1" applyFill="1" applyBorder="1" applyAlignment="1">
      <alignment horizontal="center" vertical="center"/>
    </xf>
    <xf numFmtId="183" fontId="28" fillId="0" borderId="2" xfId="0" applyNumberFormat="1" applyFont="1" applyFill="1" applyBorder="1" applyAlignment="1">
      <alignment horizontal="center" vertical="center"/>
    </xf>
    <xf numFmtId="49" fontId="28" fillId="0" borderId="1" xfId="0" applyNumberFormat="1" applyFont="1" applyFill="1" applyBorder="1" applyAlignment="1">
      <alignment horizontal="center" vertical="center"/>
    </xf>
    <xf numFmtId="180" fontId="28" fillId="0" borderId="1" xfId="0" applyNumberFormat="1" applyFont="1" applyFill="1" applyBorder="1" applyAlignment="1">
      <alignment horizontal="center" vertical="center"/>
    </xf>
    <xf numFmtId="0" fontId="8" fillId="0" borderId="3" xfId="0" applyFont="1" applyFill="1" applyBorder="1" applyAlignment="1">
      <alignment horizontal="justify" vertical="center"/>
    </xf>
    <xf numFmtId="183" fontId="7" fillId="0" borderId="1" xfId="0" applyNumberFormat="1" applyFont="1" applyFill="1" applyBorder="1" applyAlignment="1">
      <alignment horizontal="center" vertical="center"/>
    </xf>
    <xf numFmtId="0" fontId="8" fillId="0" borderId="7" xfId="0" applyFont="1" applyFill="1" applyBorder="1" applyAlignment="1">
      <alignment horizontal="center" vertical="center"/>
    </xf>
    <xf numFmtId="0" fontId="7" fillId="0" borderId="7" xfId="0" applyFont="1" applyFill="1" applyBorder="1" applyAlignment="1">
      <alignment horizontal="center" vertical="center"/>
    </xf>
    <xf numFmtId="57" fontId="8" fillId="0" borderId="1" xfId="0" applyNumberFormat="1" applyFont="1" applyFill="1" applyBorder="1" applyAlignment="1">
      <alignment horizontal="center" vertical="center"/>
    </xf>
    <xf numFmtId="0" fontId="8" fillId="0" borderId="8" xfId="0" applyFont="1" applyFill="1" applyBorder="1" applyAlignment="1">
      <alignment horizontal="justify" vertical="center"/>
    </xf>
    <xf numFmtId="0" fontId="11" fillId="0" borderId="8" xfId="0" applyFont="1" applyFill="1" applyBorder="1" applyAlignment="1">
      <alignment horizontal="justify" vertical="center"/>
    </xf>
    <xf numFmtId="0" fontId="11" fillId="0" borderId="1" xfId="0" applyNumberFormat="1" applyFont="1" applyFill="1" applyBorder="1" applyAlignment="1" applyProtection="1">
      <alignment horizontal="left" vertical="center" wrapText="1"/>
    </xf>
    <xf numFmtId="0" fontId="11" fillId="0" borderId="1" xfId="0" applyNumberFormat="1" applyFont="1" applyFill="1" applyBorder="1" applyAlignment="1" applyProtection="1">
      <alignment horizontal="justify" vertical="center" wrapText="1"/>
    </xf>
    <xf numFmtId="178" fontId="8" fillId="0" borderId="1" xfId="0" applyNumberFormat="1" applyFont="1" applyFill="1" applyBorder="1" applyAlignment="1" applyProtection="1">
      <alignment horizontal="center" vertical="center" wrapText="1"/>
    </xf>
    <xf numFmtId="0" fontId="30" fillId="0" borderId="1" xfId="0" applyFont="1" applyFill="1" applyBorder="1" applyAlignment="1">
      <alignment horizontal="left" vertical="center" wrapText="1"/>
    </xf>
    <xf numFmtId="177" fontId="20" fillId="0" borderId="1" xfId="0" applyNumberFormat="1" applyFont="1" applyFill="1" applyBorder="1" applyAlignment="1">
      <alignment horizontal="center" vertical="center" wrapText="1"/>
    </xf>
    <xf numFmtId="0" fontId="11" fillId="0" borderId="1" xfId="0" applyFont="1" applyFill="1" applyBorder="1" applyAlignment="1">
      <alignment horizontal="justify" vertical="center" indent="2"/>
    </xf>
    <xf numFmtId="189" fontId="8"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center"/>
    </xf>
    <xf numFmtId="190" fontId="8" fillId="0" borderId="1" xfId="0" applyNumberFormat="1" applyFont="1" applyFill="1" applyBorder="1" applyAlignment="1">
      <alignment horizontal="center" vertical="center"/>
    </xf>
    <xf numFmtId="0" fontId="12" fillId="0" borderId="0" xfId="0" applyFont="1" applyFill="1" applyBorder="1" applyAlignment="1">
      <alignmen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7" xfId="50"/>
    <cellStyle name="常规_2011年农村饮水安全工程建设进展情况月报表" xfId="51"/>
    <cellStyle name="常规 2" xfId="52"/>
    <cellStyle name="常规 10 10" xfId="53"/>
  </cellStyles>
  <tableStyles count="0" defaultTableStyle="TableStyleMedium2" defaultPivotStyle="PivotStyleLight16"/>
  <colors>
    <mruColors>
      <color rgb="006B1D64"/>
      <color rgb="00800285"/>
      <color rgb="00F02AFC"/>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1027"/>
  <sheetViews>
    <sheetView tabSelected="1" view="pageBreakPreview" zoomScale="50" zoomScaleNormal="50" workbookViewId="0">
      <pane ySplit="7" topLeftCell="A326" activePane="bottomLeft" state="frozen"/>
      <selection/>
      <selection pane="bottomLeft" activeCell="F334" sqref="F334"/>
    </sheetView>
  </sheetViews>
  <sheetFormatPr defaultColWidth="9" defaultRowHeight="23.25"/>
  <cols>
    <col min="1" max="1" width="7.125" style="24" customWidth="1"/>
    <col min="2" max="2" width="49.4583333333333" style="25" customWidth="1"/>
    <col min="3" max="3" width="8.25" style="25" customWidth="1"/>
    <col min="4" max="4" width="19.375" style="25" customWidth="1"/>
    <col min="5" max="5" width="15.4166666666667" style="26" customWidth="1"/>
    <col min="6" max="6" width="150.625" style="27" customWidth="1"/>
    <col min="7" max="7" width="20.175" style="28" customWidth="1"/>
    <col min="8" max="8" width="47.8583333333333" style="29" customWidth="1"/>
    <col min="9" max="9" width="13" style="25" customWidth="1"/>
    <col min="10" max="10" width="11.375" style="25" customWidth="1"/>
    <col min="11" max="11" width="17.8083333333333" style="28" customWidth="1"/>
    <col min="12" max="12" width="12.75" style="28" customWidth="1"/>
    <col min="13" max="13" width="18.4333333333333" style="28" customWidth="1"/>
    <col min="14" max="14" width="13.875" style="28" customWidth="1"/>
    <col min="15" max="15" width="16" style="25" customWidth="1"/>
    <col min="16" max="16" width="16.125" style="25" customWidth="1"/>
    <col min="17" max="17" width="12.1833333333333" style="25" customWidth="1"/>
    <col min="18" max="18" width="26.7916666666667" style="27" customWidth="1"/>
    <col min="19" max="249" width="9" style="30"/>
    <col min="250" max="16375" width="9" style="1"/>
    <col min="16376" max="16384" width="9" style="31"/>
  </cols>
  <sheetData>
    <row r="1" s="1" customFormat="1" ht="25.5" customHeight="1" spans="1:249">
      <c r="A1" s="32" t="s">
        <v>0</v>
      </c>
      <c r="B1" s="12"/>
      <c r="C1" s="33"/>
      <c r="D1" s="33"/>
      <c r="E1" s="34"/>
      <c r="F1" s="27"/>
      <c r="G1" s="28"/>
      <c r="H1" s="29"/>
      <c r="I1" s="25"/>
      <c r="J1" s="25"/>
      <c r="K1" s="28"/>
      <c r="L1" s="28"/>
      <c r="M1" s="28"/>
      <c r="N1" s="28"/>
      <c r="O1" s="25"/>
      <c r="P1" s="25"/>
      <c r="Q1" s="25"/>
      <c r="R1" s="27"/>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c r="HP1" s="30"/>
      <c r="HQ1" s="30"/>
      <c r="HR1" s="30"/>
      <c r="HS1" s="30"/>
      <c r="HT1" s="30"/>
      <c r="HU1" s="30"/>
      <c r="HV1" s="30"/>
      <c r="HW1" s="30"/>
      <c r="HX1" s="30"/>
      <c r="HY1" s="30"/>
      <c r="HZ1" s="30"/>
      <c r="IA1" s="30"/>
      <c r="IB1" s="30"/>
      <c r="IC1" s="30"/>
      <c r="ID1" s="30"/>
      <c r="IE1" s="30"/>
      <c r="IF1" s="30"/>
      <c r="IG1" s="30"/>
      <c r="IH1" s="30"/>
      <c r="II1" s="30"/>
      <c r="IJ1" s="30"/>
      <c r="IK1" s="30"/>
      <c r="IL1" s="30"/>
      <c r="IM1" s="30"/>
      <c r="IN1" s="30"/>
      <c r="IO1" s="30"/>
    </row>
    <row r="2" s="2" customFormat="1" ht="55.5" customHeight="1" spans="1:249">
      <c r="A2" s="35" t="s">
        <v>1</v>
      </c>
      <c r="B2" s="35"/>
      <c r="C2" s="35"/>
      <c r="D2" s="35"/>
      <c r="E2" s="36"/>
      <c r="F2" s="37"/>
      <c r="G2" s="38"/>
      <c r="H2" s="37"/>
      <c r="I2" s="35"/>
      <c r="J2" s="35"/>
      <c r="K2" s="35"/>
      <c r="L2" s="35"/>
      <c r="M2" s="35"/>
      <c r="N2" s="35"/>
      <c r="O2" s="35"/>
      <c r="P2" s="35"/>
      <c r="Q2" s="35"/>
      <c r="R2" s="37"/>
      <c r="S2" s="103"/>
      <c r="T2" s="103"/>
      <c r="U2" s="103"/>
      <c r="V2" s="103"/>
      <c r="W2" s="103"/>
      <c r="X2" s="103"/>
      <c r="Y2" s="103"/>
      <c r="Z2" s="103"/>
      <c r="AA2" s="103"/>
      <c r="AB2" s="103"/>
      <c r="AC2" s="103"/>
      <c r="AD2" s="103"/>
      <c r="AE2" s="103"/>
      <c r="AF2" s="103"/>
      <c r="AG2" s="103"/>
      <c r="AH2" s="103"/>
      <c r="AI2" s="103"/>
      <c r="AJ2" s="103"/>
      <c r="AK2" s="103"/>
      <c r="AL2" s="103"/>
      <c r="AM2" s="103"/>
      <c r="AN2" s="103"/>
      <c r="AO2" s="103"/>
      <c r="AP2" s="103"/>
      <c r="AQ2" s="103"/>
      <c r="AR2" s="103"/>
      <c r="AS2" s="103"/>
      <c r="AT2" s="103"/>
      <c r="AU2" s="103"/>
      <c r="AV2" s="103"/>
      <c r="AW2" s="103"/>
      <c r="AX2" s="103"/>
      <c r="AY2" s="103"/>
      <c r="AZ2" s="103"/>
      <c r="BA2" s="103"/>
      <c r="BB2" s="103"/>
      <c r="BC2" s="103"/>
      <c r="BD2" s="103"/>
      <c r="BE2" s="103"/>
      <c r="BF2" s="103"/>
      <c r="BG2" s="103"/>
      <c r="BH2" s="103"/>
      <c r="BI2" s="103"/>
      <c r="BJ2" s="103"/>
      <c r="BK2" s="103"/>
      <c r="BL2" s="103"/>
      <c r="BM2" s="103"/>
      <c r="BN2" s="103"/>
      <c r="BO2" s="103"/>
      <c r="BP2" s="103"/>
      <c r="BQ2" s="103"/>
      <c r="BR2" s="103"/>
      <c r="BS2" s="103"/>
      <c r="BT2" s="103"/>
      <c r="BU2" s="103"/>
      <c r="BV2" s="103"/>
      <c r="BW2" s="103"/>
      <c r="BX2" s="103"/>
      <c r="BY2" s="103"/>
      <c r="BZ2" s="103"/>
      <c r="CA2" s="103"/>
      <c r="CB2" s="103"/>
      <c r="CC2" s="103"/>
      <c r="CD2" s="103"/>
      <c r="CE2" s="103"/>
      <c r="CF2" s="103"/>
      <c r="CG2" s="103"/>
      <c r="CH2" s="103"/>
      <c r="CI2" s="103"/>
      <c r="CJ2" s="103"/>
      <c r="CK2" s="103"/>
      <c r="CL2" s="103"/>
      <c r="CM2" s="103"/>
      <c r="CN2" s="103"/>
      <c r="CO2" s="103"/>
      <c r="CP2" s="103"/>
      <c r="CQ2" s="103"/>
      <c r="CR2" s="103"/>
      <c r="CS2" s="103"/>
      <c r="CT2" s="103"/>
      <c r="CU2" s="103"/>
      <c r="CV2" s="103"/>
      <c r="CW2" s="103"/>
      <c r="CX2" s="103"/>
      <c r="CY2" s="103"/>
      <c r="CZ2" s="103"/>
      <c r="DA2" s="103"/>
      <c r="DB2" s="103"/>
      <c r="DC2" s="103"/>
      <c r="DD2" s="103"/>
      <c r="DE2" s="103"/>
      <c r="DF2" s="103"/>
      <c r="DG2" s="103"/>
      <c r="DH2" s="103"/>
      <c r="DI2" s="103"/>
      <c r="DJ2" s="103"/>
      <c r="DK2" s="103"/>
      <c r="DL2" s="103"/>
      <c r="DM2" s="103"/>
      <c r="DN2" s="103"/>
      <c r="DO2" s="103"/>
      <c r="DP2" s="103"/>
      <c r="DQ2" s="103"/>
      <c r="DR2" s="103"/>
      <c r="DS2" s="103"/>
      <c r="DT2" s="103"/>
      <c r="DU2" s="103"/>
      <c r="DV2" s="103"/>
      <c r="DW2" s="103"/>
      <c r="DX2" s="103"/>
      <c r="DY2" s="103"/>
      <c r="DZ2" s="103"/>
      <c r="EA2" s="103"/>
      <c r="EB2" s="103"/>
      <c r="EC2" s="103"/>
      <c r="ED2" s="103"/>
      <c r="EE2" s="103"/>
      <c r="EF2" s="103"/>
      <c r="EG2" s="103"/>
      <c r="EH2" s="103"/>
      <c r="EI2" s="103"/>
      <c r="EJ2" s="103"/>
      <c r="EK2" s="103"/>
      <c r="EL2" s="103"/>
      <c r="EM2" s="103"/>
      <c r="EN2" s="103"/>
      <c r="EO2" s="103"/>
      <c r="EP2" s="103"/>
      <c r="EQ2" s="103"/>
      <c r="ER2" s="103"/>
      <c r="ES2" s="103"/>
      <c r="ET2" s="103"/>
      <c r="EU2" s="103"/>
      <c r="EV2" s="103"/>
      <c r="EW2" s="103"/>
      <c r="EX2" s="103"/>
      <c r="EY2" s="103"/>
      <c r="EZ2" s="103"/>
      <c r="FA2" s="103"/>
      <c r="FB2" s="103"/>
      <c r="FC2" s="103"/>
      <c r="FD2" s="103"/>
      <c r="FE2" s="103"/>
      <c r="FF2" s="103"/>
      <c r="FG2" s="103"/>
      <c r="FH2" s="103"/>
      <c r="FI2" s="103"/>
      <c r="FJ2" s="103"/>
      <c r="FK2" s="103"/>
      <c r="FL2" s="103"/>
      <c r="FM2" s="103"/>
      <c r="FN2" s="103"/>
      <c r="FO2" s="103"/>
      <c r="FP2" s="103"/>
      <c r="FQ2" s="103"/>
      <c r="FR2" s="103"/>
      <c r="FS2" s="103"/>
      <c r="FT2" s="103"/>
      <c r="FU2" s="103"/>
      <c r="FV2" s="103"/>
      <c r="FW2" s="103"/>
      <c r="FX2" s="103"/>
      <c r="FY2" s="103"/>
      <c r="FZ2" s="103"/>
      <c r="GA2" s="103"/>
      <c r="GB2" s="103"/>
      <c r="GC2" s="103"/>
      <c r="GD2" s="103"/>
      <c r="GE2" s="103"/>
      <c r="GF2" s="103"/>
      <c r="GG2" s="103"/>
      <c r="GH2" s="103"/>
      <c r="GI2" s="103"/>
      <c r="GJ2" s="103"/>
      <c r="GK2" s="103"/>
      <c r="GL2" s="103"/>
      <c r="GM2" s="103"/>
      <c r="GN2" s="103"/>
      <c r="GO2" s="103"/>
      <c r="GP2" s="103"/>
      <c r="GQ2" s="103"/>
      <c r="GR2" s="103"/>
      <c r="GS2" s="103"/>
      <c r="GT2" s="103"/>
      <c r="GU2" s="103"/>
      <c r="GV2" s="103"/>
      <c r="GW2" s="103"/>
      <c r="GX2" s="103"/>
      <c r="GY2" s="103"/>
      <c r="GZ2" s="103"/>
      <c r="HA2" s="103"/>
      <c r="HB2" s="103"/>
      <c r="HC2" s="103"/>
      <c r="HD2" s="103"/>
      <c r="HE2" s="103"/>
      <c r="HF2" s="103"/>
      <c r="HG2" s="103"/>
      <c r="HH2" s="103"/>
      <c r="HI2" s="103"/>
      <c r="HJ2" s="103"/>
      <c r="HK2" s="103"/>
      <c r="HL2" s="103"/>
      <c r="HM2" s="103"/>
      <c r="HN2" s="103"/>
      <c r="HO2" s="103"/>
      <c r="HP2" s="103"/>
      <c r="HQ2" s="103"/>
      <c r="HR2" s="103"/>
      <c r="HS2" s="103"/>
      <c r="HT2" s="103"/>
      <c r="HU2" s="103"/>
      <c r="HV2" s="103"/>
      <c r="HW2" s="103"/>
      <c r="HX2" s="103"/>
      <c r="HY2" s="103"/>
      <c r="HZ2" s="103"/>
      <c r="IA2" s="103"/>
      <c r="IB2" s="103"/>
      <c r="IC2" s="103"/>
      <c r="ID2" s="103"/>
      <c r="IE2" s="103"/>
      <c r="IF2" s="103"/>
      <c r="IG2" s="103"/>
      <c r="IH2" s="103"/>
      <c r="II2" s="103"/>
      <c r="IJ2" s="103"/>
      <c r="IK2" s="103"/>
      <c r="IL2" s="103"/>
      <c r="IM2" s="103"/>
      <c r="IN2" s="103"/>
      <c r="IO2" s="103"/>
    </row>
    <row r="3" s="3" customFormat="1" ht="32" customHeight="1" spans="1:249">
      <c r="A3" s="39" t="s">
        <v>2</v>
      </c>
      <c r="B3" s="40" t="s">
        <v>3</v>
      </c>
      <c r="C3" s="40" t="s">
        <v>4</v>
      </c>
      <c r="D3" s="40" t="s">
        <v>5</v>
      </c>
      <c r="E3" s="40" t="s">
        <v>6</v>
      </c>
      <c r="F3" s="41" t="s">
        <v>7</v>
      </c>
      <c r="G3" s="42" t="s">
        <v>8</v>
      </c>
      <c r="H3" s="43" t="s">
        <v>9</v>
      </c>
      <c r="I3" s="43"/>
      <c r="J3" s="43"/>
      <c r="K3" s="43"/>
      <c r="L3" s="43"/>
      <c r="M3" s="43"/>
      <c r="N3" s="43"/>
      <c r="O3" s="41" t="s">
        <v>10</v>
      </c>
      <c r="P3" s="41" t="s">
        <v>11</v>
      </c>
      <c r="Q3" s="41" t="s">
        <v>12</v>
      </c>
      <c r="R3" s="41" t="s">
        <v>13</v>
      </c>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104"/>
      <c r="DV3" s="104"/>
      <c r="DW3" s="104"/>
      <c r="DX3" s="104"/>
      <c r="DY3" s="104"/>
      <c r="DZ3" s="104"/>
      <c r="EA3" s="104"/>
      <c r="EB3" s="104"/>
      <c r="EC3" s="104"/>
      <c r="ED3" s="104"/>
      <c r="EE3" s="104"/>
      <c r="EF3" s="104"/>
      <c r="EG3" s="104"/>
      <c r="EH3" s="104"/>
      <c r="EI3" s="104"/>
      <c r="EJ3" s="104"/>
      <c r="EK3" s="104"/>
      <c r="EL3" s="104"/>
      <c r="EM3" s="104"/>
      <c r="EN3" s="104"/>
      <c r="EO3" s="104"/>
      <c r="EP3" s="104"/>
      <c r="EQ3" s="104"/>
      <c r="ER3" s="104"/>
      <c r="ES3" s="104"/>
      <c r="ET3" s="104"/>
      <c r="EU3" s="104"/>
      <c r="EV3" s="104"/>
      <c r="EW3" s="104"/>
      <c r="EX3" s="104"/>
      <c r="EY3" s="104"/>
      <c r="EZ3" s="104"/>
      <c r="FA3" s="104"/>
      <c r="FB3" s="104"/>
      <c r="FC3" s="104"/>
      <c r="FD3" s="104"/>
      <c r="FE3" s="104"/>
      <c r="FF3" s="104"/>
      <c r="FG3" s="104"/>
      <c r="FH3" s="104"/>
      <c r="FI3" s="104"/>
      <c r="FJ3" s="104"/>
      <c r="FK3" s="104"/>
      <c r="FL3" s="104"/>
      <c r="FM3" s="104"/>
      <c r="FN3" s="104"/>
      <c r="FO3" s="104"/>
      <c r="FP3" s="104"/>
      <c r="FQ3" s="104"/>
      <c r="FR3" s="104"/>
      <c r="FS3" s="104"/>
      <c r="FT3" s="104"/>
      <c r="FU3" s="104"/>
      <c r="FV3" s="104"/>
      <c r="FW3" s="104"/>
      <c r="FX3" s="104"/>
      <c r="FY3" s="104"/>
      <c r="FZ3" s="104"/>
      <c r="GA3" s="104"/>
      <c r="GB3" s="104"/>
      <c r="GC3" s="104"/>
      <c r="GD3" s="104"/>
      <c r="GE3" s="104"/>
      <c r="GF3" s="104"/>
      <c r="GG3" s="104"/>
      <c r="GH3" s="104"/>
      <c r="GI3" s="104"/>
      <c r="GJ3" s="104"/>
      <c r="GK3" s="104"/>
      <c r="GL3" s="104"/>
      <c r="GM3" s="104"/>
      <c r="GN3" s="104"/>
      <c r="GO3" s="104"/>
      <c r="GP3" s="104"/>
      <c r="GQ3" s="104"/>
      <c r="GR3" s="104"/>
      <c r="GS3" s="104"/>
      <c r="GT3" s="104"/>
      <c r="GU3" s="104"/>
      <c r="GV3" s="104"/>
      <c r="GW3" s="104"/>
      <c r="GX3" s="104"/>
      <c r="GY3" s="104"/>
      <c r="GZ3" s="104"/>
      <c r="HA3" s="104"/>
      <c r="HB3" s="104"/>
      <c r="HC3" s="104"/>
      <c r="HD3" s="104"/>
      <c r="HE3" s="104"/>
      <c r="HF3" s="104"/>
      <c r="HG3" s="104"/>
      <c r="HH3" s="104"/>
      <c r="HI3" s="104"/>
      <c r="HJ3" s="104"/>
      <c r="HK3" s="104"/>
      <c r="HL3" s="104"/>
      <c r="HM3" s="104"/>
      <c r="HN3" s="104"/>
      <c r="HO3" s="104"/>
      <c r="HP3" s="104"/>
      <c r="HQ3" s="104"/>
      <c r="HR3" s="104"/>
      <c r="HS3" s="104"/>
      <c r="HT3" s="104"/>
      <c r="HU3" s="104"/>
      <c r="HV3" s="104"/>
      <c r="HW3" s="104"/>
      <c r="HX3" s="104"/>
      <c r="HY3" s="104"/>
      <c r="HZ3" s="104"/>
      <c r="IA3" s="104"/>
      <c r="IB3" s="104"/>
      <c r="IC3" s="104"/>
      <c r="ID3" s="104"/>
      <c r="IE3" s="104"/>
      <c r="IF3" s="104"/>
      <c r="IG3" s="104"/>
      <c r="IH3" s="104"/>
      <c r="II3" s="104"/>
      <c r="IJ3" s="104"/>
      <c r="IK3" s="104"/>
      <c r="IL3" s="104"/>
      <c r="IM3" s="104"/>
      <c r="IN3" s="104"/>
      <c r="IO3" s="104"/>
    </row>
    <row r="4" s="3" customFormat="1" ht="22" customHeight="1" spans="1:249">
      <c r="A4" s="39"/>
      <c r="B4" s="40"/>
      <c r="C4" s="40"/>
      <c r="D4" s="40"/>
      <c r="E4" s="40"/>
      <c r="F4" s="41"/>
      <c r="G4" s="42"/>
      <c r="H4" s="43" t="s">
        <v>14</v>
      </c>
      <c r="I4" s="82" t="s">
        <v>15</v>
      </c>
      <c r="J4" s="82"/>
      <c r="K4" s="83" t="s">
        <v>16</v>
      </c>
      <c r="L4" s="83"/>
      <c r="M4" s="83" t="s">
        <v>17</v>
      </c>
      <c r="N4" s="83"/>
      <c r="O4" s="41"/>
      <c r="P4" s="41"/>
      <c r="Q4" s="41"/>
      <c r="R4" s="41"/>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104"/>
      <c r="DV4" s="104"/>
      <c r="DW4" s="104"/>
      <c r="DX4" s="104"/>
      <c r="DY4" s="104"/>
      <c r="DZ4" s="104"/>
      <c r="EA4" s="104"/>
      <c r="EB4" s="104"/>
      <c r="EC4" s="104"/>
      <c r="ED4" s="104"/>
      <c r="EE4" s="104"/>
      <c r="EF4" s="104"/>
      <c r="EG4" s="104"/>
      <c r="EH4" s="104"/>
      <c r="EI4" s="104"/>
      <c r="EJ4" s="104"/>
      <c r="EK4" s="104"/>
      <c r="EL4" s="104"/>
      <c r="EM4" s="104"/>
      <c r="EN4" s="104"/>
      <c r="EO4" s="104"/>
      <c r="EP4" s="104"/>
      <c r="EQ4" s="104"/>
      <c r="ER4" s="104"/>
      <c r="ES4" s="104"/>
      <c r="ET4" s="104"/>
      <c r="EU4" s="104"/>
      <c r="EV4" s="104"/>
      <c r="EW4" s="104"/>
      <c r="EX4" s="104"/>
      <c r="EY4" s="104"/>
      <c r="EZ4" s="104"/>
      <c r="FA4" s="104"/>
      <c r="FB4" s="104"/>
      <c r="FC4" s="104"/>
      <c r="FD4" s="104"/>
      <c r="FE4" s="104"/>
      <c r="FF4" s="104"/>
      <c r="FG4" s="104"/>
      <c r="FH4" s="104"/>
      <c r="FI4" s="104"/>
      <c r="FJ4" s="104"/>
      <c r="FK4" s="104"/>
      <c r="FL4" s="104"/>
      <c r="FM4" s="104"/>
      <c r="FN4" s="104"/>
      <c r="FO4" s="104"/>
      <c r="FP4" s="104"/>
      <c r="FQ4" s="104"/>
      <c r="FR4" s="104"/>
      <c r="FS4" s="104"/>
      <c r="FT4" s="104"/>
      <c r="FU4" s="104"/>
      <c r="FV4" s="104"/>
      <c r="FW4" s="104"/>
      <c r="FX4" s="104"/>
      <c r="FY4" s="104"/>
      <c r="FZ4" s="104"/>
      <c r="GA4" s="104"/>
      <c r="GB4" s="104"/>
      <c r="GC4" s="104"/>
      <c r="GD4" s="104"/>
      <c r="GE4" s="104"/>
      <c r="GF4" s="104"/>
      <c r="GG4" s="104"/>
      <c r="GH4" s="104"/>
      <c r="GI4" s="104"/>
      <c r="GJ4" s="104"/>
      <c r="GK4" s="104"/>
      <c r="GL4" s="104"/>
      <c r="GM4" s="104"/>
      <c r="GN4" s="104"/>
      <c r="GO4" s="104"/>
      <c r="GP4" s="104"/>
      <c r="GQ4" s="104"/>
      <c r="GR4" s="104"/>
      <c r="GS4" s="104"/>
      <c r="GT4" s="104"/>
      <c r="GU4" s="104"/>
      <c r="GV4" s="104"/>
      <c r="GW4" s="104"/>
      <c r="GX4" s="104"/>
      <c r="GY4" s="104"/>
      <c r="GZ4" s="104"/>
      <c r="HA4" s="104"/>
      <c r="HB4" s="104"/>
      <c r="HC4" s="104"/>
      <c r="HD4" s="104"/>
      <c r="HE4" s="104"/>
      <c r="HF4" s="104"/>
      <c r="HG4" s="104"/>
      <c r="HH4" s="104"/>
      <c r="HI4" s="104"/>
      <c r="HJ4" s="104"/>
      <c r="HK4" s="104"/>
      <c r="HL4" s="104"/>
      <c r="HM4" s="104"/>
      <c r="HN4" s="104"/>
      <c r="HO4" s="104"/>
      <c r="HP4" s="104"/>
      <c r="HQ4" s="104"/>
      <c r="HR4" s="104"/>
      <c r="HS4" s="104"/>
      <c r="HT4" s="104"/>
      <c r="HU4" s="104"/>
      <c r="HV4" s="104"/>
      <c r="HW4" s="104"/>
      <c r="HX4" s="104"/>
      <c r="HY4" s="104"/>
      <c r="HZ4" s="104"/>
      <c r="IA4" s="104"/>
      <c r="IB4" s="104"/>
      <c r="IC4" s="104"/>
      <c r="ID4" s="104"/>
      <c r="IE4" s="104"/>
      <c r="IF4" s="104"/>
      <c r="IG4" s="104"/>
      <c r="IH4" s="104"/>
      <c r="II4" s="104"/>
      <c r="IJ4" s="104"/>
      <c r="IK4" s="104"/>
      <c r="IL4" s="104"/>
      <c r="IM4" s="104"/>
      <c r="IN4" s="104"/>
      <c r="IO4" s="104"/>
    </row>
    <row r="5" s="3" customFormat="1" ht="22" customHeight="1" spans="1:249">
      <c r="A5" s="39"/>
      <c r="B5" s="40"/>
      <c r="C5" s="40"/>
      <c r="D5" s="40"/>
      <c r="E5" s="40"/>
      <c r="F5" s="41"/>
      <c r="G5" s="42"/>
      <c r="H5" s="43"/>
      <c r="I5" s="82"/>
      <c r="J5" s="82"/>
      <c r="K5" s="83"/>
      <c r="L5" s="83"/>
      <c r="M5" s="83"/>
      <c r="N5" s="83"/>
      <c r="O5" s="41"/>
      <c r="P5" s="41"/>
      <c r="Q5" s="41"/>
      <c r="R5" s="41"/>
      <c r="S5" s="104"/>
      <c r="T5" s="104"/>
      <c r="U5" s="104"/>
      <c r="V5" s="104"/>
      <c r="W5" s="104"/>
      <c r="X5" s="104"/>
      <c r="Y5" s="104"/>
      <c r="Z5" s="104"/>
      <c r="AA5" s="104"/>
      <c r="AB5" s="104"/>
      <c r="AC5" s="104"/>
      <c r="AD5" s="104"/>
      <c r="AE5" s="104"/>
      <c r="AF5" s="104"/>
      <c r="AG5" s="104"/>
      <c r="AH5" s="104"/>
      <c r="AI5" s="104"/>
      <c r="AJ5" s="104"/>
      <c r="AK5" s="104"/>
      <c r="AL5" s="104"/>
      <c r="AM5" s="104"/>
      <c r="AN5" s="104"/>
      <c r="AO5" s="104"/>
      <c r="AP5" s="104"/>
      <c r="AQ5" s="104"/>
      <c r="AR5" s="104"/>
      <c r="AS5" s="104"/>
      <c r="AT5" s="104"/>
      <c r="AU5" s="104"/>
      <c r="AV5" s="104"/>
      <c r="AW5" s="104"/>
      <c r="AX5" s="104"/>
      <c r="AY5" s="104"/>
      <c r="AZ5" s="104"/>
      <c r="BA5" s="104"/>
      <c r="BB5" s="104"/>
      <c r="BC5" s="104"/>
      <c r="BD5" s="104"/>
      <c r="BE5" s="104"/>
      <c r="BF5" s="104"/>
      <c r="BG5" s="104"/>
      <c r="BH5" s="104"/>
      <c r="BI5" s="104"/>
      <c r="BJ5" s="104"/>
      <c r="BK5" s="104"/>
      <c r="BL5" s="104"/>
      <c r="BM5" s="104"/>
      <c r="BN5" s="104"/>
      <c r="BO5" s="104"/>
      <c r="BP5" s="104"/>
      <c r="BQ5" s="104"/>
      <c r="BR5" s="104"/>
      <c r="BS5" s="104"/>
      <c r="BT5" s="104"/>
      <c r="BU5" s="104"/>
      <c r="BV5" s="104"/>
      <c r="BW5" s="104"/>
      <c r="BX5" s="104"/>
      <c r="BY5" s="104"/>
      <c r="BZ5" s="104"/>
      <c r="CA5" s="104"/>
      <c r="CB5" s="104"/>
      <c r="CC5" s="104"/>
      <c r="CD5" s="104"/>
      <c r="CE5" s="104"/>
      <c r="CF5" s="104"/>
      <c r="CG5" s="104"/>
      <c r="CH5" s="104"/>
      <c r="CI5" s="104"/>
      <c r="CJ5" s="104"/>
      <c r="CK5" s="104"/>
      <c r="CL5" s="104"/>
      <c r="CM5" s="104"/>
      <c r="CN5" s="104"/>
      <c r="CO5" s="104"/>
      <c r="CP5" s="104"/>
      <c r="CQ5" s="104"/>
      <c r="CR5" s="104"/>
      <c r="CS5" s="104"/>
      <c r="CT5" s="104"/>
      <c r="CU5" s="104"/>
      <c r="CV5" s="104"/>
      <c r="CW5" s="104"/>
      <c r="CX5" s="104"/>
      <c r="CY5" s="104"/>
      <c r="CZ5" s="104"/>
      <c r="DA5" s="104"/>
      <c r="DB5" s="104"/>
      <c r="DC5" s="104"/>
      <c r="DD5" s="104"/>
      <c r="DE5" s="104"/>
      <c r="DF5" s="104"/>
      <c r="DG5" s="104"/>
      <c r="DH5" s="104"/>
      <c r="DI5" s="104"/>
      <c r="DJ5" s="104"/>
      <c r="DK5" s="104"/>
      <c r="DL5" s="104"/>
      <c r="DM5" s="104"/>
      <c r="DN5" s="104"/>
      <c r="DO5" s="104"/>
      <c r="DP5" s="104"/>
      <c r="DQ5" s="104"/>
      <c r="DR5" s="104"/>
      <c r="DS5" s="104"/>
      <c r="DT5" s="104"/>
      <c r="DU5" s="104"/>
      <c r="DV5" s="104"/>
      <c r="DW5" s="104"/>
      <c r="DX5" s="104"/>
      <c r="DY5" s="104"/>
      <c r="DZ5" s="104"/>
      <c r="EA5" s="104"/>
      <c r="EB5" s="104"/>
      <c r="EC5" s="104"/>
      <c r="ED5" s="104"/>
      <c r="EE5" s="104"/>
      <c r="EF5" s="104"/>
      <c r="EG5" s="104"/>
      <c r="EH5" s="104"/>
      <c r="EI5" s="104"/>
      <c r="EJ5" s="104"/>
      <c r="EK5" s="104"/>
      <c r="EL5" s="104"/>
      <c r="EM5" s="104"/>
      <c r="EN5" s="104"/>
      <c r="EO5" s="104"/>
      <c r="EP5" s="104"/>
      <c r="EQ5" s="104"/>
      <c r="ER5" s="104"/>
      <c r="ES5" s="104"/>
      <c r="ET5" s="104"/>
      <c r="EU5" s="104"/>
      <c r="EV5" s="104"/>
      <c r="EW5" s="104"/>
      <c r="EX5" s="104"/>
      <c r="EY5" s="104"/>
      <c r="EZ5" s="104"/>
      <c r="FA5" s="104"/>
      <c r="FB5" s="104"/>
      <c r="FC5" s="104"/>
      <c r="FD5" s="104"/>
      <c r="FE5" s="104"/>
      <c r="FF5" s="104"/>
      <c r="FG5" s="104"/>
      <c r="FH5" s="104"/>
      <c r="FI5" s="104"/>
      <c r="FJ5" s="104"/>
      <c r="FK5" s="104"/>
      <c r="FL5" s="104"/>
      <c r="FM5" s="104"/>
      <c r="FN5" s="104"/>
      <c r="FO5" s="104"/>
      <c r="FP5" s="104"/>
      <c r="FQ5" s="104"/>
      <c r="FR5" s="104"/>
      <c r="FS5" s="104"/>
      <c r="FT5" s="104"/>
      <c r="FU5" s="104"/>
      <c r="FV5" s="104"/>
      <c r="FW5" s="104"/>
      <c r="FX5" s="104"/>
      <c r="FY5" s="104"/>
      <c r="FZ5" s="104"/>
      <c r="GA5" s="104"/>
      <c r="GB5" s="104"/>
      <c r="GC5" s="104"/>
      <c r="GD5" s="104"/>
      <c r="GE5" s="104"/>
      <c r="GF5" s="104"/>
      <c r="GG5" s="104"/>
      <c r="GH5" s="104"/>
      <c r="GI5" s="104"/>
      <c r="GJ5" s="104"/>
      <c r="GK5" s="104"/>
      <c r="GL5" s="104"/>
      <c r="GM5" s="104"/>
      <c r="GN5" s="104"/>
      <c r="GO5" s="104"/>
      <c r="GP5" s="104"/>
      <c r="GQ5" s="104"/>
      <c r="GR5" s="104"/>
      <c r="GS5" s="104"/>
      <c r="GT5" s="104"/>
      <c r="GU5" s="104"/>
      <c r="GV5" s="104"/>
      <c r="GW5" s="104"/>
      <c r="GX5" s="104"/>
      <c r="GY5" s="104"/>
      <c r="GZ5" s="104"/>
      <c r="HA5" s="104"/>
      <c r="HB5" s="104"/>
      <c r="HC5" s="104"/>
      <c r="HD5" s="104"/>
      <c r="HE5" s="104"/>
      <c r="HF5" s="104"/>
      <c r="HG5" s="104"/>
      <c r="HH5" s="104"/>
      <c r="HI5" s="104"/>
      <c r="HJ5" s="104"/>
      <c r="HK5" s="104"/>
      <c r="HL5" s="104"/>
      <c r="HM5" s="104"/>
      <c r="HN5" s="104"/>
      <c r="HO5" s="104"/>
      <c r="HP5" s="104"/>
      <c r="HQ5" s="104"/>
      <c r="HR5" s="104"/>
      <c r="HS5" s="104"/>
      <c r="HT5" s="104"/>
      <c r="HU5" s="104"/>
      <c r="HV5" s="104"/>
      <c r="HW5" s="104"/>
      <c r="HX5" s="104"/>
      <c r="HY5" s="104"/>
      <c r="HZ5" s="104"/>
      <c r="IA5" s="104"/>
      <c r="IB5" s="104"/>
      <c r="IC5" s="104"/>
      <c r="ID5" s="104"/>
      <c r="IE5" s="104"/>
      <c r="IF5" s="104"/>
      <c r="IG5" s="104"/>
      <c r="IH5" s="104"/>
      <c r="II5" s="104"/>
      <c r="IJ5" s="104"/>
      <c r="IK5" s="104"/>
      <c r="IL5" s="104"/>
      <c r="IM5" s="104"/>
      <c r="IN5" s="104"/>
      <c r="IO5" s="104"/>
    </row>
    <row r="6" s="3" customFormat="1" ht="53" customHeight="1" spans="1:249">
      <c r="A6" s="44"/>
      <c r="B6" s="40"/>
      <c r="C6" s="40"/>
      <c r="D6" s="40"/>
      <c r="E6" s="40"/>
      <c r="F6" s="41"/>
      <c r="G6" s="42"/>
      <c r="H6" s="43"/>
      <c r="I6" s="41" t="s">
        <v>18</v>
      </c>
      <c r="J6" s="41" t="s">
        <v>19</v>
      </c>
      <c r="K6" s="84" t="s">
        <v>20</v>
      </c>
      <c r="L6" s="42" t="s">
        <v>21</v>
      </c>
      <c r="M6" s="84" t="s">
        <v>22</v>
      </c>
      <c r="N6" s="42" t="s">
        <v>23</v>
      </c>
      <c r="O6" s="41"/>
      <c r="P6" s="41"/>
      <c r="Q6" s="41"/>
      <c r="R6" s="41"/>
      <c r="S6" s="104"/>
      <c r="T6" s="104"/>
      <c r="U6" s="104"/>
      <c r="V6" s="104"/>
      <c r="W6" s="104"/>
      <c r="X6" s="104"/>
      <c r="Y6" s="104"/>
      <c r="Z6" s="104"/>
      <c r="AA6" s="104"/>
      <c r="AB6" s="104"/>
      <c r="AC6" s="104"/>
      <c r="AD6" s="104"/>
      <c r="AE6" s="104"/>
      <c r="AF6" s="104"/>
      <c r="AG6" s="104"/>
      <c r="AH6" s="104"/>
      <c r="AI6" s="104"/>
      <c r="AJ6" s="104"/>
      <c r="AK6" s="104"/>
      <c r="AL6" s="104"/>
      <c r="AM6" s="104"/>
      <c r="AN6" s="104"/>
      <c r="AO6" s="104"/>
      <c r="AP6" s="104"/>
      <c r="AQ6" s="104"/>
      <c r="AR6" s="104"/>
      <c r="AS6" s="104"/>
      <c r="AT6" s="104"/>
      <c r="AU6" s="104"/>
      <c r="AV6" s="104"/>
      <c r="AW6" s="104"/>
      <c r="AX6" s="104"/>
      <c r="AY6" s="104"/>
      <c r="AZ6" s="104"/>
      <c r="BA6" s="104"/>
      <c r="BB6" s="104"/>
      <c r="BC6" s="104"/>
      <c r="BD6" s="104"/>
      <c r="BE6" s="104"/>
      <c r="BF6" s="104"/>
      <c r="BG6" s="104"/>
      <c r="BH6" s="104"/>
      <c r="BI6" s="104"/>
      <c r="BJ6" s="104"/>
      <c r="BK6" s="104"/>
      <c r="BL6" s="104"/>
      <c r="BM6" s="104"/>
      <c r="BN6" s="104"/>
      <c r="BO6" s="104"/>
      <c r="BP6" s="104"/>
      <c r="BQ6" s="104"/>
      <c r="BR6" s="104"/>
      <c r="BS6" s="104"/>
      <c r="BT6" s="104"/>
      <c r="BU6" s="104"/>
      <c r="BV6" s="104"/>
      <c r="BW6" s="104"/>
      <c r="BX6" s="104"/>
      <c r="BY6" s="104"/>
      <c r="BZ6" s="104"/>
      <c r="CA6" s="104"/>
      <c r="CB6" s="104"/>
      <c r="CC6" s="104"/>
      <c r="CD6" s="104"/>
      <c r="CE6" s="104"/>
      <c r="CF6" s="104"/>
      <c r="CG6" s="104"/>
      <c r="CH6" s="104"/>
      <c r="CI6" s="104"/>
      <c r="CJ6" s="104"/>
      <c r="CK6" s="104"/>
      <c r="CL6" s="104"/>
      <c r="CM6" s="104"/>
      <c r="CN6" s="104"/>
      <c r="CO6" s="104"/>
      <c r="CP6" s="104"/>
      <c r="CQ6" s="104"/>
      <c r="CR6" s="104"/>
      <c r="CS6" s="104"/>
      <c r="CT6" s="104"/>
      <c r="CU6" s="104"/>
      <c r="CV6" s="104"/>
      <c r="CW6" s="104"/>
      <c r="CX6" s="104"/>
      <c r="CY6" s="104"/>
      <c r="CZ6" s="104"/>
      <c r="DA6" s="104"/>
      <c r="DB6" s="104"/>
      <c r="DC6" s="104"/>
      <c r="DD6" s="104"/>
      <c r="DE6" s="104"/>
      <c r="DF6" s="104"/>
      <c r="DG6" s="104"/>
      <c r="DH6" s="104"/>
      <c r="DI6" s="104"/>
      <c r="DJ6" s="104"/>
      <c r="DK6" s="104"/>
      <c r="DL6" s="104"/>
      <c r="DM6" s="104"/>
      <c r="DN6" s="104"/>
      <c r="DO6" s="104"/>
      <c r="DP6" s="104"/>
      <c r="DQ6" s="104"/>
      <c r="DR6" s="104"/>
      <c r="DS6" s="104"/>
      <c r="DT6" s="104"/>
      <c r="DU6" s="104"/>
      <c r="DV6" s="104"/>
      <c r="DW6" s="104"/>
      <c r="DX6" s="104"/>
      <c r="DY6" s="104"/>
      <c r="DZ6" s="104"/>
      <c r="EA6" s="104"/>
      <c r="EB6" s="104"/>
      <c r="EC6" s="104"/>
      <c r="ED6" s="104"/>
      <c r="EE6" s="104"/>
      <c r="EF6" s="104"/>
      <c r="EG6" s="104"/>
      <c r="EH6" s="104"/>
      <c r="EI6" s="104"/>
      <c r="EJ6" s="104"/>
      <c r="EK6" s="104"/>
      <c r="EL6" s="104"/>
      <c r="EM6" s="104"/>
      <c r="EN6" s="104"/>
      <c r="EO6" s="104"/>
      <c r="EP6" s="104"/>
      <c r="EQ6" s="104"/>
      <c r="ER6" s="104"/>
      <c r="ES6" s="104"/>
      <c r="ET6" s="104"/>
      <c r="EU6" s="104"/>
      <c r="EV6" s="104"/>
      <c r="EW6" s="104"/>
      <c r="EX6" s="104"/>
      <c r="EY6" s="104"/>
      <c r="EZ6" s="104"/>
      <c r="FA6" s="104"/>
      <c r="FB6" s="104"/>
      <c r="FC6" s="104"/>
      <c r="FD6" s="104"/>
      <c r="FE6" s="104"/>
      <c r="FF6" s="104"/>
      <c r="FG6" s="104"/>
      <c r="FH6" s="104"/>
      <c r="FI6" s="104"/>
      <c r="FJ6" s="104"/>
      <c r="FK6" s="104"/>
      <c r="FL6" s="104"/>
      <c r="FM6" s="104"/>
      <c r="FN6" s="104"/>
      <c r="FO6" s="104"/>
      <c r="FP6" s="104"/>
      <c r="FQ6" s="104"/>
      <c r="FR6" s="104"/>
      <c r="FS6" s="104"/>
      <c r="FT6" s="104"/>
      <c r="FU6" s="104"/>
      <c r="FV6" s="104"/>
      <c r="FW6" s="104"/>
      <c r="FX6" s="104"/>
      <c r="FY6" s="104"/>
      <c r="FZ6" s="104"/>
      <c r="GA6" s="104"/>
      <c r="GB6" s="104"/>
      <c r="GC6" s="104"/>
      <c r="GD6" s="104"/>
      <c r="GE6" s="104"/>
      <c r="GF6" s="104"/>
      <c r="GG6" s="104"/>
      <c r="GH6" s="104"/>
      <c r="GI6" s="104"/>
      <c r="GJ6" s="104"/>
      <c r="GK6" s="104"/>
      <c r="GL6" s="104"/>
      <c r="GM6" s="104"/>
      <c r="GN6" s="104"/>
      <c r="GO6" s="104"/>
      <c r="GP6" s="104"/>
      <c r="GQ6" s="104"/>
      <c r="GR6" s="104"/>
      <c r="GS6" s="104"/>
      <c r="GT6" s="104"/>
      <c r="GU6" s="104"/>
      <c r="GV6" s="104"/>
      <c r="GW6" s="104"/>
      <c r="GX6" s="104"/>
      <c r="GY6" s="104"/>
      <c r="GZ6" s="104"/>
      <c r="HA6" s="104"/>
      <c r="HB6" s="104"/>
      <c r="HC6" s="104"/>
      <c r="HD6" s="104"/>
      <c r="HE6" s="104"/>
      <c r="HF6" s="104"/>
      <c r="HG6" s="104"/>
      <c r="HH6" s="104"/>
      <c r="HI6" s="104"/>
      <c r="HJ6" s="104"/>
      <c r="HK6" s="104"/>
      <c r="HL6" s="104"/>
      <c r="HM6" s="104"/>
      <c r="HN6" s="104"/>
      <c r="HO6" s="104"/>
      <c r="HP6" s="104"/>
      <c r="HQ6" s="104"/>
      <c r="HR6" s="104"/>
      <c r="HS6" s="104"/>
      <c r="HT6" s="104"/>
      <c r="HU6" s="104"/>
      <c r="HV6" s="104"/>
      <c r="HW6" s="104"/>
      <c r="HX6" s="104"/>
      <c r="HY6" s="104"/>
      <c r="HZ6" s="104"/>
      <c r="IA6" s="104"/>
      <c r="IB6" s="104"/>
      <c r="IC6" s="104"/>
      <c r="ID6" s="104"/>
      <c r="IE6" s="104"/>
      <c r="IF6" s="104"/>
      <c r="IG6" s="104"/>
      <c r="IH6" s="104"/>
      <c r="II6" s="104"/>
      <c r="IJ6" s="104"/>
      <c r="IK6" s="104"/>
      <c r="IL6" s="104"/>
      <c r="IM6" s="104"/>
      <c r="IN6" s="104"/>
      <c r="IO6" s="104"/>
    </row>
    <row r="7" s="4" customFormat="1" ht="59" customHeight="1" spans="1:18">
      <c r="A7" s="45" t="s">
        <v>24</v>
      </c>
      <c r="B7" s="46"/>
      <c r="C7" s="47"/>
      <c r="D7" s="47"/>
      <c r="E7" s="47"/>
      <c r="F7" s="48"/>
      <c r="G7" s="49">
        <f>G8+G424+G495+G906+G977+G993+G1020+G1021</f>
        <v>125882.8271</v>
      </c>
      <c r="H7" s="50"/>
      <c r="I7" s="85"/>
      <c r="J7" s="85"/>
      <c r="K7" s="86"/>
      <c r="L7" s="86"/>
      <c r="M7" s="86"/>
      <c r="N7" s="86"/>
      <c r="O7" s="85"/>
      <c r="P7" s="85"/>
      <c r="Q7" s="85"/>
      <c r="R7" s="48"/>
    </row>
    <row r="8" s="5" customFormat="1" ht="47" customHeight="1" spans="1:18">
      <c r="A8" s="51" t="s">
        <v>25</v>
      </c>
      <c r="B8" s="52" t="s">
        <v>26</v>
      </c>
      <c r="C8" s="53"/>
      <c r="D8" s="53"/>
      <c r="E8" s="53"/>
      <c r="F8" s="54" t="s">
        <v>27</v>
      </c>
      <c r="G8" s="49">
        <f>G9+G327+G400+G405+G408+G422</f>
        <v>36688.93</v>
      </c>
      <c r="H8" s="55"/>
      <c r="I8" s="87"/>
      <c r="J8" s="87"/>
      <c r="K8" s="49"/>
      <c r="L8" s="49"/>
      <c r="M8" s="49"/>
      <c r="N8" s="49"/>
      <c r="O8" s="88"/>
      <c r="P8" s="88"/>
      <c r="Q8" s="88"/>
      <c r="R8" s="105"/>
    </row>
    <row r="9" s="6" customFormat="1" ht="46" customHeight="1" spans="1:18">
      <c r="A9" s="56" t="s">
        <v>28</v>
      </c>
      <c r="B9" s="57" t="s">
        <v>29</v>
      </c>
      <c r="C9" s="58"/>
      <c r="D9" s="58"/>
      <c r="E9" s="58"/>
      <c r="F9" s="59" t="s">
        <v>30</v>
      </c>
      <c r="G9" s="60">
        <f>G10+G184+G299</f>
        <v>487.1655</v>
      </c>
      <c r="H9" s="61"/>
      <c r="I9" s="89"/>
      <c r="J9" s="89"/>
      <c r="K9" s="60"/>
      <c r="L9" s="60"/>
      <c r="M9" s="60"/>
      <c r="N9" s="60"/>
      <c r="O9" s="90"/>
      <c r="P9" s="90"/>
      <c r="Q9" s="90"/>
      <c r="R9" s="106" t="s">
        <v>31</v>
      </c>
    </row>
    <row r="10" s="7" customFormat="1" ht="47" customHeight="1" spans="1:18">
      <c r="A10" s="51" t="s">
        <v>32</v>
      </c>
      <c r="B10" s="62" t="s">
        <v>33</v>
      </c>
      <c r="C10" s="63"/>
      <c r="D10" s="63"/>
      <c r="E10" s="63"/>
      <c r="F10" s="64" t="s">
        <v>34</v>
      </c>
      <c r="G10" s="65">
        <f>G11+G85</f>
        <v>364.6105</v>
      </c>
      <c r="H10" s="66"/>
      <c r="I10" s="91"/>
      <c r="J10" s="91"/>
      <c r="K10" s="65"/>
      <c r="L10" s="65"/>
      <c r="M10" s="65"/>
      <c r="N10" s="65"/>
      <c r="O10" s="92"/>
      <c r="P10" s="92"/>
      <c r="Q10" s="92"/>
      <c r="R10" s="107"/>
    </row>
    <row r="11" s="8" customFormat="1" ht="42" customHeight="1" spans="1:18">
      <c r="A11" s="63" t="s">
        <v>35</v>
      </c>
      <c r="B11" s="63"/>
      <c r="C11" s="63"/>
      <c r="D11" s="67"/>
      <c r="E11" s="63"/>
      <c r="F11" s="68" t="s">
        <v>36</v>
      </c>
      <c r="G11" s="65">
        <f>SUM(G12,G24,G39,G46,G59,G63,G66,G70,G73)</f>
        <v>147.6105</v>
      </c>
      <c r="H11" s="69"/>
      <c r="I11" s="93"/>
      <c r="J11" s="93"/>
      <c r="K11" s="93"/>
      <c r="L11" s="93"/>
      <c r="M11" s="93"/>
      <c r="N11" s="93"/>
      <c r="O11" s="73"/>
      <c r="P11" s="73"/>
      <c r="Q11" s="73"/>
      <c r="R11" s="108"/>
    </row>
    <row r="12" s="8" customFormat="1" ht="57" customHeight="1" spans="1:18">
      <c r="A12" s="63" t="s">
        <v>37</v>
      </c>
      <c r="B12" s="63"/>
      <c r="C12" s="63"/>
      <c r="D12" s="67"/>
      <c r="E12" s="63"/>
      <c r="F12" s="64" t="s">
        <v>38</v>
      </c>
      <c r="G12" s="65">
        <f>SUM(G13:G23)</f>
        <v>38.468</v>
      </c>
      <c r="H12" s="69"/>
      <c r="I12" s="93"/>
      <c r="J12" s="93"/>
      <c r="K12" s="93"/>
      <c r="L12" s="93"/>
      <c r="M12" s="93"/>
      <c r="N12" s="65"/>
      <c r="O12" s="63"/>
      <c r="P12" s="63"/>
      <c r="Q12" s="63"/>
      <c r="R12" s="77"/>
    </row>
    <row r="13" s="8" customFormat="1" ht="92" customHeight="1" spans="1:18">
      <c r="A13" s="67">
        <v>1</v>
      </c>
      <c r="B13" s="70" t="s">
        <v>39</v>
      </c>
      <c r="C13" s="70" t="s">
        <v>40</v>
      </c>
      <c r="D13" s="67" t="s">
        <v>41</v>
      </c>
      <c r="E13" s="70" t="s">
        <v>42</v>
      </c>
      <c r="F13" s="71" t="s">
        <v>43</v>
      </c>
      <c r="G13" s="72">
        <v>6.8</v>
      </c>
      <c r="H13" s="71" t="s">
        <v>44</v>
      </c>
      <c r="I13" s="73">
        <v>9</v>
      </c>
      <c r="J13" s="73">
        <v>10</v>
      </c>
      <c r="K13" s="94">
        <v>0.011</v>
      </c>
      <c r="L13" s="95"/>
      <c r="M13" s="94">
        <v>0.0589</v>
      </c>
      <c r="N13" s="95"/>
      <c r="O13" s="70" t="s">
        <v>45</v>
      </c>
      <c r="P13" s="70" t="s">
        <v>42</v>
      </c>
      <c r="Q13" s="67">
        <v>2021.12</v>
      </c>
      <c r="R13" s="75"/>
    </row>
    <row r="14" s="9" customFormat="1" ht="108" customHeight="1" spans="1:18">
      <c r="A14" s="67">
        <v>2</v>
      </c>
      <c r="B14" s="70" t="s">
        <v>46</v>
      </c>
      <c r="C14" s="70" t="s">
        <v>40</v>
      </c>
      <c r="D14" s="73" t="s">
        <v>47</v>
      </c>
      <c r="E14" s="74" t="s">
        <v>48</v>
      </c>
      <c r="F14" s="71" t="s">
        <v>49</v>
      </c>
      <c r="G14" s="72">
        <v>5.64</v>
      </c>
      <c r="H14" s="71" t="s">
        <v>44</v>
      </c>
      <c r="I14" s="73">
        <v>9</v>
      </c>
      <c r="J14" s="73">
        <v>7</v>
      </c>
      <c r="K14" s="94">
        <v>0.0098</v>
      </c>
      <c r="L14" s="94"/>
      <c r="M14" s="94">
        <v>0.0457</v>
      </c>
      <c r="N14" s="96"/>
      <c r="O14" s="70" t="s">
        <v>45</v>
      </c>
      <c r="P14" s="74" t="s">
        <v>48</v>
      </c>
      <c r="Q14" s="67">
        <v>2021.12</v>
      </c>
      <c r="R14" s="75"/>
    </row>
    <row r="15" s="10" customFormat="1" ht="57" customHeight="1" spans="1:18">
      <c r="A15" s="67">
        <v>3</v>
      </c>
      <c r="B15" s="70" t="s">
        <v>50</v>
      </c>
      <c r="C15" s="70" t="s">
        <v>40</v>
      </c>
      <c r="D15" s="67" t="s">
        <v>41</v>
      </c>
      <c r="E15" s="70" t="s">
        <v>51</v>
      </c>
      <c r="F15" s="75" t="s">
        <v>52</v>
      </c>
      <c r="G15" s="72">
        <v>1.64</v>
      </c>
      <c r="H15" s="71" t="s">
        <v>44</v>
      </c>
      <c r="I15" s="73">
        <v>4</v>
      </c>
      <c r="J15" s="73">
        <v>5</v>
      </c>
      <c r="K15" s="72">
        <v>0.0031</v>
      </c>
      <c r="L15" s="97"/>
      <c r="M15" s="97">
        <v>0.0128</v>
      </c>
      <c r="N15" s="97"/>
      <c r="O15" s="70" t="s">
        <v>45</v>
      </c>
      <c r="P15" s="70" t="s">
        <v>51</v>
      </c>
      <c r="Q15" s="67">
        <v>2021.12</v>
      </c>
      <c r="R15" s="75"/>
    </row>
    <row r="16" s="8" customFormat="1" ht="73" customHeight="1" spans="1:18">
      <c r="A16" s="67">
        <v>4</v>
      </c>
      <c r="B16" s="70" t="s">
        <v>53</v>
      </c>
      <c r="C16" s="70" t="s">
        <v>40</v>
      </c>
      <c r="D16" s="67" t="s">
        <v>41</v>
      </c>
      <c r="E16" s="70" t="s">
        <v>54</v>
      </c>
      <c r="F16" s="71" t="s">
        <v>55</v>
      </c>
      <c r="G16" s="72">
        <v>2.14</v>
      </c>
      <c r="H16" s="71" t="s">
        <v>44</v>
      </c>
      <c r="I16" s="73">
        <v>13</v>
      </c>
      <c r="J16" s="73"/>
      <c r="K16" s="94">
        <v>0.0053</v>
      </c>
      <c r="L16" s="97"/>
      <c r="M16" s="94">
        <v>0.0212</v>
      </c>
      <c r="N16" s="97"/>
      <c r="O16" s="70" t="s">
        <v>45</v>
      </c>
      <c r="P16" s="70" t="s">
        <v>54</v>
      </c>
      <c r="Q16" s="67">
        <v>2021.12</v>
      </c>
      <c r="R16" s="75"/>
    </row>
    <row r="17" s="9" customFormat="1" ht="72" customHeight="1" spans="1:18">
      <c r="A17" s="67">
        <v>5</v>
      </c>
      <c r="B17" s="70" t="s">
        <v>56</v>
      </c>
      <c r="C17" s="70" t="s">
        <v>40</v>
      </c>
      <c r="D17" s="67" t="s">
        <v>41</v>
      </c>
      <c r="E17" s="70" t="s">
        <v>57</v>
      </c>
      <c r="F17" s="75" t="s">
        <v>58</v>
      </c>
      <c r="G17" s="72">
        <v>4.508</v>
      </c>
      <c r="H17" s="71" t="s">
        <v>44</v>
      </c>
      <c r="I17" s="73">
        <v>3</v>
      </c>
      <c r="J17" s="73">
        <v>21</v>
      </c>
      <c r="K17" s="73">
        <v>0.0112</v>
      </c>
      <c r="L17" s="73"/>
      <c r="M17" s="73">
        <v>0.0616</v>
      </c>
      <c r="N17" s="96"/>
      <c r="O17" s="70" t="s">
        <v>45</v>
      </c>
      <c r="P17" s="70" t="s">
        <v>57</v>
      </c>
      <c r="Q17" s="67">
        <v>2021.12</v>
      </c>
      <c r="R17" s="75"/>
    </row>
    <row r="18" s="9" customFormat="1" ht="65" customHeight="1" spans="1:18">
      <c r="A18" s="67">
        <v>6</v>
      </c>
      <c r="B18" s="70" t="s">
        <v>59</v>
      </c>
      <c r="C18" s="70" t="s">
        <v>40</v>
      </c>
      <c r="D18" s="67" t="s">
        <v>47</v>
      </c>
      <c r="E18" s="70" t="s">
        <v>60</v>
      </c>
      <c r="F18" s="75" t="s">
        <v>61</v>
      </c>
      <c r="G18" s="72">
        <v>1.82</v>
      </c>
      <c r="H18" s="71" t="s">
        <v>44</v>
      </c>
      <c r="I18" s="67">
        <v>7</v>
      </c>
      <c r="J18" s="67">
        <v>2</v>
      </c>
      <c r="K18" s="67">
        <v>0.0025</v>
      </c>
      <c r="L18" s="67"/>
      <c r="M18" s="67">
        <v>0.0106</v>
      </c>
      <c r="N18" s="67"/>
      <c r="O18" s="70" t="s">
        <v>45</v>
      </c>
      <c r="P18" s="70" t="s">
        <v>62</v>
      </c>
      <c r="Q18" s="67">
        <v>2021.12</v>
      </c>
      <c r="R18" s="75"/>
    </row>
    <row r="19" s="9" customFormat="1" ht="72" customHeight="1" spans="1:18">
      <c r="A19" s="67">
        <v>7</v>
      </c>
      <c r="B19" s="70" t="s">
        <v>63</v>
      </c>
      <c r="C19" s="70" t="s">
        <v>40</v>
      </c>
      <c r="D19" s="67" t="s">
        <v>47</v>
      </c>
      <c r="E19" s="70" t="s">
        <v>64</v>
      </c>
      <c r="F19" s="71" t="s">
        <v>65</v>
      </c>
      <c r="G19" s="72">
        <v>5.68</v>
      </c>
      <c r="H19" s="71" t="s">
        <v>44</v>
      </c>
      <c r="I19" s="73">
        <v>13</v>
      </c>
      <c r="J19" s="73"/>
      <c r="K19" s="94">
        <v>0.0076</v>
      </c>
      <c r="L19" s="94"/>
      <c r="M19" s="94">
        <v>0.0314</v>
      </c>
      <c r="N19" s="94"/>
      <c r="O19" s="70" t="s">
        <v>45</v>
      </c>
      <c r="P19" s="70" t="s">
        <v>64</v>
      </c>
      <c r="Q19" s="67">
        <v>2021.12</v>
      </c>
      <c r="R19" s="75"/>
    </row>
    <row r="20" s="9" customFormat="1" ht="70" customHeight="1" spans="1:18">
      <c r="A20" s="67">
        <v>8</v>
      </c>
      <c r="B20" s="70" t="s">
        <v>66</v>
      </c>
      <c r="C20" s="70" t="s">
        <v>40</v>
      </c>
      <c r="D20" s="67" t="s">
        <v>41</v>
      </c>
      <c r="E20" s="70" t="s">
        <v>67</v>
      </c>
      <c r="F20" s="71" t="s">
        <v>68</v>
      </c>
      <c r="G20" s="72">
        <v>4.3</v>
      </c>
      <c r="H20" s="71" t="s">
        <v>44</v>
      </c>
      <c r="I20" s="73">
        <v>3</v>
      </c>
      <c r="J20" s="73">
        <v>7</v>
      </c>
      <c r="K20" s="73">
        <v>0.0275</v>
      </c>
      <c r="L20" s="98"/>
      <c r="M20" s="67">
        <v>0.0251</v>
      </c>
      <c r="N20" s="96"/>
      <c r="O20" s="70" t="s">
        <v>45</v>
      </c>
      <c r="P20" s="70" t="s">
        <v>67</v>
      </c>
      <c r="Q20" s="67">
        <v>2021.12</v>
      </c>
      <c r="R20" s="75"/>
    </row>
    <row r="21" s="9" customFormat="1" ht="63" customHeight="1" spans="1:18">
      <c r="A21" s="67">
        <v>9</v>
      </c>
      <c r="B21" s="70" t="s">
        <v>69</v>
      </c>
      <c r="C21" s="76" t="s">
        <v>40</v>
      </c>
      <c r="D21" s="67" t="s">
        <v>70</v>
      </c>
      <c r="E21" s="76" t="s">
        <v>71</v>
      </c>
      <c r="F21" s="71" t="s">
        <v>72</v>
      </c>
      <c r="G21" s="72">
        <v>0.6</v>
      </c>
      <c r="H21" s="71" t="s">
        <v>44</v>
      </c>
      <c r="I21" s="79"/>
      <c r="J21" s="79">
        <v>2</v>
      </c>
      <c r="K21" s="72">
        <v>0.0004</v>
      </c>
      <c r="L21" s="79"/>
      <c r="M21" s="72">
        <v>0.0015</v>
      </c>
      <c r="N21" s="65"/>
      <c r="O21" s="70" t="s">
        <v>45</v>
      </c>
      <c r="P21" s="70" t="s">
        <v>71</v>
      </c>
      <c r="Q21" s="67">
        <v>2021.12</v>
      </c>
      <c r="R21" s="75"/>
    </row>
    <row r="22" s="9" customFormat="1" ht="67" customHeight="1" spans="1:18">
      <c r="A22" s="67">
        <v>10</v>
      </c>
      <c r="B22" s="70" t="s">
        <v>73</v>
      </c>
      <c r="C22" s="70" t="s">
        <v>40</v>
      </c>
      <c r="D22" s="67" t="s">
        <v>41</v>
      </c>
      <c r="E22" s="70" t="s">
        <v>74</v>
      </c>
      <c r="F22" s="71" t="s">
        <v>75</v>
      </c>
      <c r="G22" s="72">
        <v>0.5</v>
      </c>
      <c r="H22" s="71" t="s">
        <v>44</v>
      </c>
      <c r="I22" s="73">
        <v>1</v>
      </c>
      <c r="J22" s="73">
        <v>1</v>
      </c>
      <c r="K22" s="99">
        <v>0.0045</v>
      </c>
      <c r="L22" s="97"/>
      <c r="M22" s="99">
        <v>0.0039</v>
      </c>
      <c r="N22" s="97"/>
      <c r="O22" s="70" t="s">
        <v>45</v>
      </c>
      <c r="P22" s="70" t="s">
        <v>74</v>
      </c>
      <c r="Q22" s="67">
        <v>2021.12</v>
      </c>
      <c r="R22" s="75"/>
    </row>
    <row r="23" s="9" customFormat="1" ht="89" customHeight="1" spans="1:18">
      <c r="A23" s="67">
        <v>11</v>
      </c>
      <c r="B23" s="70" t="s">
        <v>76</v>
      </c>
      <c r="C23" s="70" t="s">
        <v>40</v>
      </c>
      <c r="D23" s="67" t="s">
        <v>41</v>
      </c>
      <c r="E23" s="70" t="s">
        <v>77</v>
      </c>
      <c r="F23" s="71" t="s">
        <v>78</v>
      </c>
      <c r="G23" s="72">
        <v>4.84</v>
      </c>
      <c r="H23" s="71" t="s">
        <v>44</v>
      </c>
      <c r="I23" s="73">
        <v>7</v>
      </c>
      <c r="J23" s="73">
        <v>5</v>
      </c>
      <c r="K23" s="94">
        <v>0.0057</v>
      </c>
      <c r="L23" s="94"/>
      <c r="M23" s="94">
        <v>0.0259</v>
      </c>
      <c r="N23" s="94"/>
      <c r="O23" s="70" t="s">
        <v>45</v>
      </c>
      <c r="P23" s="70" t="s">
        <v>77</v>
      </c>
      <c r="Q23" s="67">
        <v>2021.12</v>
      </c>
      <c r="R23" s="75"/>
    </row>
    <row r="24" s="8" customFormat="1" ht="61" customHeight="1" spans="1:18">
      <c r="A24" s="63" t="s">
        <v>79</v>
      </c>
      <c r="B24" s="63"/>
      <c r="C24" s="63"/>
      <c r="D24" s="63"/>
      <c r="E24" s="63"/>
      <c r="F24" s="77" t="s">
        <v>80</v>
      </c>
      <c r="G24" s="65">
        <f t="shared" ref="G24:K24" si="0">SUM(G25:G38)</f>
        <v>45.2625</v>
      </c>
      <c r="H24" s="78"/>
      <c r="I24" s="93">
        <f t="shared" si="0"/>
        <v>83</v>
      </c>
      <c r="J24" s="93">
        <f t="shared" si="0"/>
        <v>58</v>
      </c>
      <c r="K24" s="93">
        <f t="shared" si="0"/>
        <v>0.0683</v>
      </c>
      <c r="L24" s="93"/>
      <c r="M24" s="93">
        <f>SUM(M25:M38)</f>
        <v>0.29205</v>
      </c>
      <c r="N24" s="93"/>
      <c r="O24" s="67"/>
      <c r="P24" s="63"/>
      <c r="Q24" s="63"/>
      <c r="R24" s="75"/>
    </row>
    <row r="25" s="8" customFormat="1" ht="75" customHeight="1" spans="1:18">
      <c r="A25" s="67">
        <v>1</v>
      </c>
      <c r="B25" s="70" t="s">
        <v>81</v>
      </c>
      <c r="C25" s="70" t="s">
        <v>40</v>
      </c>
      <c r="D25" s="67" t="s">
        <v>41</v>
      </c>
      <c r="E25" s="70" t="s">
        <v>42</v>
      </c>
      <c r="F25" s="75" t="s">
        <v>82</v>
      </c>
      <c r="G25" s="72">
        <v>5.05</v>
      </c>
      <c r="H25" s="71" t="s">
        <v>83</v>
      </c>
      <c r="I25" s="100">
        <v>5</v>
      </c>
      <c r="J25" s="100">
        <v>5</v>
      </c>
      <c r="K25" s="72">
        <v>0.0069</v>
      </c>
      <c r="L25" s="97"/>
      <c r="M25" s="72">
        <v>0.0313</v>
      </c>
      <c r="N25" s="97"/>
      <c r="O25" s="70" t="s">
        <v>45</v>
      </c>
      <c r="P25" s="70" t="s">
        <v>42</v>
      </c>
      <c r="Q25" s="67">
        <v>2021.12</v>
      </c>
      <c r="R25" s="75"/>
    </row>
    <row r="26" s="8" customFormat="1" ht="75" customHeight="1" spans="1:18">
      <c r="A26" s="67">
        <v>2</v>
      </c>
      <c r="B26" s="70" t="s">
        <v>84</v>
      </c>
      <c r="C26" s="70" t="s">
        <v>40</v>
      </c>
      <c r="D26" s="67" t="s">
        <v>47</v>
      </c>
      <c r="E26" s="70" t="s">
        <v>51</v>
      </c>
      <c r="F26" s="75" t="s">
        <v>85</v>
      </c>
      <c r="G26" s="72">
        <v>2.6625</v>
      </c>
      <c r="H26" s="71" t="s">
        <v>83</v>
      </c>
      <c r="I26" s="100">
        <v>9</v>
      </c>
      <c r="J26" s="100">
        <v>5</v>
      </c>
      <c r="K26" s="72">
        <v>0.0049</v>
      </c>
      <c r="L26" s="97"/>
      <c r="M26" s="94">
        <v>0.00185</v>
      </c>
      <c r="N26" s="65"/>
      <c r="O26" s="70" t="s">
        <v>45</v>
      </c>
      <c r="P26" s="70" t="s">
        <v>51</v>
      </c>
      <c r="Q26" s="67">
        <v>2021.12</v>
      </c>
      <c r="R26" s="75"/>
    </row>
    <row r="27" s="8" customFormat="1" ht="75" customHeight="1" spans="1:18">
      <c r="A27" s="67">
        <v>3</v>
      </c>
      <c r="B27" s="70" t="s">
        <v>86</v>
      </c>
      <c r="C27" s="70" t="s">
        <v>40</v>
      </c>
      <c r="D27" s="67" t="s">
        <v>41</v>
      </c>
      <c r="E27" s="70" t="s">
        <v>87</v>
      </c>
      <c r="F27" s="75" t="s">
        <v>88</v>
      </c>
      <c r="G27" s="72">
        <v>0.35</v>
      </c>
      <c r="H27" s="71" t="s">
        <v>83</v>
      </c>
      <c r="I27" s="100">
        <v>4</v>
      </c>
      <c r="J27" s="100">
        <v>1</v>
      </c>
      <c r="K27" s="101">
        <v>0.0005</v>
      </c>
      <c r="L27" s="101"/>
      <c r="M27" s="101">
        <v>0.0006</v>
      </c>
      <c r="N27" s="101"/>
      <c r="O27" s="70" t="s">
        <v>45</v>
      </c>
      <c r="P27" s="70" t="s">
        <v>87</v>
      </c>
      <c r="Q27" s="67">
        <v>2021.12</v>
      </c>
      <c r="R27" s="75"/>
    </row>
    <row r="28" s="8" customFormat="1" ht="75" customHeight="1" spans="1:18">
      <c r="A28" s="67">
        <v>4</v>
      </c>
      <c r="B28" s="70" t="s">
        <v>89</v>
      </c>
      <c r="C28" s="70" t="s">
        <v>40</v>
      </c>
      <c r="D28" s="67" t="s">
        <v>41</v>
      </c>
      <c r="E28" s="70" t="s">
        <v>54</v>
      </c>
      <c r="F28" s="71" t="s">
        <v>90</v>
      </c>
      <c r="G28" s="72">
        <v>2.475</v>
      </c>
      <c r="H28" s="71" t="s">
        <v>83</v>
      </c>
      <c r="I28" s="100">
        <v>11</v>
      </c>
      <c r="J28" s="100"/>
      <c r="K28" s="94">
        <v>0.0043</v>
      </c>
      <c r="L28" s="97"/>
      <c r="M28" s="94">
        <v>0.0169</v>
      </c>
      <c r="N28" s="97"/>
      <c r="O28" s="70" t="s">
        <v>45</v>
      </c>
      <c r="P28" s="70" t="s">
        <v>54</v>
      </c>
      <c r="Q28" s="67">
        <v>2021.12</v>
      </c>
      <c r="R28" s="75"/>
    </row>
    <row r="29" s="8" customFormat="1" ht="75" customHeight="1" spans="1:18">
      <c r="A29" s="67">
        <v>5</v>
      </c>
      <c r="B29" s="70" t="s">
        <v>91</v>
      </c>
      <c r="C29" s="70" t="s">
        <v>40</v>
      </c>
      <c r="D29" s="67" t="s">
        <v>41</v>
      </c>
      <c r="E29" s="70" t="s">
        <v>57</v>
      </c>
      <c r="F29" s="75" t="s">
        <v>92</v>
      </c>
      <c r="G29" s="72">
        <v>4.25</v>
      </c>
      <c r="H29" s="71" t="s">
        <v>83</v>
      </c>
      <c r="I29" s="100">
        <v>3</v>
      </c>
      <c r="J29" s="100">
        <v>21</v>
      </c>
      <c r="K29" s="73">
        <v>0.0151</v>
      </c>
      <c r="L29" s="73"/>
      <c r="M29" s="73">
        <v>0.0694</v>
      </c>
      <c r="N29" s="102"/>
      <c r="O29" s="70" t="s">
        <v>45</v>
      </c>
      <c r="P29" s="70" t="s">
        <v>57</v>
      </c>
      <c r="Q29" s="67">
        <v>2021.12</v>
      </c>
      <c r="R29" s="75"/>
    </row>
    <row r="30" s="8" customFormat="1" ht="75" customHeight="1" spans="1:18">
      <c r="A30" s="67">
        <v>6</v>
      </c>
      <c r="B30" s="70" t="s">
        <v>93</v>
      </c>
      <c r="C30" s="70" t="s">
        <v>40</v>
      </c>
      <c r="D30" s="67" t="s">
        <v>47</v>
      </c>
      <c r="E30" s="70" t="s">
        <v>94</v>
      </c>
      <c r="F30" s="75" t="s">
        <v>95</v>
      </c>
      <c r="G30" s="72">
        <v>2.15</v>
      </c>
      <c r="H30" s="71" t="s">
        <v>83</v>
      </c>
      <c r="I30" s="67">
        <v>8</v>
      </c>
      <c r="J30" s="67">
        <v>2</v>
      </c>
      <c r="K30" s="67">
        <v>0.0027</v>
      </c>
      <c r="L30" s="94"/>
      <c r="M30" s="67">
        <v>0.0127</v>
      </c>
      <c r="N30" s="67"/>
      <c r="O30" s="70" t="s">
        <v>45</v>
      </c>
      <c r="P30" s="70" t="s">
        <v>62</v>
      </c>
      <c r="Q30" s="67">
        <v>2021.12</v>
      </c>
      <c r="R30" s="75"/>
    </row>
    <row r="31" s="8" customFormat="1" ht="75" customHeight="1" spans="1:18">
      <c r="A31" s="67">
        <v>7</v>
      </c>
      <c r="B31" s="70" t="s">
        <v>96</v>
      </c>
      <c r="C31" s="70" t="s">
        <v>40</v>
      </c>
      <c r="D31" s="67" t="s">
        <v>47</v>
      </c>
      <c r="E31" s="70" t="s">
        <v>64</v>
      </c>
      <c r="F31" s="71" t="s">
        <v>97</v>
      </c>
      <c r="G31" s="72">
        <v>4.55</v>
      </c>
      <c r="H31" s="71" t="s">
        <v>83</v>
      </c>
      <c r="I31" s="100">
        <v>10</v>
      </c>
      <c r="J31" s="100"/>
      <c r="K31" s="94">
        <v>0.0049</v>
      </c>
      <c r="L31" s="94"/>
      <c r="M31" s="94">
        <v>0.0251</v>
      </c>
      <c r="N31" s="94"/>
      <c r="O31" s="70" t="s">
        <v>45</v>
      </c>
      <c r="P31" s="70" t="s">
        <v>64</v>
      </c>
      <c r="Q31" s="67">
        <v>2021.12</v>
      </c>
      <c r="R31" s="75"/>
    </row>
    <row r="32" s="8" customFormat="1" ht="75" customHeight="1" spans="1:18">
      <c r="A32" s="67">
        <v>8</v>
      </c>
      <c r="B32" s="70" t="s">
        <v>98</v>
      </c>
      <c r="C32" s="70" t="s">
        <v>40</v>
      </c>
      <c r="D32" s="67" t="s">
        <v>41</v>
      </c>
      <c r="E32" s="70" t="s">
        <v>99</v>
      </c>
      <c r="F32" s="75" t="s">
        <v>100</v>
      </c>
      <c r="G32" s="72">
        <v>7.4</v>
      </c>
      <c r="H32" s="71" t="s">
        <v>83</v>
      </c>
      <c r="I32" s="100">
        <v>7</v>
      </c>
      <c r="J32" s="100">
        <v>4</v>
      </c>
      <c r="K32" s="73">
        <v>0.0081</v>
      </c>
      <c r="L32" s="72"/>
      <c r="M32" s="94">
        <v>0.041</v>
      </c>
      <c r="N32" s="97"/>
      <c r="O32" s="70" t="s">
        <v>45</v>
      </c>
      <c r="P32" s="70" t="s">
        <v>99</v>
      </c>
      <c r="Q32" s="73">
        <v>2021.12</v>
      </c>
      <c r="R32" s="75"/>
    </row>
    <row r="33" s="8" customFormat="1" ht="75" customHeight="1" spans="1:18">
      <c r="A33" s="67">
        <v>9</v>
      </c>
      <c r="B33" s="70" t="s">
        <v>101</v>
      </c>
      <c r="C33" s="70" t="s">
        <v>40</v>
      </c>
      <c r="D33" s="67" t="s">
        <v>41</v>
      </c>
      <c r="E33" s="70" t="s">
        <v>102</v>
      </c>
      <c r="F33" s="75" t="s">
        <v>103</v>
      </c>
      <c r="G33" s="72">
        <v>1.8</v>
      </c>
      <c r="H33" s="71" t="s">
        <v>83</v>
      </c>
      <c r="I33" s="100">
        <v>7</v>
      </c>
      <c r="J33" s="100">
        <v>4</v>
      </c>
      <c r="K33" s="72">
        <v>0.0027</v>
      </c>
      <c r="L33" s="72"/>
      <c r="M33" s="72">
        <v>0.008</v>
      </c>
      <c r="N33" s="97"/>
      <c r="O33" s="70" t="s">
        <v>45</v>
      </c>
      <c r="P33" s="70" t="s">
        <v>102</v>
      </c>
      <c r="Q33" s="67">
        <v>2021.12</v>
      </c>
      <c r="R33" s="75"/>
    </row>
    <row r="34" s="8" customFormat="1" ht="75" customHeight="1" spans="1:18">
      <c r="A34" s="67">
        <v>10</v>
      </c>
      <c r="B34" s="70" t="s">
        <v>104</v>
      </c>
      <c r="C34" s="70" t="s">
        <v>40</v>
      </c>
      <c r="D34" s="67" t="s">
        <v>41</v>
      </c>
      <c r="E34" s="70" t="s">
        <v>67</v>
      </c>
      <c r="F34" s="75" t="s">
        <v>105</v>
      </c>
      <c r="G34" s="72">
        <v>4.4</v>
      </c>
      <c r="H34" s="71" t="s">
        <v>83</v>
      </c>
      <c r="I34" s="100">
        <v>3</v>
      </c>
      <c r="J34" s="100">
        <v>4</v>
      </c>
      <c r="K34" s="73">
        <v>0.0065</v>
      </c>
      <c r="L34" s="98"/>
      <c r="M34" s="67">
        <v>0.0293</v>
      </c>
      <c r="N34" s="102"/>
      <c r="O34" s="70" t="s">
        <v>45</v>
      </c>
      <c r="P34" s="70" t="s">
        <v>67</v>
      </c>
      <c r="Q34" s="67">
        <v>2021.12</v>
      </c>
      <c r="R34" s="75"/>
    </row>
    <row r="35" s="8" customFormat="1" ht="75" customHeight="1" spans="1:18">
      <c r="A35" s="67">
        <v>11</v>
      </c>
      <c r="B35" s="70" t="s">
        <v>106</v>
      </c>
      <c r="C35" s="76" t="s">
        <v>40</v>
      </c>
      <c r="D35" s="67" t="s">
        <v>41</v>
      </c>
      <c r="E35" s="76" t="s">
        <v>71</v>
      </c>
      <c r="F35" s="71" t="s">
        <v>107</v>
      </c>
      <c r="G35" s="72">
        <v>0.6</v>
      </c>
      <c r="H35" s="71" t="s">
        <v>83</v>
      </c>
      <c r="I35" s="79">
        <v>1</v>
      </c>
      <c r="J35" s="79">
        <v>1</v>
      </c>
      <c r="K35" s="72">
        <v>0.0003</v>
      </c>
      <c r="L35" s="79"/>
      <c r="M35" s="72">
        <v>0.0013</v>
      </c>
      <c r="N35" s="65"/>
      <c r="O35" s="70" t="s">
        <v>45</v>
      </c>
      <c r="P35" s="70" t="s">
        <v>71</v>
      </c>
      <c r="Q35" s="67">
        <v>2021.12</v>
      </c>
      <c r="R35" s="75"/>
    </row>
    <row r="36" s="8" customFormat="1" ht="75" customHeight="1" spans="1:18">
      <c r="A36" s="67">
        <v>12</v>
      </c>
      <c r="B36" s="70" t="s">
        <v>108</v>
      </c>
      <c r="C36" s="70" t="s">
        <v>40</v>
      </c>
      <c r="D36" s="67" t="s">
        <v>41</v>
      </c>
      <c r="E36" s="70" t="s">
        <v>74</v>
      </c>
      <c r="F36" s="75" t="s">
        <v>109</v>
      </c>
      <c r="G36" s="72">
        <v>3.45</v>
      </c>
      <c r="H36" s="71" t="s">
        <v>83</v>
      </c>
      <c r="I36" s="100">
        <v>5</v>
      </c>
      <c r="J36" s="100">
        <v>4</v>
      </c>
      <c r="K36" s="72">
        <v>0.0036</v>
      </c>
      <c r="L36" s="97"/>
      <c r="M36" s="72">
        <v>0.0179</v>
      </c>
      <c r="N36" s="97"/>
      <c r="O36" s="70" t="s">
        <v>45</v>
      </c>
      <c r="P36" s="70" t="s">
        <v>74</v>
      </c>
      <c r="Q36" s="67">
        <v>2021.12</v>
      </c>
      <c r="R36" s="75"/>
    </row>
    <row r="37" s="8" customFormat="1" ht="75" customHeight="1" spans="1:18">
      <c r="A37" s="67">
        <v>13</v>
      </c>
      <c r="B37" s="70" t="s">
        <v>110</v>
      </c>
      <c r="C37" s="70" t="s">
        <v>40</v>
      </c>
      <c r="D37" s="67" t="s">
        <v>41</v>
      </c>
      <c r="E37" s="70" t="s">
        <v>111</v>
      </c>
      <c r="F37" s="75" t="s">
        <v>112</v>
      </c>
      <c r="G37" s="72">
        <v>1.8</v>
      </c>
      <c r="H37" s="71" t="s">
        <v>83</v>
      </c>
      <c r="I37" s="100">
        <v>3</v>
      </c>
      <c r="J37" s="100">
        <v>1</v>
      </c>
      <c r="K37" s="94">
        <v>0.0018</v>
      </c>
      <c r="L37" s="94"/>
      <c r="M37" s="94">
        <v>0.0076</v>
      </c>
      <c r="N37" s="94"/>
      <c r="O37" s="70" t="s">
        <v>45</v>
      </c>
      <c r="P37" s="74" t="s">
        <v>111</v>
      </c>
      <c r="Q37" s="67">
        <v>2021.12</v>
      </c>
      <c r="R37" s="75"/>
    </row>
    <row r="38" s="8" customFormat="1" ht="75" customHeight="1" spans="1:18">
      <c r="A38" s="67">
        <v>14</v>
      </c>
      <c r="B38" s="70" t="s">
        <v>113</v>
      </c>
      <c r="C38" s="70" t="s">
        <v>40</v>
      </c>
      <c r="D38" s="67" t="s">
        <v>41</v>
      </c>
      <c r="E38" s="70" t="s">
        <v>77</v>
      </c>
      <c r="F38" s="71" t="s">
        <v>114</v>
      </c>
      <c r="G38" s="72">
        <v>4.325</v>
      </c>
      <c r="H38" s="71" t="s">
        <v>83</v>
      </c>
      <c r="I38" s="100">
        <v>7</v>
      </c>
      <c r="J38" s="100">
        <v>6</v>
      </c>
      <c r="K38" s="94">
        <v>0.006</v>
      </c>
      <c r="L38" s="94"/>
      <c r="M38" s="94">
        <v>0.0291</v>
      </c>
      <c r="N38" s="94"/>
      <c r="O38" s="70" t="s">
        <v>45</v>
      </c>
      <c r="P38" s="70" t="s">
        <v>77</v>
      </c>
      <c r="Q38" s="67">
        <v>2021.12</v>
      </c>
      <c r="R38" s="75"/>
    </row>
    <row r="39" s="11" customFormat="1" ht="61" customHeight="1" spans="1:18">
      <c r="A39" s="63" t="s">
        <v>115</v>
      </c>
      <c r="B39" s="63"/>
      <c r="C39" s="63"/>
      <c r="D39" s="63"/>
      <c r="E39" s="63"/>
      <c r="F39" s="77" t="s">
        <v>116</v>
      </c>
      <c r="G39" s="65">
        <f t="shared" ref="G39:K39" si="1">SUM(G40:G45)</f>
        <v>1.38</v>
      </c>
      <c r="H39" s="66"/>
      <c r="I39" s="93">
        <f t="shared" si="1"/>
        <v>5</v>
      </c>
      <c r="J39" s="93">
        <f t="shared" si="1"/>
        <v>2</v>
      </c>
      <c r="K39" s="93">
        <f t="shared" si="1"/>
        <v>0.0021</v>
      </c>
      <c r="L39" s="93"/>
      <c r="M39" s="93">
        <f>SUM(M40:M45)</f>
        <v>0.0104</v>
      </c>
      <c r="N39" s="93"/>
      <c r="O39" s="67"/>
      <c r="P39" s="63"/>
      <c r="Q39" s="63"/>
      <c r="R39" s="75"/>
    </row>
    <row r="40" s="8" customFormat="1" ht="84" customHeight="1" spans="1:18">
      <c r="A40" s="67">
        <v>1</v>
      </c>
      <c r="B40" s="70" t="s">
        <v>117</v>
      </c>
      <c r="C40" s="70" t="s">
        <v>40</v>
      </c>
      <c r="D40" s="67" t="s">
        <v>41</v>
      </c>
      <c r="E40" s="70" t="s">
        <v>51</v>
      </c>
      <c r="F40" s="75" t="s">
        <v>118</v>
      </c>
      <c r="G40" s="72">
        <v>0.03</v>
      </c>
      <c r="H40" s="71" t="s">
        <v>44</v>
      </c>
      <c r="I40" s="100">
        <v>1</v>
      </c>
      <c r="J40" s="100"/>
      <c r="K40" s="72">
        <v>0.0001</v>
      </c>
      <c r="L40" s="97"/>
      <c r="M40" s="94">
        <v>0.0004</v>
      </c>
      <c r="N40" s="97"/>
      <c r="O40" s="70" t="s">
        <v>45</v>
      </c>
      <c r="P40" s="70" t="s">
        <v>51</v>
      </c>
      <c r="Q40" s="67">
        <v>2021.12</v>
      </c>
      <c r="R40" s="75"/>
    </row>
    <row r="41" s="8" customFormat="1" ht="84" customHeight="1" spans="1:18">
      <c r="A41" s="67">
        <v>2</v>
      </c>
      <c r="B41" s="70" t="s">
        <v>119</v>
      </c>
      <c r="C41" s="70" t="s">
        <v>40</v>
      </c>
      <c r="D41" s="67" t="s">
        <v>41</v>
      </c>
      <c r="E41" s="70" t="s">
        <v>54</v>
      </c>
      <c r="F41" s="71" t="s">
        <v>120</v>
      </c>
      <c r="G41" s="72">
        <v>0.21</v>
      </c>
      <c r="H41" s="71" t="s">
        <v>44</v>
      </c>
      <c r="I41" s="100">
        <v>1</v>
      </c>
      <c r="J41" s="100"/>
      <c r="K41" s="94">
        <v>0.0003</v>
      </c>
      <c r="L41" s="97"/>
      <c r="M41" s="94">
        <v>0.002</v>
      </c>
      <c r="N41" s="97"/>
      <c r="O41" s="70" t="s">
        <v>45</v>
      </c>
      <c r="P41" s="70" t="s">
        <v>54</v>
      </c>
      <c r="Q41" s="67">
        <v>2021.12</v>
      </c>
      <c r="R41" s="75"/>
    </row>
    <row r="42" s="8" customFormat="1" ht="84" customHeight="1" spans="1:18">
      <c r="A42" s="67">
        <v>3</v>
      </c>
      <c r="B42" s="70" t="s">
        <v>121</v>
      </c>
      <c r="C42" s="70" t="s">
        <v>40</v>
      </c>
      <c r="D42" s="67" t="s">
        <v>41</v>
      </c>
      <c r="E42" s="70" t="s">
        <v>67</v>
      </c>
      <c r="F42" s="75" t="s">
        <v>122</v>
      </c>
      <c r="G42" s="72">
        <v>0.42</v>
      </c>
      <c r="H42" s="71" t="s">
        <v>44</v>
      </c>
      <c r="I42" s="100"/>
      <c r="J42" s="100">
        <v>1</v>
      </c>
      <c r="K42" s="73">
        <v>0.0008</v>
      </c>
      <c r="L42" s="102"/>
      <c r="M42" s="101">
        <v>0.0036</v>
      </c>
      <c r="N42" s="102"/>
      <c r="O42" s="70" t="s">
        <v>45</v>
      </c>
      <c r="P42" s="70" t="s">
        <v>67</v>
      </c>
      <c r="Q42" s="67">
        <v>2021.12</v>
      </c>
      <c r="R42" s="75"/>
    </row>
    <row r="43" s="8" customFormat="1" ht="84" customHeight="1" spans="1:18">
      <c r="A43" s="67">
        <v>4</v>
      </c>
      <c r="B43" s="70" t="s">
        <v>123</v>
      </c>
      <c r="C43" s="76" t="s">
        <v>40</v>
      </c>
      <c r="D43" s="79" t="s">
        <v>124</v>
      </c>
      <c r="E43" s="76" t="s">
        <v>71</v>
      </c>
      <c r="F43" s="71" t="s">
        <v>125</v>
      </c>
      <c r="G43" s="72">
        <v>0.36</v>
      </c>
      <c r="H43" s="71" t="s">
        <v>44</v>
      </c>
      <c r="I43" s="79">
        <v>2</v>
      </c>
      <c r="J43" s="79"/>
      <c r="K43" s="94">
        <v>0.0004</v>
      </c>
      <c r="L43" s="94"/>
      <c r="M43" s="94">
        <v>0.0016</v>
      </c>
      <c r="N43" s="97"/>
      <c r="O43" s="70" t="s">
        <v>45</v>
      </c>
      <c r="P43" s="70" t="s">
        <v>71</v>
      </c>
      <c r="Q43" s="67">
        <v>2021.12</v>
      </c>
      <c r="R43" s="75"/>
    </row>
    <row r="44" s="8" customFormat="1" ht="84" customHeight="1" spans="1:18">
      <c r="A44" s="67">
        <v>5</v>
      </c>
      <c r="B44" s="70" t="s">
        <v>126</v>
      </c>
      <c r="C44" s="70" t="s">
        <v>40</v>
      </c>
      <c r="D44" s="67" t="s">
        <v>47</v>
      </c>
      <c r="E44" s="70" t="s">
        <v>74</v>
      </c>
      <c r="F44" s="75" t="s">
        <v>127</v>
      </c>
      <c r="G44" s="72">
        <v>0.06</v>
      </c>
      <c r="H44" s="71" t="s">
        <v>44</v>
      </c>
      <c r="I44" s="100">
        <v>1</v>
      </c>
      <c r="J44" s="100"/>
      <c r="K44" s="72">
        <v>0.0001</v>
      </c>
      <c r="L44" s="72"/>
      <c r="M44" s="72">
        <v>0.0007</v>
      </c>
      <c r="N44" s="97"/>
      <c r="O44" s="70" t="s">
        <v>45</v>
      </c>
      <c r="P44" s="70" t="s">
        <v>74</v>
      </c>
      <c r="Q44" s="67">
        <v>2021.12</v>
      </c>
      <c r="R44" s="75"/>
    </row>
    <row r="45" s="8" customFormat="1" ht="84" customHeight="1" spans="1:18">
      <c r="A45" s="67">
        <v>6</v>
      </c>
      <c r="B45" s="70" t="s">
        <v>128</v>
      </c>
      <c r="C45" s="70" t="s">
        <v>40</v>
      </c>
      <c r="D45" s="67" t="s">
        <v>41</v>
      </c>
      <c r="E45" s="74" t="s">
        <v>111</v>
      </c>
      <c r="F45" s="75" t="s">
        <v>129</v>
      </c>
      <c r="G45" s="72">
        <v>0.3</v>
      </c>
      <c r="H45" s="71" t="s">
        <v>44</v>
      </c>
      <c r="I45" s="100"/>
      <c r="J45" s="100">
        <v>1</v>
      </c>
      <c r="K45" s="73">
        <v>0.0004</v>
      </c>
      <c r="L45" s="97"/>
      <c r="M45" s="73">
        <v>0.0021</v>
      </c>
      <c r="N45" s="102"/>
      <c r="O45" s="70" t="s">
        <v>45</v>
      </c>
      <c r="P45" s="74" t="s">
        <v>111</v>
      </c>
      <c r="Q45" s="67">
        <v>2021.12</v>
      </c>
      <c r="R45" s="75"/>
    </row>
    <row r="46" s="8" customFormat="1" ht="54" customHeight="1" spans="1:18">
      <c r="A46" s="80" t="s">
        <v>130</v>
      </c>
      <c r="B46" s="80"/>
      <c r="C46" s="63"/>
      <c r="D46" s="63"/>
      <c r="E46" s="79"/>
      <c r="F46" s="77" t="s">
        <v>131</v>
      </c>
      <c r="G46" s="65">
        <f t="shared" ref="G46:K46" si="2">SUM(G47:G58)</f>
        <v>14.6</v>
      </c>
      <c r="H46" s="69"/>
      <c r="I46" s="93">
        <f t="shared" si="2"/>
        <v>43</v>
      </c>
      <c r="J46" s="93">
        <f t="shared" si="2"/>
        <v>16</v>
      </c>
      <c r="K46" s="93">
        <f t="shared" si="2"/>
        <v>3.0207</v>
      </c>
      <c r="L46" s="93"/>
      <c r="M46" s="93">
        <f>SUM(M47:M58)</f>
        <v>0.091</v>
      </c>
      <c r="N46" s="93"/>
      <c r="O46" s="67"/>
      <c r="P46" s="67"/>
      <c r="Q46" s="109"/>
      <c r="R46" s="75"/>
    </row>
    <row r="47" s="8" customFormat="1" ht="63" customHeight="1" spans="1:18">
      <c r="A47" s="67">
        <v>1</v>
      </c>
      <c r="B47" s="70" t="s">
        <v>132</v>
      </c>
      <c r="C47" s="70" t="s">
        <v>40</v>
      </c>
      <c r="D47" s="67" t="s">
        <v>41</v>
      </c>
      <c r="E47" s="70" t="s">
        <v>42</v>
      </c>
      <c r="F47" s="71" t="s">
        <v>133</v>
      </c>
      <c r="G47" s="72">
        <v>0.24</v>
      </c>
      <c r="H47" s="71" t="s">
        <v>134</v>
      </c>
      <c r="I47" s="73">
        <v>2</v>
      </c>
      <c r="J47" s="79"/>
      <c r="K47" s="94">
        <v>0.0006</v>
      </c>
      <c r="L47" s="95"/>
      <c r="M47" s="94">
        <v>0.0037</v>
      </c>
      <c r="N47" s="95"/>
      <c r="O47" s="70" t="s">
        <v>135</v>
      </c>
      <c r="P47" s="70" t="s">
        <v>42</v>
      </c>
      <c r="Q47" s="67">
        <v>2021.12</v>
      </c>
      <c r="R47" s="75"/>
    </row>
    <row r="48" s="8" customFormat="1" ht="63" customHeight="1" spans="1:18">
      <c r="A48" s="67">
        <v>2</v>
      </c>
      <c r="B48" s="70" t="s">
        <v>136</v>
      </c>
      <c r="C48" s="70" t="s">
        <v>40</v>
      </c>
      <c r="D48" s="67" t="s">
        <v>47</v>
      </c>
      <c r="E48" s="70" t="s">
        <v>51</v>
      </c>
      <c r="F48" s="75" t="s">
        <v>137</v>
      </c>
      <c r="G48" s="72">
        <v>0.26</v>
      </c>
      <c r="H48" s="71" t="s">
        <v>134</v>
      </c>
      <c r="I48" s="79">
        <v>1</v>
      </c>
      <c r="J48" s="79"/>
      <c r="K48" s="97">
        <v>3</v>
      </c>
      <c r="L48" s="97"/>
      <c r="M48" s="94">
        <v>0.0007</v>
      </c>
      <c r="N48" s="97"/>
      <c r="O48" s="70" t="s">
        <v>135</v>
      </c>
      <c r="P48" s="70" t="s">
        <v>51</v>
      </c>
      <c r="Q48" s="67">
        <v>2021.12</v>
      </c>
      <c r="R48" s="75"/>
    </row>
    <row r="49" s="8" customFormat="1" ht="63" customHeight="1" spans="1:18">
      <c r="A49" s="67">
        <v>3</v>
      </c>
      <c r="B49" s="70" t="s">
        <v>138</v>
      </c>
      <c r="C49" s="76" t="s">
        <v>40</v>
      </c>
      <c r="D49" s="67" t="s">
        <v>41</v>
      </c>
      <c r="E49" s="70" t="s">
        <v>87</v>
      </c>
      <c r="F49" s="75" t="s">
        <v>139</v>
      </c>
      <c r="G49" s="72">
        <f>14*0.02</f>
        <v>0.28</v>
      </c>
      <c r="H49" s="71" t="s">
        <v>140</v>
      </c>
      <c r="I49" s="79">
        <v>1</v>
      </c>
      <c r="J49" s="79">
        <v>1</v>
      </c>
      <c r="K49" s="101">
        <v>0.0001</v>
      </c>
      <c r="L49" s="101"/>
      <c r="M49" s="101">
        <v>0.0002</v>
      </c>
      <c r="N49" s="102"/>
      <c r="O49" s="70" t="s">
        <v>135</v>
      </c>
      <c r="P49" s="70" t="s">
        <v>87</v>
      </c>
      <c r="Q49" s="67">
        <v>2021.12</v>
      </c>
      <c r="R49" s="75"/>
    </row>
    <row r="50" s="8" customFormat="1" ht="63" customHeight="1" spans="1:18">
      <c r="A50" s="67">
        <v>4</v>
      </c>
      <c r="B50" s="70" t="s">
        <v>141</v>
      </c>
      <c r="C50" s="70" t="s">
        <v>40</v>
      </c>
      <c r="D50" s="67" t="s">
        <v>41</v>
      </c>
      <c r="E50" s="70" t="s">
        <v>54</v>
      </c>
      <c r="F50" s="71" t="s">
        <v>142</v>
      </c>
      <c r="G50" s="72">
        <v>2.32</v>
      </c>
      <c r="H50" s="71" t="s">
        <v>44</v>
      </c>
      <c r="I50" s="100">
        <v>13</v>
      </c>
      <c r="J50" s="100"/>
      <c r="K50" s="94">
        <v>0.0054</v>
      </c>
      <c r="L50" s="97"/>
      <c r="M50" s="94">
        <v>0.0218</v>
      </c>
      <c r="N50" s="97"/>
      <c r="O50" s="70" t="s">
        <v>135</v>
      </c>
      <c r="P50" s="70" t="s">
        <v>54</v>
      </c>
      <c r="Q50" s="67">
        <v>2021.12</v>
      </c>
      <c r="R50" s="75"/>
    </row>
    <row r="51" s="8" customFormat="1" ht="63" customHeight="1" spans="1:18">
      <c r="A51" s="67">
        <v>5</v>
      </c>
      <c r="B51" s="70" t="s">
        <v>143</v>
      </c>
      <c r="C51" s="70" t="s">
        <v>40</v>
      </c>
      <c r="D51" s="67" t="s">
        <v>47</v>
      </c>
      <c r="E51" s="70" t="s">
        <v>62</v>
      </c>
      <c r="F51" s="75" t="s">
        <v>144</v>
      </c>
      <c r="G51" s="72">
        <v>0.06</v>
      </c>
      <c r="H51" s="75" t="s">
        <v>145</v>
      </c>
      <c r="I51" s="67">
        <v>1</v>
      </c>
      <c r="J51" s="67"/>
      <c r="K51" s="67">
        <v>0.0001</v>
      </c>
      <c r="L51" s="67"/>
      <c r="M51" s="67">
        <v>0.0005</v>
      </c>
      <c r="N51" s="67"/>
      <c r="O51" s="70" t="s">
        <v>135</v>
      </c>
      <c r="P51" s="70" t="s">
        <v>146</v>
      </c>
      <c r="Q51" s="67">
        <v>2021.12</v>
      </c>
      <c r="R51" s="75"/>
    </row>
    <row r="52" s="8" customFormat="1" ht="63" customHeight="1" spans="1:18">
      <c r="A52" s="67">
        <v>6</v>
      </c>
      <c r="B52" s="70" t="s">
        <v>147</v>
      </c>
      <c r="C52" s="70" t="s">
        <v>40</v>
      </c>
      <c r="D52" s="67" t="s">
        <v>41</v>
      </c>
      <c r="E52" s="70" t="s">
        <v>64</v>
      </c>
      <c r="F52" s="75" t="s">
        <v>148</v>
      </c>
      <c r="G52" s="72">
        <v>0.9</v>
      </c>
      <c r="H52" s="71" t="s">
        <v>134</v>
      </c>
      <c r="I52" s="79">
        <v>3</v>
      </c>
      <c r="J52" s="79"/>
      <c r="K52" s="94">
        <v>0.001</v>
      </c>
      <c r="L52" s="94"/>
      <c r="M52" s="94">
        <v>0.0046</v>
      </c>
      <c r="N52" s="94"/>
      <c r="O52" s="70" t="s">
        <v>135</v>
      </c>
      <c r="P52" s="70" t="s">
        <v>64</v>
      </c>
      <c r="Q52" s="67">
        <v>2021.12</v>
      </c>
      <c r="R52" s="75"/>
    </row>
    <row r="53" s="8" customFormat="1" ht="63" customHeight="1" spans="1:18">
      <c r="A53" s="67">
        <v>7</v>
      </c>
      <c r="B53" s="70" t="s">
        <v>149</v>
      </c>
      <c r="C53" s="70" t="s">
        <v>40</v>
      </c>
      <c r="D53" s="67" t="s">
        <v>41</v>
      </c>
      <c r="E53" s="70" t="s">
        <v>102</v>
      </c>
      <c r="F53" s="75" t="s">
        <v>150</v>
      </c>
      <c r="G53" s="72">
        <v>2.12</v>
      </c>
      <c r="H53" s="75" t="s">
        <v>151</v>
      </c>
      <c r="I53" s="79">
        <v>8</v>
      </c>
      <c r="J53" s="79">
        <v>4</v>
      </c>
      <c r="K53" s="72">
        <v>0.0028</v>
      </c>
      <c r="L53" s="72"/>
      <c r="M53" s="72">
        <v>0.0118</v>
      </c>
      <c r="N53" s="97"/>
      <c r="O53" s="70" t="s">
        <v>135</v>
      </c>
      <c r="P53" s="70" t="s">
        <v>102</v>
      </c>
      <c r="Q53" s="67">
        <v>2021.12</v>
      </c>
      <c r="R53" s="75"/>
    </row>
    <row r="54" s="8" customFormat="1" ht="63" customHeight="1" spans="1:18">
      <c r="A54" s="67">
        <v>8</v>
      </c>
      <c r="B54" s="70" t="s">
        <v>152</v>
      </c>
      <c r="C54" s="70" t="s">
        <v>40</v>
      </c>
      <c r="D54" s="67" t="s">
        <v>41</v>
      </c>
      <c r="E54" s="76" t="s">
        <v>67</v>
      </c>
      <c r="F54" s="75" t="s">
        <v>153</v>
      </c>
      <c r="G54" s="72">
        <v>1.24</v>
      </c>
      <c r="H54" s="71" t="s">
        <v>154</v>
      </c>
      <c r="I54" s="98"/>
      <c r="J54" s="67">
        <v>3</v>
      </c>
      <c r="K54" s="67">
        <v>0.0022</v>
      </c>
      <c r="L54" s="67"/>
      <c r="M54" s="67">
        <v>0.0099</v>
      </c>
      <c r="N54" s="102"/>
      <c r="O54" s="70" t="s">
        <v>135</v>
      </c>
      <c r="P54" s="70" t="s">
        <v>67</v>
      </c>
      <c r="Q54" s="67">
        <v>2021.12</v>
      </c>
      <c r="R54" s="75"/>
    </row>
    <row r="55" s="8" customFormat="1" ht="63" customHeight="1" spans="1:18">
      <c r="A55" s="67">
        <v>9</v>
      </c>
      <c r="B55" s="70" t="s">
        <v>155</v>
      </c>
      <c r="C55" s="76" t="s">
        <v>40</v>
      </c>
      <c r="D55" s="67" t="s">
        <v>41</v>
      </c>
      <c r="E55" s="76" t="s">
        <v>71</v>
      </c>
      <c r="F55" s="71" t="s">
        <v>156</v>
      </c>
      <c r="G55" s="72">
        <v>0.92</v>
      </c>
      <c r="H55" s="71" t="s">
        <v>157</v>
      </c>
      <c r="I55" s="79">
        <v>2</v>
      </c>
      <c r="J55" s="79">
        <f>1</f>
        <v>1</v>
      </c>
      <c r="K55" s="94">
        <v>0.0011</v>
      </c>
      <c r="L55" s="94"/>
      <c r="M55" s="94">
        <v>0.0038</v>
      </c>
      <c r="N55" s="97"/>
      <c r="O55" s="70" t="s">
        <v>135</v>
      </c>
      <c r="P55" s="70" t="s">
        <v>71</v>
      </c>
      <c r="Q55" s="67">
        <v>2021.12</v>
      </c>
      <c r="R55" s="75"/>
    </row>
    <row r="56" s="8" customFormat="1" ht="63" customHeight="1" spans="1:18">
      <c r="A56" s="67">
        <v>10</v>
      </c>
      <c r="B56" s="70" t="s">
        <v>158</v>
      </c>
      <c r="C56" s="76" t="s">
        <v>40</v>
      </c>
      <c r="D56" s="67" t="s">
        <v>41</v>
      </c>
      <c r="E56" s="76" t="s">
        <v>74</v>
      </c>
      <c r="F56" s="75" t="s">
        <v>159</v>
      </c>
      <c r="G56" s="72">
        <v>0.2</v>
      </c>
      <c r="H56" s="71" t="s">
        <v>157</v>
      </c>
      <c r="I56" s="79">
        <v>1</v>
      </c>
      <c r="J56" s="79"/>
      <c r="K56" s="72">
        <v>0.0001</v>
      </c>
      <c r="L56" s="72"/>
      <c r="M56" s="72">
        <v>0.0005</v>
      </c>
      <c r="N56" s="97"/>
      <c r="O56" s="70" t="s">
        <v>135</v>
      </c>
      <c r="P56" s="70" t="s">
        <v>74</v>
      </c>
      <c r="Q56" s="67">
        <v>2021.12</v>
      </c>
      <c r="R56" s="75"/>
    </row>
    <row r="57" s="8" customFormat="1" ht="63" customHeight="1" spans="1:18">
      <c r="A57" s="67">
        <v>11</v>
      </c>
      <c r="B57" s="70" t="s">
        <v>160</v>
      </c>
      <c r="C57" s="74" t="s">
        <v>40</v>
      </c>
      <c r="D57" s="67" t="s">
        <v>41</v>
      </c>
      <c r="E57" s="74" t="s">
        <v>111</v>
      </c>
      <c r="F57" s="71" t="s">
        <v>161</v>
      </c>
      <c r="G57" s="72">
        <v>1.26</v>
      </c>
      <c r="H57" s="81" t="s">
        <v>162</v>
      </c>
      <c r="I57" s="100">
        <v>3</v>
      </c>
      <c r="J57" s="100">
        <v>2</v>
      </c>
      <c r="K57" s="72">
        <v>0.0015</v>
      </c>
      <c r="L57" s="72"/>
      <c r="M57" s="72">
        <v>0.0054</v>
      </c>
      <c r="N57" s="102"/>
      <c r="O57" s="70" t="s">
        <v>135</v>
      </c>
      <c r="P57" s="74" t="s">
        <v>111</v>
      </c>
      <c r="Q57" s="67">
        <v>2021.12</v>
      </c>
      <c r="R57" s="75"/>
    </row>
    <row r="58" s="8" customFormat="1" ht="63" customHeight="1" spans="1:18">
      <c r="A58" s="67">
        <v>12</v>
      </c>
      <c r="B58" s="70" t="s">
        <v>163</v>
      </c>
      <c r="C58" s="70" t="s">
        <v>40</v>
      </c>
      <c r="D58" s="67" t="s">
        <v>41</v>
      </c>
      <c r="E58" s="70" t="s">
        <v>77</v>
      </c>
      <c r="F58" s="71" t="s">
        <v>164</v>
      </c>
      <c r="G58" s="72">
        <v>4.8</v>
      </c>
      <c r="H58" s="81" t="s">
        <v>165</v>
      </c>
      <c r="I58" s="79">
        <v>8</v>
      </c>
      <c r="J58" s="79">
        <v>5</v>
      </c>
      <c r="K58" s="94">
        <v>0.0058</v>
      </c>
      <c r="L58" s="94"/>
      <c r="M58" s="94">
        <v>0.0281</v>
      </c>
      <c r="N58" s="94"/>
      <c r="O58" s="70" t="s">
        <v>135</v>
      </c>
      <c r="P58" s="70" t="s">
        <v>77</v>
      </c>
      <c r="Q58" s="67">
        <v>2021.12</v>
      </c>
      <c r="R58" s="75"/>
    </row>
    <row r="59" s="8" customFormat="1" ht="59" customHeight="1" spans="1:18">
      <c r="A59" s="80" t="s">
        <v>166</v>
      </c>
      <c r="B59" s="80"/>
      <c r="C59" s="63"/>
      <c r="D59" s="63"/>
      <c r="E59" s="80"/>
      <c r="F59" s="77" t="s">
        <v>167</v>
      </c>
      <c r="G59" s="65">
        <f t="shared" ref="G59:K59" si="3">SUM(G60:G62)</f>
        <v>4</v>
      </c>
      <c r="H59" s="69"/>
      <c r="I59" s="93">
        <f t="shared" si="3"/>
        <v>1</v>
      </c>
      <c r="J59" s="93">
        <f t="shared" si="3"/>
        <v>1</v>
      </c>
      <c r="K59" s="93">
        <f t="shared" si="3"/>
        <v>0.0004</v>
      </c>
      <c r="L59" s="93"/>
      <c r="M59" s="93">
        <f>SUM(M60:M62)</f>
        <v>0.0021</v>
      </c>
      <c r="N59" s="93"/>
      <c r="O59" s="67"/>
      <c r="P59" s="67"/>
      <c r="Q59" s="109"/>
      <c r="R59" s="75"/>
    </row>
    <row r="60" s="8" customFormat="1" ht="45" customHeight="1" spans="1:18">
      <c r="A60" s="67">
        <v>1</v>
      </c>
      <c r="B60" s="70" t="s">
        <v>168</v>
      </c>
      <c r="C60" s="70" t="s">
        <v>40</v>
      </c>
      <c r="D60" s="73" t="s">
        <v>47</v>
      </c>
      <c r="E60" s="74" t="s">
        <v>48</v>
      </c>
      <c r="F60" s="71" t="s">
        <v>169</v>
      </c>
      <c r="G60" s="72">
        <v>1.6</v>
      </c>
      <c r="H60" s="71" t="s">
        <v>170</v>
      </c>
      <c r="I60" s="73">
        <v>1</v>
      </c>
      <c r="J60" s="73"/>
      <c r="K60" s="73">
        <v>0.0002</v>
      </c>
      <c r="L60" s="101"/>
      <c r="M60" s="73">
        <v>0.0011</v>
      </c>
      <c r="N60" s="102"/>
      <c r="O60" s="70" t="s">
        <v>45</v>
      </c>
      <c r="P60" s="74" t="s">
        <v>48</v>
      </c>
      <c r="Q60" s="67">
        <v>2021.12</v>
      </c>
      <c r="R60" s="75"/>
    </row>
    <row r="61" s="12" customFormat="1" ht="45" customHeight="1" spans="1:18">
      <c r="A61" s="67">
        <v>2</v>
      </c>
      <c r="B61" s="70" t="s">
        <v>171</v>
      </c>
      <c r="C61" s="70" t="s">
        <v>40</v>
      </c>
      <c r="D61" s="73" t="s">
        <v>47</v>
      </c>
      <c r="E61" s="76" t="s">
        <v>51</v>
      </c>
      <c r="F61" s="75" t="s">
        <v>172</v>
      </c>
      <c r="G61" s="72">
        <v>0.8</v>
      </c>
      <c r="H61" s="71" t="s">
        <v>173</v>
      </c>
      <c r="I61" s="79"/>
      <c r="J61" s="79"/>
      <c r="K61" s="97"/>
      <c r="L61" s="97"/>
      <c r="M61" s="94"/>
      <c r="N61" s="97"/>
      <c r="O61" s="70" t="s">
        <v>45</v>
      </c>
      <c r="P61" s="70" t="s">
        <v>51</v>
      </c>
      <c r="Q61" s="67">
        <v>2021.12</v>
      </c>
      <c r="R61" s="75"/>
    </row>
    <row r="62" s="8" customFormat="1" ht="45" customHeight="1" spans="1:18">
      <c r="A62" s="67">
        <v>3</v>
      </c>
      <c r="B62" s="70" t="s">
        <v>174</v>
      </c>
      <c r="C62" s="76" t="s">
        <v>40</v>
      </c>
      <c r="D62" s="79" t="s">
        <v>47</v>
      </c>
      <c r="E62" s="76" t="s">
        <v>74</v>
      </c>
      <c r="F62" s="75" t="s">
        <v>175</v>
      </c>
      <c r="G62" s="72">
        <v>1.6</v>
      </c>
      <c r="H62" s="71" t="s">
        <v>157</v>
      </c>
      <c r="I62" s="79"/>
      <c r="J62" s="79">
        <v>1</v>
      </c>
      <c r="K62" s="72">
        <v>0.0002</v>
      </c>
      <c r="L62" s="72"/>
      <c r="M62" s="72">
        <v>0.001</v>
      </c>
      <c r="N62" s="72"/>
      <c r="O62" s="70" t="s">
        <v>45</v>
      </c>
      <c r="P62" s="70" t="s">
        <v>74</v>
      </c>
      <c r="Q62" s="67">
        <v>2021.12</v>
      </c>
      <c r="R62" s="75"/>
    </row>
    <row r="63" s="8" customFormat="1" ht="52" customHeight="1" spans="1:18">
      <c r="A63" s="80" t="s">
        <v>176</v>
      </c>
      <c r="B63" s="80"/>
      <c r="C63" s="80"/>
      <c r="D63" s="80"/>
      <c r="E63" s="80"/>
      <c r="F63" s="77" t="s">
        <v>177</v>
      </c>
      <c r="G63" s="65">
        <f t="shared" ref="G63:K63" si="4">SUM(G64:G65)</f>
        <v>1.15</v>
      </c>
      <c r="H63" s="71" t="s">
        <v>178</v>
      </c>
      <c r="I63" s="93">
        <f t="shared" si="4"/>
        <v>2</v>
      </c>
      <c r="J63" s="93"/>
      <c r="K63" s="93">
        <f t="shared" si="4"/>
        <v>0.0016</v>
      </c>
      <c r="L63" s="93"/>
      <c r="M63" s="93">
        <f>SUM(M64:M65)</f>
        <v>0.0073</v>
      </c>
      <c r="N63" s="93"/>
      <c r="O63" s="67"/>
      <c r="P63" s="67"/>
      <c r="Q63" s="109"/>
      <c r="R63" s="75"/>
    </row>
    <row r="64" s="8" customFormat="1" ht="56" customHeight="1" spans="1:18">
      <c r="A64" s="67">
        <v>1</v>
      </c>
      <c r="B64" s="70" t="s">
        <v>179</v>
      </c>
      <c r="C64" s="70" t="s">
        <v>40</v>
      </c>
      <c r="D64" s="67" t="s">
        <v>47</v>
      </c>
      <c r="E64" s="70" t="s">
        <v>64</v>
      </c>
      <c r="F64" s="71" t="s">
        <v>180</v>
      </c>
      <c r="G64" s="72">
        <v>0.4</v>
      </c>
      <c r="H64" s="71" t="s">
        <v>178</v>
      </c>
      <c r="I64" s="73">
        <v>1</v>
      </c>
      <c r="J64" s="73"/>
      <c r="K64" s="94">
        <v>0.0001</v>
      </c>
      <c r="L64" s="94"/>
      <c r="M64" s="94">
        <v>0.0005</v>
      </c>
      <c r="N64" s="94"/>
      <c r="O64" s="70" t="s">
        <v>45</v>
      </c>
      <c r="P64" s="70" t="s">
        <v>64</v>
      </c>
      <c r="Q64" s="67">
        <v>2021.12</v>
      </c>
      <c r="R64" s="75"/>
    </row>
    <row r="65" s="8" customFormat="1" ht="62" customHeight="1" spans="1:18">
      <c r="A65" s="67">
        <v>2</v>
      </c>
      <c r="B65" s="70" t="s">
        <v>181</v>
      </c>
      <c r="C65" s="70" t="s">
        <v>40</v>
      </c>
      <c r="D65" s="67" t="s">
        <v>41</v>
      </c>
      <c r="E65" s="70" t="s">
        <v>99</v>
      </c>
      <c r="F65" s="75" t="s">
        <v>182</v>
      </c>
      <c r="G65" s="72">
        <v>0.75</v>
      </c>
      <c r="H65" s="71" t="s">
        <v>178</v>
      </c>
      <c r="I65" s="73">
        <v>1</v>
      </c>
      <c r="J65" s="73"/>
      <c r="K65" s="67">
        <v>0.0015</v>
      </c>
      <c r="L65" s="67"/>
      <c r="M65" s="67">
        <v>0.0068</v>
      </c>
      <c r="N65" s="67"/>
      <c r="O65" s="70" t="s">
        <v>45</v>
      </c>
      <c r="P65" s="70" t="s">
        <v>99</v>
      </c>
      <c r="Q65" s="73">
        <v>2021.12</v>
      </c>
      <c r="R65" s="75"/>
    </row>
    <row r="66" s="8" customFormat="1" ht="73" customHeight="1" spans="1:18">
      <c r="A66" s="80" t="s">
        <v>183</v>
      </c>
      <c r="B66" s="80"/>
      <c r="C66" s="63"/>
      <c r="D66" s="63"/>
      <c r="E66" s="80"/>
      <c r="F66" s="77" t="s">
        <v>184</v>
      </c>
      <c r="G66" s="65">
        <f t="shared" ref="G66:K66" si="5">SUM(G67:G69)</f>
        <v>27.6</v>
      </c>
      <c r="H66" s="69"/>
      <c r="I66" s="93">
        <f t="shared" si="5"/>
        <v>3</v>
      </c>
      <c r="J66" s="93">
        <f t="shared" si="5"/>
        <v>4</v>
      </c>
      <c r="K66" s="93">
        <f t="shared" si="5"/>
        <v>0.0027</v>
      </c>
      <c r="L66" s="93"/>
      <c r="M66" s="93">
        <f>SUM(M67:M69)</f>
        <v>0.0095</v>
      </c>
      <c r="N66" s="93"/>
      <c r="O66" s="67"/>
      <c r="P66" s="67"/>
      <c r="Q66" s="109"/>
      <c r="R66" s="75"/>
    </row>
    <row r="67" s="8" customFormat="1" ht="60" customHeight="1" spans="1:18">
      <c r="A67" s="67">
        <v>1</v>
      </c>
      <c r="B67" s="70" t="s">
        <v>185</v>
      </c>
      <c r="C67" s="70" t="s">
        <v>40</v>
      </c>
      <c r="D67" s="67" t="s">
        <v>41</v>
      </c>
      <c r="E67" s="70" t="s">
        <v>42</v>
      </c>
      <c r="F67" s="75" t="s">
        <v>186</v>
      </c>
      <c r="G67" s="72">
        <v>15.13</v>
      </c>
      <c r="H67" s="71" t="s">
        <v>187</v>
      </c>
      <c r="I67" s="73">
        <v>2</v>
      </c>
      <c r="J67" s="73"/>
      <c r="K67" s="73">
        <v>0.0006</v>
      </c>
      <c r="L67" s="73"/>
      <c r="M67" s="73">
        <v>0.0025</v>
      </c>
      <c r="N67" s="73"/>
      <c r="O67" s="70" t="s">
        <v>45</v>
      </c>
      <c r="P67" s="70" t="s">
        <v>42</v>
      </c>
      <c r="Q67" s="67">
        <v>2021.12</v>
      </c>
      <c r="R67" s="75"/>
    </row>
    <row r="68" s="8" customFormat="1" ht="60" customHeight="1" spans="1:18">
      <c r="A68" s="67">
        <v>2</v>
      </c>
      <c r="B68" s="70" t="s">
        <v>188</v>
      </c>
      <c r="C68" s="70" t="s">
        <v>40</v>
      </c>
      <c r="D68" s="67" t="s">
        <v>41</v>
      </c>
      <c r="E68" s="70" t="s">
        <v>57</v>
      </c>
      <c r="F68" s="75" t="s">
        <v>189</v>
      </c>
      <c r="G68" s="72">
        <v>11.56</v>
      </c>
      <c r="H68" s="75" t="s">
        <v>190</v>
      </c>
      <c r="I68" s="79"/>
      <c r="J68" s="79">
        <v>3</v>
      </c>
      <c r="K68" s="72">
        <v>0.0018</v>
      </c>
      <c r="L68" s="73"/>
      <c r="M68" s="73">
        <v>0.0058</v>
      </c>
      <c r="N68" s="73"/>
      <c r="O68" s="70" t="s">
        <v>45</v>
      </c>
      <c r="P68" s="70" t="s">
        <v>57</v>
      </c>
      <c r="Q68" s="67">
        <v>2021.12</v>
      </c>
      <c r="R68" s="75"/>
    </row>
    <row r="69" s="8" customFormat="1" ht="60" customHeight="1" spans="1:18">
      <c r="A69" s="67">
        <v>3</v>
      </c>
      <c r="B69" s="70" t="s">
        <v>191</v>
      </c>
      <c r="C69" s="76" t="s">
        <v>40</v>
      </c>
      <c r="D69" s="79" t="s">
        <v>47</v>
      </c>
      <c r="E69" s="76" t="s">
        <v>74</v>
      </c>
      <c r="F69" s="75" t="s">
        <v>192</v>
      </c>
      <c r="G69" s="72">
        <v>0.91</v>
      </c>
      <c r="H69" s="71" t="s">
        <v>157</v>
      </c>
      <c r="I69" s="79">
        <v>1</v>
      </c>
      <c r="J69" s="79">
        <v>1</v>
      </c>
      <c r="K69" s="72">
        <v>0.0003</v>
      </c>
      <c r="L69" s="72"/>
      <c r="M69" s="72">
        <v>0.0012</v>
      </c>
      <c r="N69" s="97"/>
      <c r="O69" s="70" t="s">
        <v>45</v>
      </c>
      <c r="P69" s="70" t="s">
        <v>74</v>
      </c>
      <c r="Q69" s="67">
        <v>2021.12</v>
      </c>
      <c r="R69" s="75"/>
    </row>
    <row r="70" s="8" customFormat="1" ht="48" customHeight="1" spans="1:18">
      <c r="A70" s="80" t="s">
        <v>193</v>
      </c>
      <c r="B70" s="80"/>
      <c r="C70" s="80"/>
      <c r="D70" s="80"/>
      <c r="E70" s="80"/>
      <c r="F70" s="77" t="s">
        <v>194</v>
      </c>
      <c r="G70" s="65">
        <f t="shared" ref="G70:K70" si="6">SUM(G71:G72)</f>
        <v>4.64</v>
      </c>
      <c r="H70" s="69"/>
      <c r="I70" s="93">
        <f t="shared" si="6"/>
        <v>6</v>
      </c>
      <c r="J70" s="93">
        <f t="shared" si="6"/>
        <v>5</v>
      </c>
      <c r="K70" s="93">
        <f t="shared" si="6"/>
        <v>0.0038</v>
      </c>
      <c r="L70" s="93"/>
      <c r="M70" s="93">
        <f>SUM(M71:M72)</f>
        <v>0.0147</v>
      </c>
      <c r="N70" s="93"/>
      <c r="O70" s="67"/>
      <c r="P70" s="67"/>
      <c r="Q70" s="67"/>
      <c r="R70" s="75"/>
    </row>
    <row r="71" s="8" customFormat="1" ht="53" customHeight="1" spans="1:18">
      <c r="A71" s="67">
        <v>1</v>
      </c>
      <c r="B71" s="70" t="s">
        <v>195</v>
      </c>
      <c r="C71" s="70" t="s">
        <v>40</v>
      </c>
      <c r="D71" s="67" t="s">
        <v>41</v>
      </c>
      <c r="E71" s="70" t="s">
        <v>57</v>
      </c>
      <c r="F71" s="75" t="s">
        <v>196</v>
      </c>
      <c r="G71" s="72">
        <v>1.4</v>
      </c>
      <c r="H71" s="71" t="s">
        <v>157</v>
      </c>
      <c r="I71" s="100">
        <v>1</v>
      </c>
      <c r="J71" s="100"/>
      <c r="K71" s="94">
        <v>0.0016</v>
      </c>
      <c r="L71" s="94"/>
      <c r="M71" s="94">
        <v>0.0043</v>
      </c>
      <c r="N71" s="73"/>
      <c r="O71" s="70" t="s">
        <v>45</v>
      </c>
      <c r="P71" s="70" t="s">
        <v>57</v>
      </c>
      <c r="Q71" s="67">
        <v>2021.12</v>
      </c>
      <c r="R71" s="75"/>
    </row>
    <row r="72" s="8" customFormat="1" ht="79" customHeight="1" spans="1:18">
      <c r="A72" s="67">
        <v>2</v>
      </c>
      <c r="B72" s="70" t="s">
        <v>197</v>
      </c>
      <c r="C72" s="76" t="s">
        <v>40</v>
      </c>
      <c r="D72" s="67" t="s">
        <v>41</v>
      </c>
      <c r="E72" s="70" t="s">
        <v>102</v>
      </c>
      <c r="F72" s="75" t="s">
        <v>198</v>
      </c>
      <c r="G72" s="72">
        <v>3.24</v>
      </c>
      <c r="H72" s="75" t="s">
        <v>199</v>
      </c>
      <c r="I72" s="100">
        <v>5</v>
      </c>
      <c r="J72" s="100">
        <v>5</v>
      </c>
      <c r="K72" s="72">
        <v>0.0022</v>
      </c>
      <c r="L72" s="72"/>
      <c r="M72" s="72">
        <v>0.0104</v>
      </c>
      <c r="N72" s="97"/>
      <c r="O72" s="70" t="s">
        <v>45</v>
      </c>
      <c r="P72" s="70" t="s">
        <v>102</v>
      </c>
      <c r="Q72" s="67">
        <v>2021.12</v>
      </c>
      <c r="R72" s="75"/>
    </row>
    <row r="73" s="8" customFormat="1" ht="58" customHeight="1" spans="1:18">
      <c r="A73" s="80" t="s">
        <v>200</v>
      </c>
      <c r="B73" s="80"/>
      <c r="C73" s="80"/>
      <c r="D73" s="80"/>
      <c r="E73" s="80"/>
      <c r="F73" s="77" t="s">
        <v>201</v>
      </c>
      <c r="G73" s="65">
        <f t="shared" ref="G73:K73" si="7">SUM(G74:G84)</f>
        <v>10.51</v>
      </c>
      <c r="H73" s="69"/>
      <c r="I73" s="93">
        <f t="shared" si="7"/>
        <v>39</v>
      </c>
      <c r="J73" s="93">
        <f t="shared" si="7"/>
        <v>25</v>
      </c>
      <c r="K73" s="93">
        <f t="shared" si="7"/>
        <v>0.0209</v>
      </c>
      <c r="L73" s="93"/>
      <c r="M73" s="93">
        <f>SUM(M74:M84)</f>
        <v>0.2175</v>
      </c>
      <c r="N73" s="93"/>
      <c r="O73" s="67"/>
      <c r="P73" s="67"/>
      <c r="Q73" s="67"/>
      <c r="R73" s="75"/>
    </row>
    <row r="74" s="8" customFormat="1" ht="66" customHeight="1" spans="1:18">
      <c r="A74" s="67">
        <v>1</v>
      </c>
      <c r="B74" s="70" t="s">
        <v>202</v>
      </c>
      <c r="C74" s="70" t="s">
        <v>40</v>
      </c>
      <c r="D74" s="67" t="s">
        <v>47</v>
      </c>
      <c r="E74" s="70" t="s">
        <v>51</v>
      </c>
      <c r="F74" s="75" t="s">
        <v>203</v>
      </c>
      <c r="G74" s="72">
        <v>0.91</v>
      </c>
      <c r="H74" s="110" t="s">
        <v>44</v>
      </c>
      <c r="I74" s="79">
        <v>5</v>
      </c>
      <c r="J74" s="79">
        <v>3</v>
      </c>
      <c r="K74" s="94">
        <v>0.0021</v>
      </c>
      <c r="L74" s="94"/>
      <c r="M74" s="94">
        <v>0.0063</v>
      </c>
      <c r="N74" s="97"/>
      <c r="O74" s="70" t="s">
        <v>45</v>
      </c>
      <c r="P74" s="70" t="s">
        <v>51</v>
      </c>
      <c r="Q74" s="67">
        <v>2021.12</v>
      </c>
      <c r="R74" s="75"/>
    </row>
    <row r="75" s="8" customFormat="1" ht="66" customHeight="1" spans="1:18">
      <c r="A75" s="67">
        <v>2</v>
      </c>
      <c r="B75" s="70" t="s">
        <v>204</v>
      </c>
      <c r="C75" s="76" t="s">
        <v>40</v>
      </c>
      <c r="D75" s="67" t="s">
        <v>41</v>
      </c>
      <c r="E75" s="70" t="s">
        <v>87</v>
      </c>
      <c r="F75" s="75" t="s">
        <v>205</v>
      </c>
      <c r="G75" s="72">
        <f>5.5*0.02</f>
        <v>0.11</v>
      </c>
      <c r="H75" s="71" t="s">
        <v>206</v>
      </c>
      <c r="I75" s="79"/>
      <c r="J75" s="79">
        <v>1</v>
      </c>
      <c r="K75" s="101">
        <v>0.0002</v>
      </c>
      <c r="L75" s="101"/>
      <c r="M75" s="101">
        <v>0.0012</v>
      </c>
      <c r="N75" s="101"/>
      <c r="O75" s="70" t="s">
        <v>45</v>
      </c>
      <c r="P75" s="70" t="s">
        <v>87</v>
      </c>
      <c r="Q75" s="67">
        <v>2021.12</v>
      </c>
      <c r="R75" s="75"/>
    </row>
    <row r="76" s="8" customFormat="1" ht="66" customHeight="1" spans="1:18">
      <c r="A76" s="67">
        <v>3</v>
      </c>
      <c r="B76" s="70" t="s">
        <v>207</v>
      </c>
      <c r="C76" s="70" t="s">
        <v>40</v>
      </c>
      <c r="D76" s="67" t="s">
        <v>41</v>
      </c>
      <c r="E76" s="70" t="s">
        <v>54</v>
      </c>
      <c r="F76" s="71" t="s">
        <v>208</v>
      </c>
      <c r="G76" s="72">
        <v>0.76</v>
      </c>
      <c r="H76" s="71" t="s">
        <v>44</v>
      </c>
      <c r="I76" s="79">
        <v>6</v>
      </c>
      <c r="J76" s="79"/>
      <c r="K76" s="94">
        <v>0.0015</v>
      </c>
      <c r="L76" s="97"/>
      <c r="M76" s="94">
        <v>0.0042</v>
      </c>
      <c r="N76" s="97"/>
      <c r="O76" s="70" t="s">
        <v>45</v>
      </c>
      <c r="P76" s="70" t="s">
        <v>54</v>
      </c>
      <c r="Q76" s="67">
        <v>2021.12</v>
      </c>
      <c r="R76" s="75"/>
    </row>
    <row r="77" s="8" customFormat="1" ht="66" customHeight="1" spans="1:18">
      <c r="A77" s="67">
        <v>4</v>
      </c>
      <c r="B77" s="70" t="s">
        <v>209</v>
      </c>
      <c r="C77" s="70" t="s">
        <v>40</v>
      </c>
      <c r="D77" s="67" t="s">
        <v>41</v>
      </c>
      <c r="E77" s="70" t="s">
        <v>57</v>
      </c>
      <c r="F77" s="75" t="s">
        <v>210</v>
      </c>
      <c r="G77" s="72">
        <v>1.75</v>
      </c>
      <c r="H77" s="110" t="s">
        <v>44</v>
      </c>
      <c r="I77" s="79">
        <v>2</v>
      </c>
      <c r="J77" s="79">
        <v>13</v>
      </c>
      <c r="K77" s="94">
        <v>0.0021</v>
      </c>
      <c r="L77" s="94"/>
      <c r="M77" s="94">
        <v>0.0053</v>
      </c>
      <c r="N77" s="73"/>
      <c r="O77" s="70" t="s">
        <v>45</v>
      </c>
      <c r="P77" s="70" t="s">
        <v>57</v>
      </c>
      <c r="Q77" s="67">
        <v>2021.12</v>
      </c>
      <c r="R77" s="75"/>
    </row>
    <row r="78" s="8" customFormat="1" ht="66" customHeight="1" spans="1:18">
      <c r="A78" s="67">
        <v>5</v>
      </c>
      <c r="B78" s="70" t="s">
        <v>211</v>
      </c>
      <c r="C78" s="70" t="s">
        <v>40</v>
      </c>
      <c r="D78" s="67" t="s">
        <v>47</v>
      </c>
      <c r="E78" s="70" t="s">
        <v>62</v>
      </c>
      <c r="F78" s="75" t="s">
        <v>212</v>
      </c>
      <c r="G78" s="72">
        <v>0.12</v>
      </c>
      <c r="H78" s="75" t="s">
        <v>213</v>
      </c>
      <c r="I78" s="67">
        <v>1</v>
      </c>
      <c r="J78" s="67"/>
      <c r="K78" s="67">
        <v>0.0002</v>
      </c>
      <c r="L78" s="67"/>
      <c r="M78" s="67">
        <v>0.0011</v>
      </c>
      <c r="N78" s="67"/>
      <c r="O78" s="70" t="s">
        <v>45</v>
      </c>
      <c r="P78" s="70" t="s">
        <v>62</v>
      </c>
      <c r="Q78" s="67">
        <v>2021.12</v>
      </c>
      <c r="R78" s="75"/>
    </row>
    <row r="79" s="8" customFormat="1" ht="66" customHeight="1" spans="1:18">
      <c r="A79" s="67">
        <v>6</v>
      </c>
      <c r="B79" s="70" t="s">
        <v>214</v>
      </c>
      <c r="C79" s="70" t="s">
        <v>40</v>
      </c>
      <c r="D79" s="67" t="s">
        <v>47</v>
      </c>
      <c r="E79" s="70" t="s">
        <v>64</v>
      </c>
      <c r="F79" s="71" t="s">
        <v>215</v>
      </c>
      <c r="G79" s="72">
        <v>2.48</v>
      </c>
      <c r="H79" s="71" t="s">
        <v>134</v>
      </c>
      <c r="I79" s="79">
        <v>10</v>
      </c>
      <c r="J79" s="79"/>
      <c r="K79" s="94">
        <v>0.0031</v>
      </c>
      <c r="L79" s="94"/>
      <c r="M79" s="94">
        <v>0.0142</v>
      </c>
      <c r="N79" s="94"/>
      <c r="O79" s="70" t="s">
        <v>45</v>
      </c>
      <c r="P79" s="70" t="s">
        <v>64</v>
      </c>
      <c r="Q79" s="67">
        <v>2021.12</v>
      </c>
      <c r="R79" s="75"/>
    </row>
    <row r="80" s="8" customFormat="1" ht="66" customHeight="1" spans="1:18">
      <c r="A80" s="67">
        <v>7</v>
      </c>
      <c r="B80" s="70" t="s">
        <v>216</v>
      </c>
      <c r="C80" s="70" t="s">
        <v>40</v>
      </c>
      <c r="D80" s="67" t="s">
        <v>41</v>
      </c>
      <c r="E80" s="70" t="s">
        <v>99</v>
      </c>
      <c r="F80" s="75" t="s">
        <v>217</v>
      </c>
      <c r="G80" s="72">
        <v>0.98</v>
      </c>
      <c r="H80" s="71" t="s">
        <v>218</v>
      </c>
      <c r="I80" s="100">
        <v>4</v>
      </c>
      <c r="J80" s="100">
        <v>1</v>
      </c>
      <c r="K80" s="73">
        <v>0.0036</v>
      </c>
      <c r="L80" s="97"/>
      <c r="M80" s="73">
        <v>0.0132</v>
      </c>
      <c r="N80" s="97"/>
      <c r="O80" s="70" t="s">
        <v>45</v>
      </c>
      <c r="P80" s="70" t="s">
        <v>99</v>
      </c>
      <c r="Q80" s="73">
        <v>2021.12</v>
      </c>
      <c r="R80" s="75"/>
    </row>
    <row r="81" s="8" customFormat="1" ht="66" customHeight="1" spans="1:18">
      <c r="A81" s="67">
        <v>8</v>
      </c>
      <c r="B81" s="70" t="s">
        <v>219</v>
      </c>
      <c r="C81" s="70" t="s">
        <v>40</v>
      </c>
      <c r="D81" s="67" t="s">
        <v>41</v>
      </c>
      <c r="E81" s="70" t="s">
        <v>67</v>
      </c>
      <c r="F81" s="75" t="s">
        <v>220</v>
      </c>
      <c r="G81" s="72">
        <v>1</v>
      </c>
      <c r="H81" s="75" t="s">
        <v>221</v>
      </c>
      <c r="I81" s="67">
        <v>3</v>
      </c>
      <c r="J81" s="67">
        <v>3</v>
      </c>
      <c r="K81" s="67">
        <v>0.0037</v>
      </c>
      <c r="L81" s="98"/>
      <c r="M81" s="67">
        <v>0.1528</v>
      </c>
      <c r="N81" s="102"/>
      <c r="O81" s="70" t="s">
        <v>45</v>
      </c>
      <c r="P81" s="70" t="s">
        <v>67</v>
      </c>
      <c r="Q81" s="67">
        <v>2021.12</v>
      </c>
      <c r="R81" s="75"/>
    </row>
    <row r="82" s="8" customFormat="1" ht="66" customHeight="1" spans="1:18">
      <c r="A82" s="67">
        <v>9</v>
      </c>
      <c r="B82" s="70" t="s">
        <v>222</v>
      </c>
      <c r="C82" s="76" t="s">
        <v>40</v>
      </c>
      <c r="D82" s="67" t="s">
        <v>41</v>
      </c>
      <c r="E82" s="76" t="s">
        <v>71</v>
      </c>
      <c r="F82" s="71" t="s">
        <v>223</v>
      </c>
      <c r="G82" s="72">
        <v>0.4</v>
      </c>
      <c r="H82" s="71" t="s">
        <v>44</v>
      </c>
      <c r="I82" s="79"/>
      <c r="J82" s="79">
        <v>1</v>
      </c>
      <c r="K82" s="94">
        <v>0.0001</v>
      </c>
      <c r="L82" s="94"/>
      <c r="M82" s="94">
        <v>0.0005</v>
      </c>
      <c r="N82" s="102"/>
      <c r="O82" s="70" t="s">
        <v>45</v>
      </c>
      <c r="P82" s="70" t="s">
        <v>71</v>
      </c>
      <c r="Q82" s="67">
        <v>2021.12</v>
      </c>
      <c r="R82" s="75"/>
    </row>
    <row r="83" s="8" customFormat="1" ht="66" customHeight="1" spans="1:18">
      <c r="A83" s="67">
        <v>10</v>
      </c>
      <c r="B83" s="70" t="s">
        <v>224</v>
      </c>
      <c r="C83" s="76" t="s">
        <v>40</v>
      </c>
      <c r="D83" s="67" t="s">
        <v>41</v>
      </c>
      <c r="E83" s="76" t="s">
        <v>74</v>
      </c>
      <c r="F83" s="75" t="s">
        <v>225</v>
      </c>
      <c r="G83" s="72">
        <v>0.18</v>
      </c>
      <c r="H83" s="71" t="s">
        <v>157</v>
      </c>
      <c r="I83" s="79">
        <v>1</v>
      </c>
      <c r="J83" s="72"/>
      <c r="K83" s="72">
        <v>0.0003</v>
      </c>
      <c r="L83" s="72"/>
      <c r="M83" s="72">
        <v>0.0011</v>
      </c>
      <c r="N83" s="72"/>
      <c r="O83" s="70" t="s">
        <v>45</v>
      </c>
      <c r="P83" s="70" t="s">
        <v>74</v>
      </c>
      <c r="Q83" s="67">
        <v>2021.12</v>
      </c>
      <c r="R83" s="75"/>
    </row>
    <row r="84" s="8" customFormat="1" ht="66" customHeight="1" spans="1:18">
      <c r="A84" s="67">
        <v>11</v>
      </c>
      <c r="B84" s="70" t="s">
        <v>226</v>
      </c>
      <c r="C84" s="70" t="s">
        <v>40</v>
      </c>
      <c r="D84" s="67" t="s">
        <v>41</v>
      </c>
      <c r="E84" s="70" t="s">
        <v>77</v>
      </c>
      <c r="F84" s="71" t="s">
        <v>227</v>
      </c>
      <c r="G84" s="72">
        <v>1.82</v>
      </c>
      <c r="H84" s="81" t="s">
        <v>228</v>
      </c>
      <c r="I84" s="79">
        <v>7</v>
      </c>
      <c r="J84" s="79">
        <v>3</v>
      </c>
      <c r="K84" s="94">
        <v>0.004</v>
      </c>
      <c r="L84" s="94"/>
      <c r="M84" s="94">
        <v>0.0176</v>
      </c>
      <c r="N84" s="94"/>
      <c r="O84" s="70" t="s">
        <v>45</v>
      </c>
      <c r="P84" s="70" t="s">
        <v>77</v>
      </c>
      <c r="Q84" s="67">
        <v>2021.12</v>
      </c>
      <c r="R84" s="75"/>
    </row>
    <row r="85" s="8" customFormat="1" ht="47" customHeight="1" spans="1:18">
      <c r="A85" s="63" t="s">
        <v>229</v>
      </c>
      <c r="B85" s="63"/>
      <c r="C85" s="63"/>
      <c r="D85" s="63"/>
      <c r="E85" s="63"/>
      <c r="F85" s="64" t="s">
        <v>230</v>
      </c>
      <c r="G85" s="65">
        <f>G86+G101+G116+G125+G136+G138+G140+G142+G145+G152+G162+G168+G174+G176</f>
        <v>217</v>
      </c>
      <c r="H85" s="69"/>
      <c r="I85" s="93"/>
      <c r="J85" s="93"/>
      <c r="K85" s="93"/>
      <c r="L85" s="93"/>
      <c r="M85" s="93"/>
      <c r="N85" s="93"/>
      <c r="O85" s="67"/>
      <c r="P85" s="67"/>
      <c r="Q85" s="67"/>
      <c r="R85" s="112"/>
    </row>
    <row r="86" s="8" customFormat="1" ht="45" customHeight="1" spans="1:18">
      <c r="A86" s="80" t="s">
        <v>231</v>
      </c>
      <c r="B86" s="80"/>
      <c r="C86" s="63"/>
      <c r="D86" s="63"/>
      <c r="E86" s="80"/>
      <c r="F86" s="77" t="s">
        <v>232</v>
      </c>
      <c r="G86" s="65">
        <f t="shared" ref="G86:K86" si="8">SUM(G87:G100)</f>
        <v>65.5</v>
      </c>
      <c r="H86" s="69"/>
      <c r="I86" s="93">
        <f t="shared" si="8"/>
        <v>35</v>
      </c>
      <c r="J86" s="93">
        <f t="shared" si="8"/>
        <v>13</v>
      </c>
      <c r="K86" s="93">
        <f t="shared" si="8"/>
        <v>0.0069</v>
      </c>
      <c r="L86" s="93"/>
      <c r="M86" s="93">
        <f>SUM(M87:M100)</f>
        <v>0.0334</v>
      </c>
      <c r="N86" s="93"/>
      <c r="O86" s="67"/>
      <c r="P86" s="67"/>
      <c r="Q86" s="67"/>
      <c r="R86" s="75"/>
    </row>
    <row r="87" s="8" customFormat="1" ht="66" customHeight="1" spans="1:18">
      <c r="A87" s="67">
        <v>1</v>
      </c>
      <c r="B87" s="70" t="s">
        <v>233</v>
      </c>
      <c r="C87" s="70" t="s">
        <v>40</v>
      </c>
      <c r="D87" s="67" t="s">
        <v>41</v>
      </c>
      <c r="E87" s="70" t="s">
        <v>42</v>
      </c>
      <c r="F87" s="71" t="s">
        <v>234</v>
      </c>
      <c r="G87" s="72">
        <v>6.5</v>
      </c>
      <c r="H87" s="71" t="s">
        <v>235</v>
      </c>
      <c r="I87" s="100">
        <v>4</v>
      </c>
      <c r="J87" s="100">
        <v>2</v>
      </c>
      <c r="K87" s="72">
        <v>0.0011</v>
      </c>
      <c r="L87" s="72"/>
      <c r="M87" s="72">
        <v>0.0062</v>
      </c>
      <c r="N87" s="97"/>
      <c r="O87" s="70" t="s">
        <v>135</v>
      </c>
      <c r="P87" s="70" t="s">
        <v>42</v>
      </c>
      <c r="Q87" s="67">
        <v>2021.12</v>
      </c>
      <c r="R87" s="75"/>
    </row>
    <row r="88" s="8" customFormat="1" ht="66" customHeight="1" spans="1:18">
      <c r="A88" s="67">
        <v>2</v>
      </c>
      <c r="B88" s="70" t="s">
        <v>236</v>
      </c>
      <c r="C88" s="76" t="s">
        <v>40</v>
      </c>
      <c r="D88" s="79" t="s">
        <v>47</v>
      </c>
      <c r="E88" s="76" t="s">
        <v>48</v>
      </c>
      <c r="F88" s="75" t="s">
        <v>237</v>
      </c>
      <c r="G88" s="72">
        <v>4</v>
      </c>
      <c r="H88" s="71" t="s">
        <v>235</v>
      </c>
      <c r="I88" s="100">
        <v>2</v>
      </c>
      <c r="J88" s="100"/>
      <c r="K88" s="72">
        <v>0.0003</v>
      </c>
      <c r="L88" s="97"/>
      <c r="M88" s="73">
        <v>0.0017</v>
      </c>
      <c r="N88" s="102"/>
      <c r="O88" s="70" t="s">
        <v>135</v>
      </c>
      <c r="P88" s="70" t="s">
        <v>48</v>
      </c>
      <c r="Q88" s="67">
        <v>2021.12</v>
      </c>
      <c r="R88" s="75"/>
    </row>
    <row r="89" s="8" customFormat="1" ht="66" customHeight="1" spans="1:18">
      <c r="A89" s="67">
        <v>3</v>
      </c>
      <c r="B89" s="70" t="s">
        <v>238</v>
      </c>
      <c r="C89" s="76" t="s">
        <v>40</v>
      </c>
      <c r="D89" s="79" t="s">
        <v>47</v>
      </c>
      <c r="E89" s="76" t="s">
        <v>51</v>
      </c>
      <c r="F89" s="75" t="s">
        <v>239</v>
      </c>
      <c r="G89" s="72">
        <v>3</v>
      </c>
      <c r="H89" s="71" t="s">
        <v>235</v>
      </c>
      <c r="I89" s="100">
        <v>3</v>
      </c>
      <c r="J89" s="100"/>
      <c r="K89" s="94">
        <v>0.0004</v>
      </c>
      <c r="L89" s="94"/>
      <c r="M89" s="94">
        <v>0.0018</v>
      </c>
      <c r="N89" s="97"/>
      <c r="O89" s="70" t="s">
        <v>135</v>
      </c>
      <c r="P89" s="70" t="s">
        <v>51</v>
      </c>
      <c r="Q89" s="67">
        <v>2021.12</v>
      </c>
      <c r="R89" s="75"/>
    </row>
    <row r="90" s="8" customFormat="1" ht="66" customHeight="1" spans="1:18">
      <c r="A90" s="67">
        <v>4</v>
      </c>
      <c r="B90" s="70" t="s">
        <v>240</v>
      </c>
      <c r="C90" s="76" t="s">
        <v>40</v>
      </c>
      <c r="D90" s="67" t="s">
        <v>41</v>
      </c>
      <c r="E90" s="70" t="s">
        <v>87</v>
      </c>
      <c r="F90" s="75" t="s">
        <v>241</v>
      </c>
      <c r="G90" s="72">
        <v>1</v>
      </c>
      <c r="H90" s="71" t="s">
        <v>206</v>
      </c>
      <c r="I90" s="100">
        <v>1</v>
      </c>
      <c r="J90" s="100"/>
      <c r="K90" s="73">
        <v>0.0001</v>
      </c>
      <c r="L90" s="101"/>
      <c r="M90" s="73">
        <v>0.0002</v>
      </c>
      <c r="N90" s="101"/>
      <c r="O90" s="70" t="s">
        <v>135</v>
      </c>
      <c r="P90" s="70" t="s">
        <v>87</v>
      </c>
      <c r="Q90" s="67">
        <v>2021.12</v>
      </c>
      <c r="R90" s="75"/>
    </row>
    <row r="91" s="8" customFormat="1" ht="89" customHeight="1" spans="1:18">
      <c r="A91" s="67">
        <v>5</v>
      </c>
      <c r="B91" s="70" t="s">
        <v>242</v>
      </c>
      <c r="C91" s="70" t="s">
        <v>40</v>
      </c>
      <c r="D91" s="67" t="s">
        <v>41</v>
      </c>
      <c r="E91" s="70" t="s">
        <v>54</v>
      </c>
      <c r="F91" s="71" t="s">
        <v>243</v>
      </c>
      <c r="G91" s="72">
        <v>4.5</v>
      </c>
      <c r="H91" s="71" t="s">
        <v>244</v>
      </c>
      <c r="I91" s="100">
        <v>5</v>
      </c>
      <c r="J91" s="100"/>
      <c r="K91" s="94">
        <v>0.0007</v>
      </c>
      <c r="L91" s="97"/>
      <c r="M91" s="73">
        <v>0.0027</v>
      </c>
      <c r="N91" s="97"/>
      <c r="O91" s="70" t="s">
        <v>135</v>
      </c>
      <c r="P91" s="70" t="s">
        <v>54</v>
      </c>
      <c r="Q91" s="67">
        <v>2021.12</v>
      </c>
      <c r="R91" s="75"/>
    </row>
    <row r="92" s="8" customFormat="1" ht="66" customHeight="1" spans="1:18">
      <c r="A92" s="67">
        <v>6</v>
      </c>
      <c r="B92" s="70" t="s">
        <v>245</v>
      </c>
      <c r="C92" s="70" t="s">
        <v>40</v>
      </c>
      <c r="D92" s="67" t="s">
        <v>41</v>
      </c>
      <c r="E92" s="70" t="s">
        <v>57</v>
      </c>
      <c r="F92" s="75" t="s">
        <v>246</v>
      </c>
      <c r="G92" s="72">
        <v>9.5</v>
      </c>
      <c r="H92" s="71" t="s">
        <v>235</v>
      </c>
      <c r="I92" s="100">
        <v>1</v>
      </c>
      <c r="J92" s="100">
        <v>4</v>
      </c>
      <c r="K92" s="94">
        <v>0.0007</v>
      </c>
      <c r="L92" s="94"/>
      <c r="M92" s="94">
        <v>0.0026</v>
      </c>
      <c r="N92" s="73"/>
      <c r="O92" s="70" t="s">
        <v>135</v>
      </c>
      <c r="P92" s="70" t="s">
        <v>57</v>
      </c>
      <c r="Q92" s="67">
        <v>2021.12</v>
      </c>
      <c r="R92" s="75"/>
    </row>
    <row r="93" s="8" customFormat="1" ht="66" customHeight="1" spans="1:18">
      <c r="A93" s="67">
        <v>7</v>
      </c>
      <c r="B93" s="70" t="s">
        <v>247</v>
      </c>
      <c r="C93" s="70" t="s">
        <v>40</v>
      </c>
      <c r="D93" s="67" t="s">
        <v>47</v>
      </c>
      <c r="E93" s="70" t="s">
        <v>62</v>
      </c>
      <c r="F93" s="75" t="s">
        <v>248</v>
      </c>
      <c r="G93" s="72">
        <v>4.5</v>
      </c>
      <c r="H93" s="75" t="s">
        <v>249</v>
      </c>
      <c r="I93" s="67">
        <v>4</v>
      </c>
      <c r="J93" s="67"/>
      <c r="K93" s="67">
        <v>0.0008</v>
      </c>
      <c r="L93" s="67"/>
      <c r="M93" s="67">
        <v>0.0042</v>
      </c>
      <c r="N93" s="67"/>
      <c r="O93" s="70" t="s">
        <v>135</v>
      </c>
      <c r="P93" s="70" t="s">
        <v>62</v>
      </c>
      <c r="Q93" s="67">
        <v>2021.12</v>
      </c>
      <c r="R93" s="75"/>
    </row>
    <row r="94" s="8" customFormat="1" ht="66" customHeight="1" spans="1:18">
      <c r="A94" s="67">
        <v>8</v>
      </c>
      <c r="B94" s="70" t="s">
        <v>250</v>
      </c>
      <c r="C94" s="70" t="s">
        <v>40</v>
      </c>
      <c r="D94" s="67" t="s">
        <v>47</v>
      </c>
      <c r="E94" s="70" t="s">
        <v>64</v>
      </c>
      <c r="F94" s="71" t="s">
        <v>251</v>
      </c>
      <c r="G94" s="72">
        <v>18</v>
      </c>
      <c r="H94" s="71" t="s">
        <v>252</v>
      </c>
      <c r="I94" s="100">
        <v>9</v>
      </c>
      <c r="J94" s="100"/>
      <c r="K94" s="94">
        <v>0.0009</v>
      </c>
      <c r="L94" s="94"/>
      <c r="M94" s="94">
        <v>0.0038</v>
      </c>
      <c r="N94" s="94"/>
      <c r="O94" s="70" t="s">
        <v>135</v>
      </c>
      <c r="P94" s="70" t="s">
        <v>64</v>
      </c>
      <c r="Q94" s="67">
        <v>2021.12</v>
      </c>
      <c r="R94" s="75"/>
    </row>
    <row r="95" s="8" customFormat="1" ht="66" customHeight="1" spans="1:18">
      <c r="A95" s="67">
        <v>9</v>
      </c>
      <c r="B95" s="70" t="s">
        <v>253</v>
      </c>
      <c r="C95" s="70" t="s">
        <v>40</v>
      </c>
      <c r="D95" s="67" t="s">
        <v>41</v>
      </c>
      <c r="E95" s="70" t="s">
        <v>99</v>
      </c>
      <c r="F95" s="75" t="s">
        <v>254</v>
      </c>
      <c r="G95" s="72">
        <v>2.5</v>
      </c>
      <c r="H95" s="71" t="s">
        <v>218</v>
      </c>
      <c r="I95" s="100">
        <v>2</v>
      </c>
      <c r="J95" s="100">
        <v>1</v>
      </c>
      <c r="K95" s="94">
        <v>0.0003</v>
      </c>
      <c r="L95" s="97"/>
      <c r="M95" s="72">
        <v>0.0013</v>
      </c>
      <c r="N95" s="97"/>
      <c r="O95" s="70" t="s">
        <v>135</v>
      </c>
      <c r="P95" s="70" t="s">
        <v>99</v>
      </c>
      <c r="Q95" s="73">
        <v>2021.12</v>
      </c>
      <c r="R95" s="75"/>
    </row>
    <row r="96" s="8" customFormat="1" ht="66" customHeight="1" spans="1:18">
      <c r="A96" s="67">
        <v>10</v>
      </c>
      <c r="B96" s="70" t="s">
        <v>255</v>
      </c>
      <c r="C96" s="76" t="s">
        <v>40</v>
      </c>
      <c r="D96" s="67" t="s">
        <v>41</v>
      </c>
      <c r="E96" s="70" t="s">
        <v>102</v>
      </c>
      <c r="F96" s="75" t="s">
        <v>256</v>
      </c>
      <c r="G96" s="72">
        <v>4</v>
      </c>
      <c r="H96" s="75" t="s">
        <v>257</v>
      </c>
      <c r="I96" s="100">
        <v>1</v>
      </c>
      <c r="J96" s="100">
        <v>1</v>
      </c>
      <c r="K96" s="72">
        <v>0.0003</v>
      </c>
      <c r="L96" s="72"/>
      <c r="M96" s="72">
        <v>0.0015</v>
      </c>
      <c r="N96" s="97"/>
      <c r="O96" s="70" t="s">
        <v>135</v>
      </c>
      <c r="P96" s="70" t="s">
        <v>102</v>
      </c>
      <c r="Q96" s="67">
        <v>2021.12</v>
      </c>
      <c r="R96" s="75"/>
    </row>
    <row r="97" s="8" customFormat="1" ht="66" customHeight="1" spans="1:18">
      <c r="A97" s="67">
        <v>11</v>
      </c>
      <c r="B97" s="70" t="s">
        <v>258</v>
      </c>
      <c r="C97" s="70" t="s">
        <v>40</v>
      </c>
      <c r="D97" s="67" t="s">
        <v>41</v>
      </c>
      <c r="E97" s="70" t="s">
        <v>67</v>
      </c>
      <c r="F97" s="75" t="s">
        <v>259</v>
      </c>
      <c r="G97" s="72">
        <v>3</v>
      </c>
      <c r="H97" s="71" t="s">
        <v>154</v>
      </c>
      <c r="I97" s="100"/>
      <c r="J97" s="100">
        <v>3</v>
      </c>
      <c r="K97" s="73">
        <v>0.0006</v>
      </c>
      <c r="L97" s="101"/>
      <c r="M97" s="73">
        <v>0.0034</v>
      </c>
      <c r="N97" s="102"/>
      <c r="O97" s="70" t="s">
        <v>135</v>
      </c>
      <c r="P97" s="70" t="s">
        <v>67</v>
      </c>
      <c r="Q97" s="67">
        <v>2021.12</v>
      </c>
      <c r="R97" s="75"/>
    </row>
    <row r="98" s="8" customFormat="1" ht="66" customHeight="1" spans="1:18">
      <c r="A98" s="67">
        <v>12</v>
      </c>
      <c r="B98" s="70" t="s">
        <v>260</v>
      </c>
      <c r="C98" s="76" t="s">
        <v>40</v>
      </c>
      <c r="D98" s="79" t="s">
        <v>124</v>
      </c>
      <c r="E98" s="76" t="s">
        <v>71</v>
      </c>
      <c r="F98" s="71" t="s">
        <v>261</v>
      </c>
      <c r="G98" s="72">
        <v>2.5</v>
      </c>
      <c r="H98" s="71" t="s">
        <v>235</v>
      </c>
      <c r="I98" s="79">
        <v>2</v>
      </c>
      <c r="J98" s="79"/>
      <c r="K98" s="94">
        <v>0.0002</v>
      </c>
      <c r="L98" s="94"/>
      <c r="M98" s="94">
        <v>0.0008</v>
      </c>
      <c r="N98" s="97"/>
      <c r="O98" s="70" t="s">
        <v>135</v>
      </c>
      <c r="P98" s="70" t="s">
        <v>71</v>
      </c>
      <c r="Q98" s="67">
        <v>2021.12</v>
      </c>
      <c r="R98" s="75"/>
    </row>
    <row r="99" s="8" customFormat="1" ht="66" customHeight="1" spans="1:18">
      <c r="A99" s="67">
        <v>13</v>
      </c>
      <c r="B99" s="70" t="s">
        <v>262</v>
      </c>
      <c r="C99" s="76" t="s">
        <v>40</v>
      </c>
      <c r="D99" s="79" t="s">
        <v>47</v>
      </c>
      <c r="E99" s="76" t="s">
        <v>74</v>
      </c>
      <c r="F99" s="75" t="s">
        <v>263</v>
      </c>
      <c r="G99" s="72">
        <v>1.5</v>
      </c>
      <c r="H99" s="71" t="s">
        <v>157</v>
      </c>
      <c r="I99" s="100">
        <v>1</v>
      </c>
      <c r="J99" s="100">
        <v>1</v>
      </c>
      <c r="K99" s="72">
        <v>0.0004</v>
      </c>
      <c r="L99" s="72"/>
      <c r="M99" s="72">
        <v>0.0028</v>
      </c>
      <c r="N99" s="97"/>
      <c r="O99" s="70" t="s">
        <v>135</v>
      </c>
      <c r="P99" s="70" t="s">
        <v>74</v>
      </c>
      <c r="Q99" s="67">
        <v>2021.12</v>
      </c>
      <c r="R99" s="75"/>
    </row>
    <row r="100" s="8" customFormat="1" ht="66" customHeight="1" spans="1:18">
      <c r="A100" s="67">
        <v>14</v>
      </c>
      <c r="B100" s="70" t="s">
        <v>264</v>
      </c>
      <c r="C100" s="74" t="s">
        <v>40</v>
      </c>
      <c r="D100" s="67" t="s">
        <v>41</v>
      </c>
      <c r="E100" s="70" t="s">
        <v>111</v>
      </c>
      <c r="F100" s="111" t="s">
        <v>265</v>
      </c>
      <c r="G100" s="72">
        <v>1</v>
      </c>
      <c r="H100" s="81" t="s">
        <v>266</v>
      </c>
      <c r="I100" s="100"/>
      <c r="J100" s="100">
        <v>1</v>
      </c>
      <c r="K100" s="94">
        <v>0.0001</v>
      </c>
      <c r="L100" s="94"/>
      <c r="M100" s="94">
        <v>0.0004</v>
      </c>
      <c r="N100" s="97"/>
      <c r="O100" s="70" t="s">
        <v>135</v>
      </c>
      <c r="P100" s="70" t="s">
        <v>111</v>
      </c>
      <c r="Q100" s="67">
        <v>2021.12</v>
      </c>
      <c r="R100" s="75"/>
    </row>
    <row r="101" s="8" customFormat="1" ht="58" customHeight="1" spans="1:18">
      <c r="A101" s="63" t="s">
        <v>267</v>
      </c>
      <c r="B101" s="63"/>
      <c r="C101" s="63"/>
      <c r="D101" s="63"/>
      <c r="E101" s="80"/>
      <c r="F101" s="77" t="s">
        <v>268</v>
      </c>
      <c r="G101" s="65">
        <f t="shared" ref="G101:K101" si="9">SUM(G102:G115)</f>
        <v>53.2</v>
      </c>
      <c r="H101" s="69"/>
      <c r="I101" s="93">
        <f t="shared" si="9"/>
        <v>56</v>
      </c>
      <c r="J101" s="93">
        <f t="shared" si="9"/>
        <v>23</v>
      </c>
      <c r="K101" s="93">
        <f t="shared" si="9"/>
        <v>0.0129</v>
      </c>
      <c r="L101" s="93"/>
      <c r="M101" s="93">
        <f>SUM(M102:M115)</f>
        <v>0.06486</v>
      </c>
      <c r="N101" s="93"/>
      <c r="O101" s="67"/>
      <c r="P101" s="67"/>
      <c r="Q101" s="67"/>
      <c r="R101" s="75"/>
    </row>
    <row r="102" s="8" customFormat="1" ht="60" customHeight="1" spans="1:18">
      <c r="A102" s="67">
        <v>1</v>
      </c>
      <c r="B102" s="70" t="s">
        <v>269</v>
      </c>
      <c r="C102" s="70" t="s">
        <v>40</v>
      </c>
      <c r="D102" s="67" t="s">
        <v>41</v>
      </c>
      <c r="E102" s="70" t="s">
        <v>42</v>
      </c>
      <c r="F102" s="75" t="s">
        <v>270</v>
      </c>
      <c r="G102" s="72">
        <v>4.4</v>
      </c>
      <c r="H102" s="71" t="s">
        <v>235</v>
      </c>
      <c r="I102" s="73">
        <v>6</v>
      </c>
      <c r="J102" s="79">
        <v>3</v>
      </c>
      <c r="K102" s="94">
        <v>0.0015</v>
      </c>
      <c r="L102" s="95"/>
      <c r="M102" s="94">
        <v>0.0105</v>
      </c>
      <c r="N102" s="95"/>
      <c r="O102" s="70" t="s">
        <v>135</v>
      </c>
      <c r="P102" s="70" t="s">
        <v>42</v>
      </c>
      <c r="Q102" s="67">
        <v>2021.12</v>
      </c>
      <c r="R102" s="75"/>
    </row>
    <row r="103" s="8" customFormat="1" ht="60" customHeight="1" spans="1:18">
      <c r="A103" s="67">
        <v>2</v>
      </c>
      <c r="B103" s="70" t="s">
        <v>271</v>
      </c>
      <c r="C103" s="70" t="s">
        <v>40</v>
      </c>
      <c r="D103" s="67" t="s">
        <v>47</v>
      </c>
      <c r="E103" s="70" t="s">
        <v>48</v>
      </c>
      <c r="F103" s="75" t="s">
        <v>272</v>
      </c>
      <c r="G103" s="72">
        <v>2.4</v>
      </c>
      <c r="H103" s="71" t="s">
        <v>273</v>
      </c>
      <c r="I103" s="79">
        <v>2</v>
      </c>
      <c r="J103" s="79">
        <v>1</v>
      </c>
      <c r="K103" s="72">
        <v>0.0003</v>
      </c>
      <c r="L103" s="72"/>
      <c r="M103" s="72">
        <v>0.0015</v>
      </c>
      <c r="N103" s="102"/>
      <c r="O103" s="70" t="s">
        <v>135</v>
      </c>
      <c r="P103" s="70" t="s">
        <v>48</v>
      </c>
      <c r="Q103" s="67">
        <v>2021.12</v>
      </c>
      <c r="R103" s="75"/>
    </row>
    <row r="104" s="8" customFormat="1" ht="60" customHeight="1" spans="1:18">
      <c r="A104" s="67">
        <v>3</v>
      </c>
      <c r="B104" s="70" t="s">
        <v>274</v>
      </c>
      <c r="C104" s="70" t="s">
        <v>40</v>
      </c>
      <c r="D104" s="67" t="s">
        <v>47</v>
      </c>
      <c r="E104" s="70" t="s">
        <v>51</v>
      </c>
      <c r="F104" s="75" t="s">
        <v>275</v>
      </c>
      <c r="G104" s="72">
        <v>3.4</v>
      </c>
      <c r="H104" s="71" t="s">
        <v>235</v>
      </c>
      <c r="I104" s="79">
        <v>5</v>
      </c>
      <c r="J104" s="79"/>
      <c r="K104" s="94">
        <v>0.0006</v>
      </c>
      <c r="L104" s="94"/>
      <c r="M104" s="94">
        <v>0.00016</v>
      </c>
      <c r="N104" s="97"/>
      <c r="O104" s="70" t="s">
        <v>135</v>
      </c>
      <c r="P104" s="70" t="s">
        <v>51</v>
      </c>
      <c r="Q104" s="67">
        <v>2021.12</v>
      </c>
      <c r="R104" s="75"/>
    </row>
    <row r="105" s="8" customFormat="1" ht="60" customHeight="1" spans="1:18">
      <c r="A105" s="67">
        <v>4</v>
      </c>
      <c r="B105" s="70" t="s">
        <v>276</v>
      </c>
      <c r="C105" s="70" t="s">
        <v>40</v>
      </c>
      <c r="D105" s="67" t="s">
        <v>41</v>
      </c>
      <c r="E105" s="70" t="s">
        <v>54</v>
      </c>
      <c r="F105" s="71" t="s">
        <v>277</v>
      </c>
      <c r="G105" s="72">
        <v>6.8</v>
      </c>
      <c r="H105" s="71" t="s">
        <v>244</v>
      </c>
      <c r="I105" s="79">
        <v>11</v>
      </c>
      <c r="J105" s="79"/>
      <c r="K105" s="94">
        <v>0.0018</v>
      </c>
      <c r="L105" s="97"/>
      <c r="M105" s="94">
        <v>0.0077</v>
      </c>
      <c r="N105" s="97"/>
      <c r="O105" s="70" t="s">
        <v>135</v>
      </c>
      <c r="P105" s="70" t="s">
        <v>54</v>
      </c>
      <c r="Q105" s="67">
        <v>2021.12</v>
      </c>
      <c r="R105" s="75"/>
    </row>
    <row r="106" s="8" customFormat="1" ht="60" customHeight="1" spans="1:18">
      <c r="A106" s="67">
        <v>5</v>
      </c>
      <c r="B106" s="70" t="s">
        <v>278</v>
      </c>
      <c r="C106" s="70" t="s">
        <v>40</v>
      </c>
      <c r="D106" s="67" t="s">
        <v>41</v>
      </c>
      <c r="E106" s="70" t="s">
        <v>57</v>
      </c>
      <c r="F106" s="75" t="s">
        <v>279</v>
      </c>
      <c r="G106" s="72">
        <v>2.4</v>
      </c>
      <c r="H106" s="71" t="s">
        <v>235</v>
      </c>
      <c r="I106" s="79">
        <v>1</v>
      </c>
      <c r="J106" s="79">
        <v>4</v>
      </c>
      <c r="K106" s="94">
        <v>0.0005</v>
      </c>
      <c r="L106" s="94"/>
      <c r="M106" s="94">
        <v>0.0017</v>
      </c>
      <c r="N106" s="73"/>
      <c r="O106" s="70" t="s">
        <v>135</v>
      </c>
      <c r="P106" s="70" t="s">
        <v>57</v>
      </c>
      <c r="Q106" s="67">
        <v>2021.12</v>
      </c>
      <c r="R106" s="75"/>
    </row>
    <row r="107" s="8" customFormat="1" ht="60" customHeight="1" spans="1:18">
      <c r="A107" s="67">
        <v>6</v>
      </c>
      <c r="B107" s="70" t="s">
        <v>280</v>
      </c>
      <c r="C107" s="70" t="s">
        <v>40</v>
      </c>
      <c r="D107" s="67" t="s">
        <v>47</v>
      </c>
      <c r="E107" s="70" t="s">
        <v>62</v>
      </c>
      <c r="F107" s="75" t="s">
        <v>281</v>
      </c>
      <c r="G107" s="72">
        <v>0.8</v>
      </c>
      <c r="H107" s="75" t="s">
        <v>282</v>
      </c>
      <c r="I107" s="67">
        <v>2</v>
      </c>
      <c r="J107" s="67"/>
      <c r="K107" s="67">
        <v>0.0003</v>
      </c>
      <c r="L107" s="67"/>
      <c r="M107" s="67">
        <v>0.0016</v>
      </c>
      <c r="N107" s="67"/>
      <c r="O107" s="70" t="s">
        <v>135</v>
      </c>
      <c r="P107" s="70" t="s">
        <v>62</v>
      </c>
      <c r="Q107" s="67">
        <v>2021.12</v>
      </c>
      <c r="R107" s="75"/>
    </row>
    <row r="108" s="8" customFormat="1" ht="60" customHeight="1" spans="1:18">
      <c r="A108" s="67">
        <v>7</v>
      </c>
      <c r="B108" s="70" t="s">
        <v>283</v>
      </c>
      <c r="C108" s="70" t="s">
        <v>40</v>
      </c>
      <c r="D108" s="67" t="s">
        <v>47</v>
      </c>
      <c r="E108" s="70" t="s">
        <v>64</v>
      </c>
      <c r="F108" s="71" t="s">
        <v>284</v>
      </c>
      <c r="G108" s="72">
        <v>10.6</v>
      </c>
      <c r="H108" s="71" t="s">
        <v>252</v>
      </c>
      <c r="I108" s="79">
        <v>11</v>
      </c>
      <c r="J108" s="79"/>
      <c r="K108" s="94">
        <v>0.0011</v>
      </c>
      <c r="L108" s="94"/>
      <c r="M108" s="94">
        <v>0.0048</v>
      </c>
      <c r="N108" s="94"/>
      <c r="O108" s="70" t="s">
        <v>135</v>
      </c>
      <c r="P108" s="70" t="s">
        <v>64</v>
      </c>
      <c r="Q108" s="67">
        <v>2021.12</v>
      </c>
      <c r="R108" s="75"/>
    </row>
    <row r="109" s="8" customFormat="1" ht="60" customHeight="1" spans="1:18">
      <c r="A109" s="67">
        <v>8</v>
      </c>
      <c r="B109" s="70" t="s">
        <v>285</v>
      </c>
      <c r="C109" s="70" t="s">
        <v>40</v>
      </c>
      <c r="D109" s="67" t="s">
        <v>41</v>
      </c>
      <c r="E109" s="70" t="s">
        <v>99</v>
      </c>
      <c r="F109" s="75" t="s">
        <v>286</v>
      </c>
      <c r="G109" s="72">
        <v>1.8</v>
      </c>
      <c r="H109" s="71" t="s">
        <v>218</v>
      </c>
      <c r="I109" s="73">
        <v>2</v>
      </c>
      <c r="J109" s="73">
        <v>1</v>
      </c>
      <c r="K109" s="72">
        <v>0.0009</v>
      </c>
      <c r="L109" s="97"/>
      <c r="M109" s="72">
        <v>0.0045</v>
      </c>
      <c r="N109" s="97"/>
      <c r="O109" s="70" t="s">
        <v>135</v>
      </c>
      <c r="P109" s="70" t="s">
        <v>99</v>
      </c>
      <c r="Q109" s="73">
        <v>2021.12</v>
      </c>
      <c r="R109" s="75"/>
    </row>
    <row r="110" s="8" customFormat="1" ht="60" customHeight="1" spans="1:18">
      <c r="A110" s="67">
        <v>9</v>
      </c>
      <c r="B110" s="70" t="s">
        <v>287</v>
      </c>
      <c r="C110" s="76" t="s">
        <v>40</v>
      </c>
      <c r="D110" s="67" t="s">
        <v>41</v>
      </c>
      <c r="E110" s="70" t="s">
        <v>102</v>
      </c>
      <c r="F110" s="75" t="s">
        <v>288</v>
      </c>
      <c r="G110" s="72">
        <v>6</v>
      </c>
      <c r="H110" s="75" t="s">
        <v>289</v>
      </c>
      <c r="I110" s="79">
        <v>6</v>
      </c>
      <c r="J110" s="79">
        <v>4</v>
      </c>
      <c r="K110" s="72">
        <v>0.0016</v>
      </c>
      <c r="L110" s="72"/>
      <c r="M110" s="72">
        <v>0.0073</v>
      </c>
      <c r="N110" s="97"/>
      <c r="O110" s="70" t="s">
        <v>135</v>
      </c>
      <c r="P110" s="70" t="s">
        <v>102</v>
      </c>
      <c r="Q110" s="67">
        <v>2021.12</v>
      </c>
      <c r="R110" s="75"/>
    </row>
    <row r="111" s="8" customFormat="1" ht="60" customHeight="1" spans="1:18">
      <c r="A111" s="67">
        <v>10</v>
      </c>
      <c r="B111" s="70" t="s">
        <v>290</v>
      </c>
      <c r="C111" s="70" t="s">
        <v>40</v>
      </c>
      <c r="D111" s="67" t="s">
        <v>41</v>
      </c>
      <c r="E111" s="70" t="s">
        <v>67</v>
      </c>
      <c r="F111" s="75" t="s">
        <v>291</v>
      </c>
      <c r="G111" s="72">
        <v>1.8</v>
      </c>
      <c r="H111" s="71" t="s">
        <v>154</v>
      </c>
      <c r="I111" s="67"/>
      <c r="J111" s="67">
        <v>3</v>
      </c>
      <c r="K111" s="67">
        <v>0.0007</v>
      </c>
      <c r="L111" s="67"/>
      <c r="M111" s="67">
        <v>0.0031</v>
      </c>
      <c r="N111" s="102"/>
      <c r="O111" s="70" t="s">
        <v>135</v>
      </c>
      <c r="P111" s="70" t="s">
        <v>67</v>
      </c>
      <c r="Q111" s="67">
        <v>2021.12</v>
      </c>
      <c r="R111" s="75"/>
    </row>
    <row r="112" s="8" customFormat="1" ht="60" customHeight="1" spans="1:18">
      <c r="A112" s="67">
        <v>11</v>
      </c>
      <c r="B112" s="70" t="s">
        <v>292</v>
      </c>
      <c r="C112" s="76" t="s">
        <v>40</v>
      </c>
      <c r="D112" s="67" t="s">
        <v>41</v>
      </c>
      <c r="E112" s="76" t="s">
        <v>71</v>
      </c>
      <c r="F112" s="71" t="s">
        <v>293</v>
      </c>
      <c r="G112" s="72">
        <v>0.4</v>
      </c>
      <c r="H112" s="71" t="s">
        <v>235</v>
      </c>
      <c r="I112" s="79"/>
      <c r="J112" s="79">
        <v>1</v>
      </c>
      <c r="K112" s="94">
        <v>0.0001</v>
      </c>
      <c r="L112" s="94"/>
      <c r="M112" s="94">
        <v>0.0004</v>
      </c>
      <c r="N112" s="97"/>
      <c r="O112" s="70" t="s">
        <v>135</v>
      </c>
      <c r="P112" s="70" t="s">
        <v>71</v>
      </c>
      <c r="Q112" s="67">
        <v>2021.12</v>
      </c>
      <c r="R112" s="75"/>
    </row>
    <row r="113" s="8" customFormat="1" ht="60" customHeight="1" spans="1:18">
      <c r="A113" s="67">
        <v>12</v>
      </c>
      <c r="B113" s="70" t="s">
        <v>294</v>
      </c>
      <c r="C113" s="70" t="s">
        <v>40</v>
      </c>
      <c r="D113" s="67" t="s">
        <v>41</v>
      </c>
      <c r="E113" s="70" t="s">
        <v>74</v>
      </c>
      <c r="F113" s="75" t="s">
        <v>295</v>
      </c>
      <c r="G113" s="72">
        <v>1.4</v>
      </c>
      <c r="H113" s="71" t="s">
        <v>157</v>
      </c>
      <c r="I113" s="79">
        <v>1</v>
      </c>
      <c r="J113" s="79">
        <v>1</v>
      </c>
      <c r="K113" s="72">
        <v>0.0006</v>
      </c>
      <c r="L113" s="72"/>
      <c r="M113" s="72">
        <v>0.009</v>
      </c>
      <c r="N113" s="72"/>
      <c r="O113" s="70" t="s">
        <v>135</v>
      </c>
      <c r="P113" s="70" t="s">
        <v>74</v>
      </c>
      <c r="Q113" s="67">
        <v>2021.12</v>
      </c>
      <c r="R113" s="75"/>
    </row>
    <row r="114" s="8" customFormat="1" ht="60" customHeight="1" spans="1:18">
      <c r="A114" s="67">
        <v>13</v>
      </c>
      <c r="B114" s="70" t="s">
        <v>296</v>
      </c>
      <c r="C114" s="70" t="s">
        <v>40</v>
      </c>
      <c r="D114" s="67" t="s">
        <v>41</v>
      </c>
      <c r="E114" s="70" t="s">
        <v>111</v>
      </c>
      <c r="F114" s="75" t="s">
        <v>297</v>
      </c>
      <c r="G114" s="72">
        <v>1.8</v>
      </c>
      <c r="H114" s="81" t="s">
        <v>298</v>
      </c>
      <c r="I114" s="100">
        <v>3</v>
      </c>
      <c r="J114" s="100">
        <v>1</v>
      </c>
      <c r="K114" s="94">
        <v>0.0005</v>
      </c>
      <c r="L114" s="94"/>
      <c r="M114" s="94">
        <v>0.0018</v>
      </c>
      <c r="N114" s="97"/>
      <c r="O114" s="70" t="s">
        <v>135</v>
      </c>
      <c r="P114" s="70" t="s">
        <v>111</v>
      </c>
      <c r="Q114" s="67">
        <v>2021.12</v>
      </c>
      <c r="R114" s="75"/>
    </row>
    <row r="115" s="8" customFormat="1" ht="60" customHeight="1" spans="1:18">
      <c r="A115" s="67">
        <v>14</v>
      </c>
      <c r="B115" s="70" t="s">
        <v>299</v>
      </c>
      <c r="C115" s="70" t="s">
        <v>40</v>
      </c>
      <c r="D115" s="67" t="s">
        <v>41</v>
      </c>
      <c r="E115" s="70" t="s">
        <v>77</v>
      </c>
      <c r="F115" s="71" t="s">
        <v>300</v>
      </c>
      <c r="G115" s="72">
        <v>9.2</v>
      </c>
      <c r="H115" s="81" t="s">
        <v>301</v>
      </c>
      <c r="I115" s="79">
        <v>6</v>
      </c>
      <c r="J115" s="79">
        <v>4</v>
      </c>
      <c r="K115" s="94">
        <v>0.0024</v>
      </c>
      <c r="L115" s="98"/>
      <c r="M115" s="94">
        <v>0.0108</v>
      </c>
      <c r="N115" s="98"/>
      <c r="O115" s="70" t="s">
        <v>135</v>
      </c>
      <c r="P115" s="70" t="s">
        <v>77</v>
      </c>
      <c r="Q115" s="67">
        <v>2021.12</v>
      </c>
      <c r="R115" s="75"/>
    </row>
    <row r="116" s="8" customFormat="1" ht="51" customHeight="1" spans="1:18">
      <c r="A116" s="63" t="s">
        <v>302</v>
      </c>
      <c r="B116" s="63"/>
      <c r="C116" s="63"/>
      <c r="D116" s="63"/>
      <c r="E116" s="63"/>
      <c r="F116" s="77" t="s">
        <v>303</v>
      </c>
      <c r="G116" s="65">
        <f t="shared" ref="G116:K116" si="10">SUM(G117:G124)</f>
        <v>14.4</v>
      </c>
      <c r="H116" s="69"/>
      <c r="I116" s="93">
        <f t="shared" si="10"/>
        <v>9</v>
      </c>
      <c r="J116" s="93">
        <f t="shared" si="10"/>
        <v>4</v>
      </c>
      <c r="K116" s="93">
        <f t="shared" si="10"/>
        <v>0.0013</v>
      </c>
      <c r="L116" s="93"/>
      <c r="M116" s="93">
        <f>SUM(M117:M124)</f>
        <v>0.0062</v>
      </c>
      <c r="N116" s="93"/>
      <c r="O116" s="67"/>
      <c r="P116" s="67"/>
      <c r="Q116" s="67"/>
      <c r="R116" s="75"/>
    </row>
    <row r="117" s="8" customFormat="1" ht="55" customHeight="1" spans="1:18">
      <c r="A117" s="67">
        <v>1</v>
      </c>
      <c r="B117" s="70" t="s">
        <v>304</v>
      </c>
      <c r="C117" s="70" t="s">
        <v>40</v>
      </c>
      <c r="D117" s="67" t="s">
        <v>47</v>
      </c>
      <c r="E117" s="70" t="s">
        <v>48</v>
      </c>
      <c r="F117" s="75" t="s">
        <v>305</v>
      </c>
      <c r="G117" s="72">
        <v>2</v>
      </c>
      <c r="H117" s="71" t="s">
        <v>273</v>
      </c>
      <c r="I117" s="67">
        <v>2</v>
      </c>
      <c r="J117" s="67"/>
      <c r="K117" s="73">
        <v>0.0002</v>
      </c>
      <c r="L117" s="97"/>
      <c r="M117" s="73">
        <v>0.0008</v>
      </c>
      <c r="N117" s="102"/>
      <c r="O117" s="70" t="s">
        <v>135</v>
      </c>
      <c r="P117" s="70" t="s">
        <v>48</v>
      </c>
      <c r="Q117" s="67">
        <v>2021.12</v>
      </c>
      <c r="R117" s="75"/>
    </row>
    <row r="118" s="8" customFormat="1" ht="55" customHeight="1" spans="1:18">
      <c r="A118" s="67">
        <v>2</v>
      </c>
      <c r="B118" s="70" t="s">
        <v>306</v>
      </c>
      <c r="C118" s="70" t="s">
        <v>40</v>
      </c>
      <c r="D118" s="67" t="s">
        <v>41</v>
      </c>
      <c r="E118" s="70" t="s">
        <v>54</v>
      </c>
      <c r="F118" s="75" t="s">
        <v>307</v>
      </c>
      <c r="G118" s="72">
        <v>1</v>
      </c>
      <c r="H118" s="71" t="s">
        <v>308</v>
      </c>
      <c r="I118" s="100">
        <v>1</v>
      </c>
      <c r="J118" s="100"/>
      <c r="K118" s="73">
        <v>0.0001</v>
      </c>
      <c r="L118" s="97"/>
      <c r="M118" s="73">
        <v>0.0004</v>
      </c>
      <c r="N118" s="98"/>
      <c r="O118" s="70" t="s">
        <v>135</v>
      </c>
      <c r="P118" s="70" t="s">
        <v>54</v>
      </c>
      <c r="Q118" s="67">
        <v>2021.12</v>
      </c>
      <c r="R118" s="75"/>
    </row>
    <row r="119" s="8" customFormat="1" ht="55" customHeight="1" spans="1:18">
      <c r="A119" s="67">
        <v>3</v>
      </c>
      <c r="B119" s="70" t="s">
        <v>309</v>
      </c>
      <c r="C119" s="70" t="s">
        <v>40</v>
      </c>
      <c r="D119" s="67" t="s">
        <v>41</v>
      </c>
      <c r="E119" s="70" t="s">
        <v>57</v>
      </c>
      <c r="F119" s="75" t="s">
        <v>310</v>
      </c>
      <c r="G119" s="72">
        <v>2.4</v>
      </c>
      <c r="H119" s="71" t="s">
        <v>235</v>
      </c>
      <c r="I119" s="67">
        <v>1</v>
      </c>
      <c r="J119" s="67">
        <v>1</v>
      </c>
      <c r="K119" s="94">
        <v>0.0002</v>
      </c>
      <c r="L119" s="94"/>
      <c r="M119" s="94">
        <v>0.0008</v>
      </c>
      <c r="N119" s="73"/>
      <c r="O119" s="70" t="s">
        <v>135</v>
      </c>
      <c r="P119" s="70" t="s">
        <v>57</v>
      </c>
      <c r="Q119" s="67">
        <v>2021.12</v>
      </c>
      <c r="R119" s="75"/>
    </row>
    <row r="120" s="8" customFormat="1" ht="55" customHeight="1" spans="1:18">
      <c r="A120" s="67">
        <v>4</v>
      </c>
      <c r="B120" s="70" t="s">
        <v>311</v>
      </c>
      <c r="C120" s="70" t="s">
        <v>40</v>
      </c>
      <c r="D120" s="67" t="s">
        <v>47</v>
      </c>
      <c r="E120" s="70" t="s">
        <v>62</v>
      </c>
      <c r="F120" s="75" t="s">
        <v>312</v>
      </c>
      <c r="G120" s="72">
        <v>0.5</v>
      </c>
      <c r="H120" s="75" t="s">
        <v>249</v>
      </c>
      <c r="I120" s="67">
        <v>1</v>
      </c>
      <c r="J120" s="67"/>
      <c r="K120" s="67">
        <v>0.0001</v>
      </c>
      <c r="L120" s="67"/>
      <c r="M120" s="67">
        <v>0.0004</v>
      </c>
      <c r="N120" s="67"/>
      <c r="O120" s="70" t="s">
        <v>135</v>
      </c>
      <c r="P120" s="70" t="s">
        <v>62</v>
      </c>
      <c r="Q120" s="67">
        <v>2021.12</v>
      </c>
      <c r="R120" s="75"/>
    </row>
    <row r="121" s="8" customFormat="1" ht="55" customHeight="1" spans="1:18">
      <c r="A121" s="67">
        <v>5</v>
      </c>
      <c r="B121" s="70" t="s">
        <v>313</v>
      </c>
      <c r="C121" s="70" t="s">
        <v>40</v>
      </c>
      <c r="D121" s="67" t="s">
        <v>47</v>
      </c>
      <c r="E121" s="70" t="s">
        <v>64</v>
      </c>
      <c r="F121" s="71" t="s">
        <v>314</v>
      </c>
      <c r="G121" s="72">
        <v>3.5</v>
      </c>
      <c r="H121" s="71" t="s">
        <v>252</v>
      </c>
      <c r="I121" s="67">
        <v>2</v>
      </c>
      <c r="J121" s="67"/>
      <c r="K121" s="94">
        <v>0.0002</v>
      </c>
      <c r="L121" s="94"/>
      <c r="M121" s="94">
        <v>0.0011</v>
      </c>
      <c r="N121" s="94"/>
      <c r="O121" s="70" t="s">
        <v>135</v>
      </c>
      <c r="P121" s="70" t="s">
        <v>64</v>
      </c>
      <c r="Q121" s="67">
        <v>2021.12</v>
      </c>
      <c r="R121" s="75"/>
    </row>
    <row r="122" s="8" customFormat="1" ht="55" customHeight="1" spans="1:18">
      <c r="A122" s="67">
        <v>7</v>
      </c>
      <c r="B122" s="70" t="s">
        <v>315</v>
      </c>
      <c r="C122" s="70" t="s">
        <v>40</v>
      </c>
      <c r="D122" s="67" t="s">
        <v>41</v>
      </c>
      <c r="E122" s="70" t="s">
        <v>67</v>
      </c>
      <c r="F122" s="75" t="s">
        <v>316</v>
      </c>
      <c r="G122" s="72">
        <v>1.5</v>
      </c>
      <c r="H122" s="75" t="s">
        <v>317</v>
      </c>
      <c r="I122" s="67"/>
      <c r="J122" s="67">
        <v>2</v>
      </c>
      <c r="K122" s="67">
        <v>0.0002</v>
      </c>
      <c r="L122" s="67"/>
      <c r="M122" s="67">
        <v>0.0014</v>
      </c>
      <c r="N122" s="102"/>
      <c r="O122" s="70" t="s">
        <v>135</v>
      </c>
      <c r="P122" s="70" t="s">
        <v>67</v>
      </c>
      <c r="Q122" s="67">
        <v>2021.12</v>
      </c>
      <c r="R122" s="75"/>
    </row>
    <row r="123" s="8" customFormat="1" ht="55" customHeight="1" spans="1:18">
      <c r="A123" s="67">
        <v>8</v>
      </c>
      <c r="B123" s="70" t="s">
        <v>318</v>
      </c>
      <c r="C123" s="76" t="s">
        <v>40</v>
      </c>
      <c r="D123" s="67" t="s">
        <v>70</v>
      </c>
      <c r="E123" s="76" t="s">
        <v>71</v>
      </c>
      <c r="F123" s="71" t="s">
        <v>319</v>
      </c>
      <c r="G123" s="72">
        <v>2.5</v>
      </c>
      <c r="H123" s="75" t="s">
        <v>249</v>
      </c>
      <c r="I123" s="79">
        <v>2</v>
      </c>
      <c r="J123" s="79"/>
      <c r="K123" s="94">
        <v>0.0002</v>
      </c>
      <c r="L123" s="94"/>
      <c r="M123" s="94">
        <v>0.0009</v>
      </c>
      <c r="N123" s="97"/>
      <c r="O123" s="70" t="s">
        <v>135</v>
      </c>
      <c r="P123" s="70" t="s">
        <v>71</v>
      </c>
      <c r="Q123" s="67">
        <v>2021.12</v>
      </c>
      <c r="R123" s="75"/>
    </row>
    <row r="124" s="8" customFormat="1" ht="55" customHeight="1" spans="1:18">
      <c r="A124" s="67">
        <v>9</v>
      </c>
      <c r="B124" s="70" t="s">
        <v>320</v>
      </c>
      <c r="C124" s="70" t="s">
        <v>40</v>
      </c>
      <c r="D124" s="67" t="s">
        <v>41</v>
      </c>
      <c r="E124" s="70" t="s">
        <v>74</v>
      </c>
      <c r="F124" s="75" t="s">
        <v>321</v>
      </c>
      <c r="G124" s="72">
        <v>1</v>
      </c>
      <c r="H124" s="71" t="s">
        <v>157</v>
      </c>
      <c r="I124" s="67"/>
      <c r="J124" s="67">
        <v>1</v>
      </c>
      <c r="K124" s="72">
        <v>0.0001</v>
      </c>
      <c r="L124" s="72"/>
      <c r="M124" s="72">
        <v>0.0004</v>
      </c>
      <c r="N124" s="72"/>
      <c r="O124" s="70" t="s">
        <v>135</v>
      </c>
      <c r="P124" s="70" t="s">
        <v>74</v>
      </c>
      <c r="Q124" s="67">
        <v>2021.12</v>
      </c>
      <c r="R124" s="75"/>
    </row>
    <row r="125" s="8" customFormat="1" ht="48" customHeight="1" spans="1:18">
      <c r="A125" s="63" t="s">
        <v>322</v>
      </c>
      <c r="B125" s="63"/>
      <c r="C125" s="63"/>
      <c r="D125" s="63"/>
      <c r="E125" s="63"/>
      <c r="F125" s="77" t="s">
        <v>323</v>
      </c>
      <c r="G125" s="65">
        <f t="shared" ref="G125:K125" si="11">SUM(G126:G135)</f>
        <v>7.1</v>
      </c>
      <c r="H125" s="112"/>
      <c r="I125" s="93">
        <f t="shared" si="11"/>
        <v>13</v>
      </c>
      <c r="J125" s="93">
        <f t="shared" si="11"/>
        <v>8</v>
      </c>
      <c r="K125" s="93">
        <f t="shared" si="11"/>
        <v>0.0022</v>
      </c>
      <c r="L125" s="93"/>
      <c r="M125" s="93">
        <f>SUM(M126:M135)</f>
        <v>0.0107</v>
      </c>
      <c r="N125" s="93"/>
      <c r="O125" s="67"/>
      <c r="P125" s="67"/>
      <c r="Q125" s="67"/>
      <c r="R125" s="75"/>
    </row>
    <row r="126" s="8" customFormat="1" ht="64" customHeight="1" spans="1:18">
      <c r="A126" s="67">
        <v>1</v>
      </c>
      <c r="B126" s="70" t="s">
        <v>324</v>
      </c>
      <c r="C126" s="70" t="s">
        <v>40</v>
      </c>
      <c r="D126" s="67" t="s">
        <v>41</v>
      </c>
      <c r="E126" s="70" t="s">
        <v>42</v>
      </c>
      <c r="F126" s="75" t="s">
        <v>325</v>
      </c>
      <c r="G126" s="72">
        <v>0.5</v>
      </c>
      <c r="H126" s="75" t="s">
        <v>326</v>
      </c>
      <c r="I126" s="73">
        <v>2</v>
      </c>
      <c r="J126" s="67"/>
      <c r="K126" s="94">
        <v>0.0003</v>
      </c>
      <c r="L126" s="95"/>
      <c r="M126" s="94">
        <v>0.0015</v>
      </c>
      <c r="N126" s="95"/>
      <c r="O126" s="70" t="s">
        <v>135</v>
      </c>
      <c r="P126" s="70" t="s">
        <v>42</v>
      </c>
      <c r="Q126" s="67">
        <v>2021.12</v>
      </c>
      <c r="R126" s="75"/>
    </row>
    <row r="127" s="8" customFormat="1" ht="64" customHeight="1" spans="1:18">
      <c r="A127" s="67">
        <v>2</v>
      </c>
      <c r="B127" s="70" t="s">
        <v>327</v>
      </c>
      <c r="C127" s="70" t="s">
        <v>40</v>
      </c>
      <c r="D127" s="67" t="s">
        <v>47</v>
      </c>
      <c r="E127" s="70" t="s">
        <v>48</v>
      </c>
      <c r="F127" s="75" t="s">
        <v>328</v>
      </c>
      <c r="G127" s="72">
        <v>0.1</v>
      </c>
      <c r="H127" s="71" t="s">
        <v>273</v>
      </c>
      <c r="I127" s="67">
        <v>1</v>
      </c>
      <c r="J127" s="67"/>
      <c r="K127" s="72">
        <v>0.0001</v>
      </c>
      <c r="L127" s="72"/>
      <c r="M127" s="72">
        <v>0.0003</v>
      </c>
      <c r="N127" s="102"/>
      <c r="O127" s="70" t="s">
        <v>135</v>
      </c>
      <c r="P127" s="70" t="s">
        <v>48</v>
      </c>
      <c r="Q127" s="67">
        <v>2021.12</v>
      </c>
      <c r="R127" s="75"/>
    </row>
    <row r="128" s="8" customFormat="1" ht="64" customHeight="1" spans="1:18">
      <c r="A128" s="67">
        <v>3</v>
      </c>
      <c r="B128" s="70" t="s">
        <v>329</v>
      </c>
      <c r="C128" s="70" t="s">
        <v>40</v>
      </c>
      <c r="D128" s="67" t="s">
        <v>41</v>
      </c>
      <c r="E128" s="70" t="s">
        <v>54</v>
      </c>
      <c r="F128" s="71" t="s">
        <v>330</v>
      </c>
      <c r="G128" s="72">
        <v>0.82</v>
      </c>
      <c r="H128" s="71" t="s">
        <v>244</v>
      </c>
      <c r="I128" s="79">
        <v>2</v>
      </c>
      <c r="J128" s="79"/>
      <c r="K128" s="94">
        <v>0.0002</v>
      </c>
      <c r="L128" s="97"/>
      <c r="M128" s="94">
        <v>0.0013</v>
      </c>
      <c r="N128" s="97"/>
      <c r="O128" s="70" t="s">
        <v>135</v>
      </c>
      <c r="P128" s="70" t="s">
        <v>54</v>
      </c>
      <c r="Q128" s="67">
        <v>2021.12</v>
      </c>
      <c r="R128" s="75"/>
    </row>
    <row r="129" s="8" customFormat="1" ht="64" customHeight="1" spans="1:18">
      <c r="A129" s="67">
        <v>4</v>
      </c>
      <c r="B129" s="70" t="s">
        <v>331</v>
      </c>
      <c r="C129" s="70" t="s">
        <v>40</v>
      </c>
      <c r="D129" s="67" t="s">
        <v>41</v>
      </c>
      <c r="E129" s="70" t="s">
        <v>57</v>
      </c>
      <c r="F129" s="75" t="s">
        <v>332</v>
      </c>
      <c r="G129" s="72">
        <v>0.2</v>
      </c>
      <c r="H129" s="71" t="s">
        <v>273</v>
      </c>
      <c r="I129" s="67">
        <v>1</v>
      </c>
      <c r="J129" s="67"/>
      <c r="K129" s="94">
        <v>0.0001</v>
      </c>
      <c r="L129" s="94"/>
      <c r="M129" s="94">
        <v>0.0003</v>
      </c>
      <c r="N129" s="73"/>
      <c r="O129" s="70" t="s">
        <v>135</v>
      </c>
      <c r="P129" s="70" t="s">
        <v>57</v>
      </c>
      <c r="Q129" s="67">
        <v>2021.12</v>
      </c>
      <c r="R129" s="75"/>
    </row>
    <row r="130" s="8" customFormat="1" ht="64" customHeight="1" spans="1:18">
      <c r="A130" s="67">
        <v>5</v>
      </c>
      <c r="B130" s="70" t="s">
        <v>333</v>
      </c>
      <c r="C130" s="70" t="s">
        <v>40</v>
      </c>
      <c r="D130" s="67" t="s">
        <v>41</v>
      </c>
      <c r="E130" s="70" t="s">
        <v>334</v>
      </c>
      <c r="F130" s="75" t="s">
        <v>335</v>
      </c>
      <c r="G130" s="72">
        <v>0.1</v>
      </c>
      <c r="H130" s="75" t="s">
        <v>249</v>
      </c>
      <c r="I130" s="67">
        <v>1</v>
      </c>
      <c r="J130" s="67"/>
      <c r="K130" s="67">
        <v>0.0001</v>
      </c>
      <c r="L130" s="67"/>
      <c r="M130" s="67">
        <v>0.0004</v>
      </c>
      <c r="N130" s="67"/>
      <c r="O130" s="70" t="s">
        <v>135</v>
      </c>
      <c r="P130" s="70" t="s">
        <v>62</v>
      </c>
      <c r="Q130" s="67">
        <v>2021.12</v>
      </c>
      <c r="R130" s="75"/>
    </row>
    <row r="131" s="8" customFormat="1" ht="64" customHeight="1" spans="1:18">
      <c r="A131" s="67">
        <v>6</v>
      </c>
      <c r="B131" s="70" t="s">
        <v>336</v>
      </c>
      <c r="C131" s="70" t="s">
        <v>40</v>
      </c>
      <c r="D131" s="67" t="s">
        <v>41</v>
      </c>
      <c r="E131" s="70" t="s">
        <v>64</v>
      </c>
      <c r="F131" s="71" t="s">
        <v>337</v>
      </c>
      <c r="G131" s="72">
        <v>3</v>
      </c>
      <c r="H131" s="71" t="s">
        <v>252</v>
      </c>
      <c r="I131" s="67">
        <v>5</v>
      </c>
      <c r="J131" s="67"/>
      <c r="K131" s="94">
        <v>0.0005</v>
      </c>
      <c r="L131" s="94"/>
      <c r="M131" s="94">
        <v>0.0024</v>
      </c>
      <c r="N131" s="94"/>
      <c r="O131" s="70" t="s">
        <v>135</v>
      </c>
      <c r="P131" s="70" t="s">
        <v>64</v>
      </c>
      <c r="Q131" s="67">
        <v>2021.12</v>
      </c>
      <c r="R131" s="75"/>
    </row>
    <row r="132" s="8" customFormat="1" ht="64" customHeight="1" spans="1:18">
      <c r="A132" s="67">
        <v>7</v>
      </c>
      <c r="B132" s="70" t="s">
        <v>338</v>
      </c>
      <c r="C132" s="70" t="s">
        <v>40</v>
      </c>
      <c r="D132" s="67" t="s">
        <v>41</v>
      </c>
      <c r="E132" s="70" t="s">
        <v>99</v>
      </c>
      <c r="F132" s="75" t="s">
        <v>339</v>
      </c>
      <c r="G132" s="72">
        <v>0.4</v>
      </c>
      <c r="H132" s="71" t="s">
        <v>340</v>
      </c>
      <c r="I132" s="67"/>
      <c r="J132" s="67">
        <v>1</v>
      </c>
      <c r="K132" s="73">
        <v>0.0001</v>
      </c>
      <c r="L132" s="97"/>
      <c r="M132" s="73">
        <v>0.0002</v>
      </c>
      <c r="N132" s="97"/>
      <c r="O132" s="70" t="s">
        <v>135</v>
      </c>
      <c r="P132" s="70" t="s">
        <v>99</v>
      </c>
      <c r="Q132" s="67">
        <v>2021.12</v>
      </c>
      <c r="R132" s="75"/>
    </row>
    <row r="133" s="8" customFormat="1" ht="64" customHeight="1" spans="1:18">
      <c r="A133" s="67">
        <v>8</v>
      </c>
      <c r="B133" s="70" t="s">
        <v>341</v>
      </c>
      <c r="C133" s="76" t="s">
        <v>40</v>
      </c>
      <c r="D133" s="67" t="s">
        <v>41</v>
      </c>
      <c r="E133" s="70" t="s">
        <v>102</v>
      </c>
      <c r="F133" s="75" t="s">
        <v>342</v>
      </c>
      <c r="G133" s="72">
        <v>1</v>
      </c>
      <c r="H133" s="75" t="s">
        <v>343</v>
      </c>
      <c r="I133" s="67">
        <v>1</v>
      </c>
      <c r="J133" s="67">
        <v>2</v>
      </c>
      <c r="K133" s="72">
        <v>0.0003</v>
      </c>
      <c r="L133" s="72"/>
      <c r="M133" s="72">
        <v>0.0015</v>
      </c>
      <c r="N133" s="97"/>
      <c r="O133" s="70" t="s">
        <v>135</v>
      </c>
      <c r="P133" s="70" t="s">
        <v>102</v>
      </c>
      <c r="Q133" s="67">
        <v>2021.12</v>
      </c>
      <c r="R133" s="75"/>
    </row>
    <row r="134" s="8" customFormat="1" ht="64" customHeight="1" spans="1:18">
      <c r="A134" s="67">
        <v>9</v>
      </c>
      <c r="B134" s="70" t="s">
        <v>344</v>
      </c>
      <c r="C134" s="70" t="s">
        <v>40</v>
      </c>
      <c r="D134" s="67" t="s">
        <v>41</v>
      </c>
      <c r="E134" s="74" t="s">
        <v>111</v>
      </c>
      <c r="F134" s="111" t="s">
        <v>345</v>
      </c>
      <c r="G134" s="72">
        <v>0.4</v>
      </c>
      <c r="H134" s="81" t="s">
        <v>266</v>
      </c>
      <c r="I134" s="100"/>
      <c r="J134" s="100">
        <v>1</v>
      </c>
      <c r="K134" s="94">
        <v>0.0001</v>
      </c>
      <c r="L134" s="94"/>
      <c r="M134" s="73">
        <v>0.0004</v>
      </c>
      <c r="N134" s="97"/>
      <c r="O134" s="70" t="s">
        <v>135</v>
      </c>
      <c r="P134" s="74" t="s">
        <v>111</v>
      </c>
      <c r="Q134" s="67">
        <v>2021.12</v>
      </c>
      <c r="R134" s="75"/>
    </row>
    <row r="135" s="8" customFormat="1" ht="64" customHeight="1" spans="1:18">
      <c r="A135" s="67">
        <v>10</v>
      </c>
      <c r="B135" s="70" t="s">
        <v>346</v>
      </c>
      <c r="C135" s="70" t="s">
        <v>40</v>
      </c>
      <c r="D135" s="67" t="s">
        <v>41</v>
      </c>
      <c r="E135" s="70" t="s">
        <v>77</v>
      </c>
      <c r="F135" s="71" t="s">
        <v>347</v>
      </c>
      <c r="G135" s="72">
        <v>0.58</v>
      </c>
      <c r="H135" s="81" t="s">
        <v>348</v>
      </c>
      <c r="I135" s="67"/>
      <c r="J135" s="67">
        <v>4</v>
      </c>
      <c r="K135" s="95">
        <v>0.0004</v>
      </c>
      <c r="L135" s="98"/>
      <c r="M135" s="95">
        <v>0.0024</v>
      </c>
      <c r="N135" s="98"/>
      <c r="O135" s="70" t="s">
        <v>135</v>
      </c>
      <c r="P135" s="70" t="s">
        <v>77</v>
      </c>
      <c r="Q135" s="67">
        <v>2021.12</v>
      </c>
      <c r="R135" s="75"/>
    </row>
    <row r="136" s="8" customFormat="1" ht="56" customHeight="1" spans="1:18">
      <c r="A136" s="63" t="s">
        <v>349</v>
      </c>
      <c r="B136" s="63"/>
      <c r="C136" s="63"/>
      <c r="D136" s="63"/>
      <c r="E136" s="67"/>
      <c r="F136" s="77" t="s">
        <v>350</v>
      </c>
      <c r="G136" s="65">
        <f t="shared" ref="G136:K136" si="12">SUM(G137)</f>
        <v>1</v>
      </c>
      <c r="H136" s="113"/>
      <c r="I136" s="93">
        <f t="shared" si="12"/>
        <v>1</v>
      </c>
      <c r="J136" s="93"/>
      <c r="K136" s="93">
        <f t="shared" si="12"/>
        <v>0.0001</v>
      </c>
      <c r="L136" s="93"/>
      <c r="M136" s="93">
        <f t="shared" ref="M136:M140" si="13">SUM(M137)</f>
        <v>0.0005</v>
      </c>
      <c r="N136" s="93"/>
      <c r="O136" s="67"/>
      <c r="P136" s="67"/>
      <c r="Q136" s="67"/>
      <c r="R136" s="75"/>
    </row>
    <row r="137" s="8" customFormat="1" ht="68" customHeight="1" spans="1:18">
      <c r="A137" s="67">
        <v>1</v>
      </c>
      <c r="B137" s="70" t="s">
        <v>351</v>
      </c>
      <c r="C137" s="76" t="s">
        <v>40</v>
      </c>
      <c r="D137" s="67" t="s">
        <v>41</v>
      </c>
      <c r="E137" s="70" t="s">
        <v>352</v>
      </c>
      <c r="F137" s="75" t="s">
        <v>353</v>
      </c>
      <c r="G137" s="72">
        <v>1</v>
      </c>
      <c r="H137" s="75" t="s">
        <v>354</v>
      </c>
      <c r="I137" s="67">
        <v>1</v>
      </c>
      <c r="J137" s="67"/>
      <c r="K137" s="72">
        <v>0.0001</v>
      </c>
      <c r="L137" s="72"/>
      <c r="M137" s="72">
        <v>0.0005</v>
      </c>
      <c r="N137" s="97"/>
      <c r="O137" s="70" t="s">
        <v>135</v>
      </c>
      <c r="P137" s="70" t="s">
        <v>102</v>
      </c>
      <c r="Q137" s="67">
        <v>2021.12</v>
      </c>
      <c r="R137" s="75"/>
    </row>
    <row r="138" s="8" customFormat="1" ht="49" customHeight="1" spans="1:18">
      <c r="A138" s="63" t="s">
        <v>355</v>
      </c>
      <c r="B138" s="63"/>
      <c r="C138" s="63"/>
      <c r="D138" s="63"/>
      <c r="E138" s="67"/>
      <c r="F138" s="77" t="s">
        <v>356</v>
      </c>
      <c r="G138" s="65">
        <f t="shared" ref="G138:K138" si="14">SUM(G139)</f>
        <v>0.4</v>
      </c>
      <c r="H138" s="113"/>
      <c r="I138" s="93">
        <f t="shared" si="14"/>
        <v>1</v>
      </c>
      <c r="J138" s="93"/>
      <c r="K138" s="93">
        <f t="shared" si="14"/>
        <v>0.0001</v>
      </c>
      <c r="L138" s="93"/>
      <c r="M138" s="93">
        <f t="shared" si="13"/>
        <v>0.0003</v>
      </c>
      <c r="N138" s="93"/>
      <c r="O138" s="67"/>
      <c r="P138" s="67"/>
      <c r="Q138" s="67"/>
      <c r="R138" s="75"/>
    </row>
    <row r="139" s="8" customFormat="1" ht="82" customHeight="1" spans="1:18">
      <c r="A139" s="67">
        <v>1</v>
      </c>
      <c r="B139" s="70" t="s">
        <v>357</v>
      </c>
      <c r="C139" s="76" t="s">
        <v>40</v>
      </c>
      <c r="D139" s="67" t="s">
        <v>41</v>
      </c>
      <c r="E139" s="70" t="s">
        <v>358</v>
      </c>
      <c r="F139" s="75" t="s">
        <v>359</v>
      </c>
      <c r="G139" s="72">
        <v>0.4</v>
      </c>
      <c r="H139" s="75" t="s">
        <v>360</v>
      </c>
      <c r="I139" s="67">
        <v>1</v>
      </c>
      <c r="J139" s="67"/>
      <c r="K139" s="72">
        <v>0.0001</v>
      </c>
      <c r="L139" s="72"/>
      <c r="M139" s="72">
        <v>0.0003</v>
      </c>
      <c r="N139" s="97"/>
      <c r="O139" s="70" t="s">
        <v>135</v>
      </c>
      <c r="P139" s="70" t="s">
        <v>102</v>
      </c>
      <c r="Q139" s="67">
        <v>2021.12</v>
      </c>
      <c r="R139" s="75"/>
    </row>
    <row r="140" s="8" customFormat="1" ht="53" customHeight="1" spans="1:18">
      <c r="A140" s="63" t="s">
        <v>361</v>
      </c>
      <c r="B140" s="63"/>
      <c r="C140" s="63"/>
      <c r="D140" s="63"/>
      <c r="E140" s="63"/>
      <c r="F140" s="77" t="s">
        <v>362</v>
      </c>
      <c r="G140" s="65">
        <f t="shared" ref="G140:K140" si="15">SUM(G141)</f>
        <v>0.3</v>
      </c>
      <c r="H140" s="113"/>
      <c r="I140" s="93">
        <f t="shared" si="15"/>
        <v>1</v>
      </c>
      <c r="J140" s="93"/>
      <c r="K140" s="93">
        <f t="shared" si="15"/>
        <v>0.0001</v>
      </c>
      <c r="L140" s="93"/>
      <c r="M140" s="93">
        <f t="shared" si="13"/>
        <v>0.0003</v>
      </c>
      <c r="N140" s="93"/>
      <c r="O140" s="67"/>
      <c r="P140" s="67"/>
      <c r="Q140" s="67"/>
      <c r="R140" s="75"/>
    </row>
    <row r="141" s="8" customFormat="1" ht="56" customHeight="1" spans="1:18">
      <c r="A141" s="67">
        <v>1</v>
      </c>
      <c r="B141" s="70" t="s">
        <v>363</v>
      </c>
      <c r="C141" s="70" t="s">
        <v>40</v>
      </c>
      <c r="D141" s="67" t="s">
        <v>47</v>
      </c>
      <c r="E141" s="70" t="s">
        <v>51</v>
      </c>
      <c r="F141" s="75" t="s">
        <v>364</v>
      </c>
      <c r="G141" s="72">
        <v>0.3</v>
      </c>
      <c r="H141" s="75" t="s">
        <v>326</v>
      </c>
      <c r="I141" s="67">
        <v>1</v>
      </c>
      <c r="J141" s="67"/>
      <c r="K141" s="94">
        <v>0.0001</v>
      </c>
      <c r="L141" s="94"/>
      <c r="M141" s="94">
        <v>0.0003</v>
      </c>
      <c r="N141" s="97"/>
      <c r="O141" s="70" t="s">
        <v>135</v>
      </c>
      <c r="P141" s="70" t="s">
        <v>51</v>
      </c>
      <c r="Q141" s="67"/>
      <c r="R141" s="75"/>
    </row>
    <row r="142" s="8" customFormat="1" ht="48" customHeight="1" spans="1:18">
      <c r="A142" s="63" t="s">
        <v>365</v>
      </c>
      <c r="B142" s="63"/>
      <c r="C142" s="63"/>
      <c r="D142" s="63"/>
      <c r="E142" s="63"/>
      <c r="F142" s="77" t="s">
        <v>366</v>
      </c>
      <c r="G142" s="65">
        <f t="shared" ref="G142:K142" si="16">SUM(G143:G144)</f>
        <v>1</v>
      </c>
      <c r="H142" s="112"/>
      <c r="I142" s="93">
        <f t="shared" si="16"/>
        <v>1</v>
      </c>
      <c r="J142" s="93">
        <f t="shared" si="16"/>
        <v>1</v>
      </c>
      <c r="K142" s="93">
        <f t="shared" si="16"/>
        <v>0.0002</v>
      </c>
      <c r="L142" s="93"/>
      <c r="M142" s="93">
        <f>SUM(M143:M144)</f>
        <v>0.0008</v>
      </c>
      <c r="N142" s="102"/>
      <c r="O142" s="67"/>
      <c r="P142" s="67"/>
      <c r="Q142" s="67"/>
      <c r="R142" s="75"/>
    </row>
    <row r="143" s="8" customFormat="1" ht="63" customHeight="1" spans="1:18">
      <c r="A143" s="67">
        <v>1</v>
      </c>
      <c r="B143" s="70" t="s">
        <v>367</v>
      </c>
      <c r="C143" s="70" t="s">
        <v>40</v>
      </c>
      <c r="D143" s="67" t="s">
        <v>41</v>
      </c>
      <c r="E143" s="70" t="s">
        <v>368</v>
      </c>
      <c r="F143" s="75" t="s">
        <v>369</v>
      </c>
      <c r="G143" s="72">
        <v>0.4</v>
      </c>
      <c r="H143" s="71" t="s">
        <v>154</v>
      </c>
      <c r="I143" s="67"/>
      <c r="J143" s="100">
        <v>1</v>
      </c>
      <c r="K143" s="73">
        <v>0.0001</v>
      </c>
      <c r="L143" s="101"/>
      <c r="M143" s="73">
        <v>0.0004</v>
      </c>
      <c r="N143" s="102"/>
      <c r="O143" s="70" t="s">
        <v>135</v>
      </c>
      <c r="P143" s="70" t="s">
        <v>67</v>
      </c>
      <c r="Q143" s="67">
        <v>2021.12</v>
      </c>
      <c r="R143" s="75"/>
    </row>
    <row r="144" s="8" customFormat="1" ht="41" customHeight="1" spans="1:18">
      <c r="A144" s="67">
        <v>2</v>
      </c>
      <c r="B144" s="70" t="s">
        <v>370</v>
      </c>
      <c r="C144" s="76" t="s">
        <v>40</v>
      </c>
      <c r="D144" s="79" t="s">
        <v>124</v>
      </c>
      <c r="E144" s="76" t="s">
        <v>71</v>
      </c>
      <c r="F144" s="71" t="s">
        <v>371</v>
      </c>
      <c r="G144" s="72">
        <v>0.6</v>
      </c>
      <c r="H144" s="75" t="s">
        <v>326</v>
      </c>
      <c r="I144" s="79">
        <v>1</v>
      </c>
      <c r="J144" s="79"/>
      <c r="K144" s="94">
        <v>0.0001</v>
      </c>
      <c r="L144" s="94"/>
      <c r="M144" s="94">
        <v>0.0004</v>
      </c>
      <c r="N144" s="102"/>
      <c r="O144" s="70" t="s">
        <v>135</v>
      </c>
      <c r="P144" s="70" t="s">
        <v>71</v>
      </c>
      <c r="Q144" s="67">
        <v>2021.12</v>
      </c>
      <c r="R144" s="75"/>
    </row>
    <row r="145" s="8" customFormat="1" ht="52" customHeight="1" spans="1:18">
      <c r="A145" s="63" t="s">
        <v>372</v>
      </c>
      <c r="B145" s="63"/>
      <c r="C145" s="80"/>
      <c r="D145" s="80"/>
      <c r="E145" s="63"/>
      <c r="F145" s="77" t="s">
        <v>373</v>
      </c>
      <c r="G145" s="65">
        <f t="shared" ref="G145:K145" si="17">SUM(G146:G151)</f>
        <v>13</v>
      </c>
      <c r="H145" s="112"/>
      <c r="I145" s="93">
        <f t="shared" si="17"/>
        <v>7</v>
      </c>
      <c r="J145" s="93">
        <f t="shared" si="17"/>
        <v>2</v>
      </c>
      <c r="K145" s="93">
        <f t="shared" si="17"/>
        <v>0.0012</v>
      </c>
      <c r="L145" s="93"/>
      <c r="M145" s="93">
        <f>SUM(M146:M151)</f>
        <v>0.0056</v>
      </c>
      <c r="N145" s="93"/>
      <c r="O145" s="67"/>
      <c r="P145" s="67"/>
      <c r="Q145" s="67"/>
      <c r="R145" s="75"/>
    </row>
    <row r="146" s="8" customFormat="1" ht="64" customHeight="1" spans="1:18">
      <c r="A146" s="67">
        <v>1</v>
      </c>
      <c r="B146" s="70" t="s">
        <v>374</v>
      </c>
      <c r="C146" s="70" t="s">
        <v>40</v>
      </c>
      <c r="D146" s="67" t="s">
        <v>47</v>
      </c>
      <c r="E146" s="70" t="s">
        <v>51</v>
      </c>
      <c r="F146" s="75" t="s">
        <v>375</v>
      </c>
      <c r="G146" s="72">
        <v>2</v>
      </c>
      <c r="H146" s="75" t="s">
        <v>376</v>
      </c>
      <c r="I146" s="67">
        <v>2</v>
      </c>
      <c r="J146" s="67"/>
      <c r="K146" s="94">
        <v>0.0002</v>
      </c>
      <c r="L146" s="94"/>
      <c r="M146" s="94">
        <v>0.0007</v>
      </c>
      <c r="N146" s="97"/>
      <c r="O146" s="70" t="s">
        <v>135</v>
      </c>
      <c r="P146" s="70" t="s">
        <v>51</v>
      </c>
      <c r="Q146" s="67">
        <v>2021.12</v>
      </c>
      <c r="R146" s="75"/>
    </row>
    <row r="147" s="8" customFormat="1" ht="64" customHeight="1" spans="1:18">
      <c r="A147" s="67">
        <v>2</v>
      </c>
      <c r="B147" s="70" t="s">
        <v>377</v>
      </c>
      <c r="C147" s="70" t="s">
        <v>40</v>
      </c>
      <c r="D147" s="67" t="s">
        <v>41</v>
      </c>
      <c r="E147" s="70" t="s">
        <v>54</v>
      </c>
      <c r="F147" s="71" t="s">
        <v>378</v>
      </c>
      <c r="G147" s="72">
        <v>1</v>
      </c>
      <c r="H147" s="71" t="s">
        <v>244</v>
      </c>
      <c r="I147" s="73">
        <v>1</v>
      </c>
      <c r="J147" s="73"/>
      <c r="K147" s="94">
        <v>0.0001</v>
      </c>
      <c r="L147" s="97"/>
      <c r="M147" s="73">
        <v>0.0007</v>
      </c>
      <c r="N147" s="97"/>
      <c r="O147" s="70" t="s">
        <v>135</v>
      </c>
      <c r="P147" s="70" t="s">
        <v>54</v>
      </c>
      <c r="Q147" s="67">
        <v>2021.12</v>
      </c>
      <c r="R147" s="75"/>
    </row>
    <row r="148" s="8" customFormat="1" ht="64" customHeight="1" spans="1:18">
      <c r="A148" s="67">
        <v>3</v>
      </c>
      <c r="B148" s="70" t="s">
        <v>379</v>
      </c>
      <c r="C148" s="70" t="s">
        <v>40</v>
      </c>
      <c r="D148" s="67" t="s">
        <v>47</v>
      </c>
      <c r="E148" s="70" t="s">
        <v>380</v>
      </c>
      <c r="F148" s="75" t="s">
        <v>381</v>
      </c>
      <c r="G148" s="72">
        <v>3</v>
      </c>
      <c r="H148" s="71" t="s">
        <v>252</v>
      </c>
      <c r="I148" s="67">
        <v>2</v>
      </c>
      <c r="J148" s="67"/>
      <c r="K148" s="94">
        <v>0.0002</v>
      </c>
      <c r="L148" s="94"/>
      <c r="M148" s="94">
        <v>0.0011</v>
      </c>
      <c r="N148" s="94"/>
      <c r="O148" s="70" t="s">
        <v>135</v>
      </c>
      <c r="P148" s="70" t="s">
        <v>64</v>
      </c>
      <c r="Q148" s="67">
        <v>2021.12</v>
      </c>
      <c r="R148" s="75"/>
    </row>
    <row r="149" s="8" customFormat="1" ht="64" customHeight="1" spans="1:18">
      <c r="A149" s="67">
        <v>4</v>
      </c>
      <c r="B149" s="70" t="s">
        <v>382</v>
      </c>
      <c r="C149" s="70" t="s">
        <v>40</v>
      </c>
      <c r="D149" s="67" t="s">
        <v>41</v>
      </c>
      <c r="E149" s="70" t="s">
        <v>368</v>
      </c>
      <c r="F149" s="75" t="s">
        <v>383</v>
      </c>
      <c r="G149" s="72">
        <v>1</v>
      </c>
      <c r="H149" s="71" t="s">
        <v>154</v>
      </c>
      <c r="I149" s="100"/>
      <c r="J149" s="100">
        <v>1</v>
      </c>
      <c r="K149" s="73">
        <v>0.0001</v>
      </c>
      <c r="L149" s="101"/>
      <c r="M149" s="73">
        <v>0.0004</v>
      </c>
      <c r="N149" s="102"/>
      <c r="O149" s="70" t="s">
        <v>135</v>
      </c>
      <c r="P149" s="70" t="s">
        <v>67</v>
      </c>
      <c r="Q149" s="67">
        <v>2021.12</v>
      </c>
      <c r="R149" s="75"/>
    </row>
    <row r="150" s="8" customFormat="1" ht="64" customHeight="1" spans="1:18">
      <c r="A150" s="67">
        <v>5</v>
      </c>
      <c r="B150" s="70" t="s">
        <v>384</v>
      </c>
      <c r="C150" s="70" t="s">
        <v>40</v>
      </c>
      <c r="D150" s="67" t="s">
        <v>47</v>
      </c>
      <c r="E150" s="70" t="s">
        <v>74</v>
      </c>
      <c r="F150" s="75" t="s">
        <v>385</v>
      </c>
      <c r="G150" s="72">
        <v>2</v>
      </c>
      <c r="H150" s="71" t="s">
        <v>386</v>
      </c>
      <c r="I150" s="67">
        <v>1</v>
      </c>
      <c r="J150" s="67"/>
      <c r="K150" s="72">
        <v>0.0002</v>
      </c>
      <c r="L150" s="72"/>
      <c r="M150" s="72">
        <v>0.0011</v>
      </c>
      <c r="N150" s="72"/>
      <c r="O150" s="70" t="s">
        <v>135</v>
      </c>
      <c r="P150" s="70" t="s">
        <v>74</v>
      </c>
      <c r="Q150" s="67">
        <v>2021.12</v>
      </c>
      <c r="R150" s="75"/>
    </row>
    <row r="151" s="8" customFormat="1" ht="64" customHeight="1" spans="1:18">
      <c r="A151" s="67">
        <v>6</v>
      </c>
      <c r="B151" s="70" t="s">
        <v>387</v>
      </c>
      <c r="C151" s="70" t="s">
        <v>40</v>
      </c>
      <c r="D151" s="67" t="s">
        <v>41</v>
      </c>
      <c r="E151" s="74" t="s">
        <v>111</v>
      </c>
      <c r="F151" s="111" t="s">
        <v>388</v>
      </c>
      <c r="G151" s="72">
        <v>4</v>
      </c>
      <c r="H151" s="81" t="s">
        <v>389</v>
      </c>
      <c r="I151" s="100">
        <v>1</v>
      </c>
      <c r="J151" s="100">
        <v>1</v>
      </c>
      <c r="K151" s="72">
        <v>0.0004</v>
      </c>
      <c r="L151" s="72"/>
      <c r="M151" s="72">
        <v>0.0016</v>
      </c>
      <c r="N151" s="97"/>
      <c r="O151" s="70" t="s">
        <v>135</v>
      </c>
      <c r="P151" s="74" t="s">
        <v>111</v>
      </c>
      <c r="Q151" s="67">
        <v>2021.12</v>
      </c>
      <c r="R151" s="75"/>
    </row>
    <row r="152" s="8" customFormat="1" ht="55" customHeight="1" spans="1:18">
      <c r="A152" s="63" t="s">
        <v>390</v>
      </c>
      <c r="B152" s="63"/>
      <c r="C152" s="63"/>
      <c r="D152" s="63"/>
      <c r="E152" s="63"/>
      <c r="F152" s="77" t="s">
        <v>391</v>
      </c>
      <c r="G152" s="65">
        <f t="shared" ref="G152:K152" si="18">SUM(G153:G161)</f>
        <v>33</v>
      </c>
      <c r="H152" s="112"/>
      <c r="I152" s="93">
        <f t="shared" si="18"/>
        <v>14</v>
      </c>
      <c r="J152" s="93">
        <f t="shared" si="18"/>
        <v>10</v>
      </c>
      <c r="K152" s="93">
        <f t="shared" si="18"/>
        <v>0.0044</v>
      </c>
      <c r="L152" s="93"/>
      <c r="M152" s="93">
        <f>SUM(M153:M161)</f>
        <v>0.02101</v>
      </c>
      <c r="N152" s="93"/>
      <c r="O152" s="67"/>
      <c r="P152" s="67"/>
      <c r="Q152" s="67"/>
      <c r="R152" s="75"/>
    </row>
    <row r="153" s="8" customFormat="1" ht="57" customHeight="1" spans="1:18">
      <c r="A153" s="67">
        <v>1</v>
      </c>
      <c r="B153" s="70" t="s">
        <v>392</v>
      </c>
      <c r="C153" s="70" t="s">
        <v>40</v>
      </c>
      <c r="D153" s="73" t="s">
        <v>47</v>
      </c>
      <c r="E153" s="74" t="s">
        <v>48</v>
      </c>
      <c r="F153" s="75" t="s">
        <v>393</v>
      </c>
      <c r="G153" s="72">
        <v>6.6</v>
      </c>
      <c r="H153" s="71" t="s">
        <v>394</v>
      </c>
      <c r="I153" s="98">
        <v>1</v>
      </c>
      <c r="J153" s="79">
        <v>1</v>
      </c>
      <c r="K153" s="72">
        <v>0.0011</v>
      </c>
      <c r="L153" s="67"/>
      <c r="M153" s="67">
        <v>0.0056</v>
      </c>
      <c r="N153" s="102"/>
      <c r="O153" s="70" t="s">
        <v>135</v>
      </c>
      <c r="P153" s="74" t="s">
        <v>48</v>
      </c>
      <c r="Q153" s="67">
        <v>2021.12</v>
      </c>
      <c r="R153" s="75"/>
    </row>
    <row r="154" s="8" customFormat="1" ht="39" customHeight="1" spans="1:18">
      <c r="A154" s="67">
        <v>2</v>
      </c>
      <c r="B154" s="70" t="s">
        <v>395</v>
      </c>
      <c r="C154" s="70" t="s">
        <v>40</v>
      </c>
      <c r="D154" s="67" t="s">
        <v>47</v>
      </c>
      <c r="E154" s="70" t="s">
        <v>51</v>
      </c>
      <c r="F154" s="75" t="s">
        <v>396</v>
      </c>
      <c r="G154" s="72">
        <v>1.8</v>
      </c>
      <c r="H154" s="71" t="s">
        <v>326</v>
      </c>
      <c r="I154" s="67">
        <v>1</v>
      </c>
      <c r="J154" s="67">
        <v>1</v>
      </c>
      <c r="K154" s="94">
        <v>0.0002</v>
      </c>
      <c r="L154" s="94"/>
      <c r="M154" s="94">
        <v>0.0007</v>
      </c>
      <c r="N154" s="97"/>
      <c r="O154" s="70" t="s">
        <v>135</v>
      </c>
      <c r="P154" s="70" t="s">
        <v>51</v>
      </c>
      <c r="Q154" s="67">
        <v>2021.12</v>
      </c>
      <c r="R154" s="75"/>
    </row>
    <row r="155" s="8" customFormat="1" ht="63" customHeight="1" spans="1:18">
      <c r="A155" s="67">
        <v>3</v>
      </c>
      <c r="B155" s="70" t="s">
        <v>397</v>
      </c>
      <c r="C155" s="70" t="s">
        <v>40</v>
      </c>
      <c r="D155" s="73" t="s">
        <v>47</v>
      </c>
      <c r="E155" s="70" t="s">
        <v>54</v>
      </c>
      <c r="F155" s="71" t="s">
        <v>398</v>
      </c>
      <c r="G155" s="72">
        <v>1.2</v>
      </c>
      <c r="H155" s="71" t="s">
        <v>244</v>
      </c>
      <c r="I155" s="73">
        <v>2</v>
      </c>
      <c r="J155" s="73"/>
      <c r="K155" s="94">
        <v>0.0002</v>
      </c>
      <c r="L155" s="97"/>
      <c r="M155" s="73">
        <v>0.00011</v>
      </c>
      <c r="N155" s="97"/>
      <c r="O155" s="70" t="s">
        <v>135</v>
      </c>
      <c r="P155" s="70" t="s">
        <v>54</v>
      </c>
      <c r="Q155" s="67">
        <v>2021.12</v>
      </c>
      <c r="R155" s="75"/>
    </row>
    <row r="156" s="8" customFormat="1" ht="46" customHeight="1" spans="1:18">
      <c r="A156" s="67">
        <v>4</v>
      </c>
      <c r="B156" s="70" t="s">
        <v>399</v>
      </c>
      <c r="C156" s="70" t="s">
        <v>40</v>
      </c>
      <c r="D156" s="67" t="s">
        <v>47</v>
      </c>
      <c r="E156" s="70" t="s">
        <v>57</v>
      </c>
      <c r="F156" s="75" t="s">
        <v>400</v>
      </c>
      <c r="G156" s="72">
        <v>1.8</v>
      </c>
      <c r="H156" s="71" t="s">
        <v>326</v>
      </c>
      <c r="I156" s="67"/>
      <c r="J156" s="67">
        <v>3</v>
      </c>
      <c r="K156" s="94">
        <v>0.0003</v>
      </c>
      <c r="L156" s="94"/>
      <c r="M156" s="94">
        <v>0.0013</v>
      </c>
      <c r="N156" s="73"/>
      <c r="O156" s="70" t="s">
        <v>135</v>
      </c>
      <c r="P156" s="70" t="s">
        <v>57</v>
      </c>
      <c r="Q156" s="67">
        <v>2021.12</v>
      </c>
      <c r="R156" s="75"/>
    </row>
    <row r="157" s="8" customFormat="1" ht="51" customHeight="1" spans="1:18">
      <c r="A157" s="67">
        <v>5</v>
      </c>
      <c r="B157" s="70" t="s">
        <v>401</v>
      </c>
      <c r="C157" s="70" t="s">
        <v>40</v>
      </c>
      <c r="D157" s="73" t="s">
        <v>47</v>
      </c>
      <c r="E157" s="70" t="s">
        <v>402</v>
      </c>
      <c r="F157" s="75" t="s">
        <v>403</v>
      </c>
      <c r="G157" s="72">
        <v>1.2</v>
      </c>
      <c r="H157" s="75" t="s">
        <v>404</v>
      </c>
      <c r="I157" s="67"/>
      <c r="J157" s="67">
        <v>1</v>
      </c>
      <c r="K157" s="67">
        <v>0.0002</v>
      </c>
      <c r="L157" s="67"/>
      <c r="M157" s="67">
        <v>0.0011</v>
      </c>
      <c r="N157" s="67"/>
      <c r="O157" s="70" t="s">
        <v>135</v>
      </c>
      <c r="P157" s="70" t="s">
        <v>62</v>
      </c>
      <c r="Q157" s="67">
        <v>2021.12</v>
      </c>
      <c r="R157" s="75"/>
    </row>
    <row r="158" s="8" customFormat="1" ht="57" customHeight="1" spans="1:18">
      <c r="A158" s="67">
        <v>6</v>
      </c>
      <c r="B158" s="70" t="s">
        <v>405</v>
      </c>
      <c r="C158" s="70" t="s">
        <v>40</v>
      </c>
      <c r="D158" s="67" t="s">
        <v>47</v>
      </c>
      <c r="E158" s="70" t="s">
        <v>64</v>
      </c>
      <c r="F158" s="71" t="s">
        <v>406</v>
      </c>
      <c r="G158" s="72">
        <v>4.2</v>
      </c>
      <c r="H158" s="71" t="s">
        <v>407</v>
      </c>
      <c r="I158" s="67">
        <v>4</v>
      </c>
      <c r="J158" s="67"/>
      <c r="K158" s="94">
        <v>0.0004</v>
      </c>
      <c r="L158" s="94"/>
      <c r="M158" s="94">
        <v>0.0021</v>
      </c>
      <c r="N158" s="94"/>
      <c r="O158" s="70" t="s">
        <v>135</v>
      </c>
      <c r="P158" s="70" t="s">
        <v>64</v>
      </c>
      <c r="Q158" s="67">
        <v>2021.12</v>
      </c>
      <c r="R158" s="75"/>
    </row>
    <row r="159" s="8" customFormat="1" ht="57" customHeight="1" spans="1:18">
      <c r="A159" s="67">
        <v>7</v>
      </c>
      <c r="B159" s="70" t="s">
        <v>408</v>
      </c>
      <c r="C159" s="70" t="s">
        <v>40</v>
      </c>
      <c r="D159" s="73" t="s">
        <v>47</v>
      </c>
      <c r="E159" s="70" t="s">
        <v>67</v>
      </c>
      <c r="F159" s="75" t="s">
        <v>409</v>
      </c>
      <c r="G159" s="72">
        <v>1.2</v>
      </c>
      <c r="H159" s="71" t="s">
        <v>154</v>
      </c>
      <c r="I159" s="67"/>
      <c r="J159" s="67">
        <v>1</v>
      </c>
      <c r="K159" s="101">
        <v>0.0001</v>
      </c>
      <c r="L159" s="97"/>
      <c r="M159" s="73">
        <v>0.0009</v>
      </c>
      <c r="N159" s="102"/>
      <c r="O159" s="70" t="s">
        <v>135</v>
      </c>
      <c r="P159" s="70" t="s">
        <v>67</v>
      </c>
      <c r="Q159" s="67">
        <v>2021.12</v>
      </c>
      <c r="R159" s="75"/>
    </row>
    <row r="160" s="8" customFormat="1" ht="54" customHeight="1" spans="1:18">
      <c r="A160" s="67">
        <v>8</v>
      </c>
      <c r="B160" s="70" t="s">
        <v>410</v>
      </c>
      <c r="C160" s="76" t="s">
        <v>40</v>
      </c>
      <c r="D160" s="67" t="s">
        <v>47</v>
      </c>
      <c r="E160" s="76" t="s">
        <v>71</v>
      </c>
      <c r="F160" s="71" t="s">
        <v>411</v>
      </c>
      <c r="G160" s="72">
        <v>0.6</v>
      </c>
      <c r="H160" s="71" t="s">
        <v>326</v>
      </c>
      <c r="I160" s="79">
        <v>1</v>
      </c>
      <c r="J160" s="79"/>
      <c r="K160" s="94">
        <v>0.0001</v>
      </c>
      <c r="L160" s="94"/>
      <c r="M160" s="94">
        <v>0.0004</v>
      </c>
      <c r="N160" s="97"/>
      <c r="O160" s="70" t="s">
        <v>135</v>
      </c>
      <c r="P160" s="70" t="s">
        <v>71</v>
      </c>
      <c r="Q160" s="67">
        <v>2021.12</v>
      </c>
      <c r="R160" s="75"/>
    </row>
    <row r="161" s="8" customFormat="1" ht="72" customHeight="1" spans="1:18">
      <c r="A161" s="67">
        <v>9</v>
      </c>
      <c r="B161" s="70" t="s">
        <v>412</v>
      </c>
      <c r="C161" s="70" t="s">
        <v>40</v>
      </c>
      <c r="D161" s="73" t="s">
        <v>47</v>
      </c>
      <c r="E161" s="70" t="s">
        <v>77</v>
      </c>
      <c r="F161" s="71" t="s">
        <v>413</v>
      </c>
      <c r="G161" s="72">
        <v>14.4</v>
      </c>
      <c r="H161" s="81" t="s">
        <v>414</v>
      </c>
      <c r="I161" s="67">
        <v>5</v>
      </c>
      <c r="J161" s="67">
        <v>3</v>
      </c>
      <c r="K161" s="95">
        <v>0.0018</v>
      </c>
      <c r="L161" s="95"/>
      <c r="M161" s="95">
        <v>0.0088</v>
      </c>
      <c r="N161" s="95"/>
      <c r="O161" s="70" t="s">
        <v>135</v>
      </c>
      <c r="P161" s="70" t="s">
        <v>77</v>
      </c>
      <c r="Q161" s="67">
        <v>2021.12</v>
      </c>
      <c r="R161" s="75"/>
    </row>
    <row r="162" s="8" customFormat="1" ht="53" customHeight="1" spans="1:18">
      <c r="A162" s="63" t="s">
        <v>415</v>
      </c>
      <c r="B162" s="63"/>
      <c r="C162" s="63"/>
      <c r="D162" s="63"/>
      <c r="E162" s="63"/>
      <c r="F162" s="77" t="s">
        <v>416</v>
      </c>
      <c r="G162" s="65">
        <f t="shared" ref="G162:K162" si="19">SUM(G163:G167)</f>
        <v>14.5</v>
      </c>
      <c r="H162" s="69"/>
      <c r="I162" s="93">
        <f t="shared" si="19"/>
        <v>5</v>
      </c>
      <c r="J162" s="93">
        <f t="shared" si="19"/>
        <v>2</v>
      </c>
      <c r="K162" s="93">
        <f t="shared" si="19"/>
        <v>1.0028</v>
      </c>
      <c r="L162" s="93"/>
      <c r="M162" s="93">
        <f>SUM(M163:M167)</f>
        <v>0.0136</v>
      </c>
      <c r="N162" s="93"/>
      <c r="O162" s="67"/>
      <c r="P162" s="67"/>
      <c r="Q162" s="67"/>
      <c r="R162" s="75"/>
    </row>
    <row r="163" s="8" customFormat="1" ht="62" customHeight="1" spans="1:18">
      <c r="A163" s="67">
        <v>1</v>
      </c>
      <c r="B163" s="70" t="s">
        <v>417</v>
      </c>
      <c r="C163" s="70" t="s">
        <v>40</v>
      </c>
      <c r="D163" s="73" t="s">
        <v>47</v>
      </c>
      <c r="E163" s="74" t="s">
        <v>48</v>
      </c>
      <c r="F163" s="75" t="s">
        <v>418</v>
      </c>
      <c r="G163" s="72">
        <v>4.5</v>
      </c>
      <c r="H163" s="71" t="s">
        <v>394</v>
      </c>
      <c r="I163" s="98">
        <v>1</v>
      </c>
      <c r="J163" s="79">
        <v>1</v>
      </c>
      <c r="K163" s="72">
        <v>0.0009</v>
      </c>
      <c r="L163" s="67"/>
      <c r="M163" s="67">
        <v>0.0047</v>
      </c>
      <c r="N163" s="102"/>
      <c r="O163" s="70" t="s">
        <v>135</v>
      </c>
      <c r="P163" s="74" t="s">
        <v>48</v>
      </c>
      <c r="Q163" s="67">
        <v>2021.12</v>
      </c>
      <c r="R163" s="75"/>
    </row>
    <row r="164" s="8" customFormat="1" ht="62" customHeight="1" spans="1:18">
      <c r="A164" s="67">
        <v>2</v>
      </c>
      <c r="B164" s="70" t="s">
        <v>419</v>
      </c>
      <c r="C164" s="70" t="s">
        <v>40</v>
      </c>
      <c r="D164" s="67" t="s">
        <v>47</v>
      </c>
      <c r="E164" s="70" t="s">
        <v>51</v>
      </c>
      <c r="F164" s="75" t="s">
        <v>420</v>
      </c>
      <c r="G164" s="72">
        <v>0.5</v>
      </c>
      <c r="H164" s="71" t="s">
        <v>421</v>
      </c>
      <c r="I164" s="67">
        <v>1</v>
      </c>
      <c r="J164" s="67"/>
      <c r="K164" s="97">
        <v>1</v>
      </c>
      <c r="L164" s="97"/>
      <c r="M164" s="94">
        <v>0.0007</v>
      </c>
      <c r="N164" s="97"/>
      <c r="O164" s="70" t="s">
        <v>135</v>
      </c>
      <c r="P164" s="70" t="s">
        <v>51</v>
      </c>
      <c r="Q164" s="67">
        <v>2021.12</v>
      </c>
      <c r="R164" s="75"/>
    </row>
    <row r="165" s="8" customFormat="1" ht="62" customHeight="1" spans="1:18">
      <c r="A165" s="67">
        <v>3</v>
      </c>
      <c r="B165" s="70" t="s">
        <v>422</v>
      </c>
      <c r="C165" s="70" t="s">
        <v>40</v>
      </c>
      <c r="D165" s="67" t="s">
        <v>41</v>
      </c>
      <c r="E165" s="70" t="s">
        <v>57</v>
      </c>
      <c r="F165" s="75" t="s">
        <v>423</v>
      </c>
      <c r="G165" s="72">
        <v>0.5</v>
      </c>
      <c r="H165" s="71" t="s">
        <v>421</v>
      </c>
      <c r="I165" s="67"/>
      <c r="J165" s="67">
        <v>1</v>
      </c>
      <c r="K165" s="94">
        <v>0.0001</v>
      </c>
      <c r="L165" s="94"/>
      <c r="M165" s="94">
        <v>0.0004</v>
      </c>
      <c r="N165" s="73"/>
      <c r="O165" s="70" t="s">
        <v>135</v>
      </c>
      <c r="P165" s="70" t="s">
        <v>57</v>
      </c>
      <c r="Q165" s="67">
        <v>2021.12</v>
      </c>
      <c r="R165" s="75"/>
    </row>
    <row r="166" s="8" customFormat="1" ht="62" customHeight="1" spans="1:18">
      <c r="A166" s="67">
        <v>4</v>
      </c>
      <c r="B166" s="70" t="s">
        <v>424</v>
      </c>
      <c r="C166" s="70" t="s">
        <v>40</v>
      </c>
      <c r="D166" s="67" t="s">
        <v>47</v>
      </c>
      <c r="E166" s="70" t="s">
        <v>64</v>
      </c>
      <c r="F166" s="71" t="s">
        <v>425</v>
      </c>
      <c r="G166" s="72">
        <v>1.5</v>
      </c>
      <c r="H166" s="71" t="s">
        <v>407</v>
      </c>
      <c r="I166" s="67">
        <v>2</v>
      </c>
      <c r="J166" s="67"/>
      <c r="K166" s="94">
        <v>0.0003</v>
      </c>
      <c r="L166" s="94"/>
      <c r="M166" s="94">
        <v>0.0014</v>
      </c>
      <c r="N166" s="94"/>
      <c r="O166" s="70" t="s">
        <v>135</v>
      </c>
      <c r="P166" s="70" t="s">
        <v>64</v>
      </c>
      <c r="Q166" s="67">
        <v>2021.12</v>
      </c>
      <c r="R166" s="75"/>
    </row>
    <row r="167" s="8" customFormat="1" ht="62" customHeight="1" spans="1:18">
      <c r="A167" s="67">
        <v>5</v>
      </c>
      <c r="B167" s="70" t="s">
        <v>426</v>
      </c>
      <c r="C167" s="70" t="s">
        <v>40</v>
      </c>
      <c r="D167" s="67" t="s">
        <v>41</v>
      </c>
      <c r="E167" s="70" t="s">
        <v>99</v>
      </c>
      <c r="F167" s="75" t="s">
        <v>427</v>
      </c>
      <c r="G167" s="72">
        <v>7.5</v>
      </c>
      <c r="H167" s="71" t="s">
        <v>218</v>
      </c>
      <c r="I167" s="73">
        <v>1</v>
      </c>
      <c r="J167" s="91"/>
      <c r="K167" s="67">
        <v>0.0015</v>
      </c>
      <c r="L167" s="67"/>
      <c r="M167" s="67">
        <v>0.0064</v>
      </c>
      <c r="N167" s="67"/>
      <c r="O167" s="70" t="s">
        <v>135</v>
      </c>
      <c r="P167" s="70" t="s">
        <v>99</v>
      </c>
      <c r="Q167" s="73">
        <v>2021.12</v>
      </c>
      <c r="R167" s="75"/>
    </row>
    <row r="168" s="8" customFormat="1" ht="60" customHeight="1" spans="1:18">
      <c r="A168" s="63" t="s">
        <v>428</v>
      </c>
      <c r="B168" s="63"/>
      <c r="C168" s="63"/>
      <c r="D168" s="63"/>
      <c r="E168" s="63"/>
      <c r="F168" s="77" t="s">
        <v>429</v>
      </c>
      <c r="G168" s="65">
        <f t="shared" ref="G168:K168" si="20">SUM(G169:G173)</f>
        <v>3</v>
      </c>
      <c r="H168" s="69"/>
      <c r="I168" s="93">
        <f t="shared" si="20"/>
        <v>3</v>
      </c>
      <c r="J168" s="93">
        <f t="shared" si="20"/>
        <v>4</v>
      </c>
      <c r="K168" s="93">
        <f t="shared" si="20"/>
        <v>0.0015</v>
      </c>
      <c r="L168" s="93"/>
      <c r="M168" s="93">
        <f>SUM(M169:M173)</f>
        <v>0.0067</v>
      </c>
      <c r="N168" s="93"/>
      <c r="O168" s="67"/>
      <c r="P168" s="67"/>
      <c r="Q168" s="67"/>
      <c r="R168" s="75"/>
    </row>
    <row r="169" s="8" customFormat="1" ht="62" customHeight="1" spans="1:18">
      <c r="A169" s="67">
        <v>1</v>
      </c>
      <c r="B169" s="70" t="s">
        <v>430</v>
      </c>
      <c r="C169" s="70" t="s">
        <v>40</v>
      </c>
      <c r="D169" s="67" t="s">
        <v>41</v>
      </c>
      <c r="E169" s="70" t="s">
        <v>54</v>
      </c>
      <c r="F169" s="71" t="s">
        <v>431</v>
      </c>
      <c r="G169" s="72">
        <v>0.2</v>
      </c>
      <c r="H169" s="71" t="s">
        <v>432</v>
      </c>
      <c r="I169" s="100">
        <v>1</v>
      </c>
      <c r="J169" s="100"/>
      <c r="K169" s="94">
        <v>0.0001</v>
      </c>
      <c r="L169" s="97"/>
      <c r="M169" s="94">
        <v>0.0007</v>
      </c>
      <c r="N169" s="97"/>
      <c r="O169" s="70" t="s">
        <v>135</v>
      </c>
      <c r="P169" s="70" t="s">
        <v>54</v>
      </c>
      <c r="Q169" s="67">
        <v>2021.12</v>
      </c>
      <c r="R169" s="75"/>
    </row>
    <row r="170" s="8" customFormat="1" ht="62" customHeight="1" spans="1:18">
      <c r="A170" s="67">
        <v>2</v>
      </c>
      <c r="B170" s="70" t="s">
        <v>433</v>
      </c>
      <c r="C170" s="70" t="s">
        <v>40</v>
      </c>
      <c r="D170" s="67" t="s">
        <v>41</v>
      </c>
      <c r="E170" s="70" t="s">
        <v>57</v>
      </c>
      <c r="F170" s="75" t="s">
        <v>434</v>
      </c>
      <c r="G170" s="72">
        <v>0.4</v>
      </c>
      <c r="H170" s="71" t="s">
        <v>376</v>
      </c>
      <c r="I170" s="67">
        <v>1</v>
      </c>
      <c r="J170" s="67">
        <v>1</v>
      </c>
      <c r="K170" s="94">
        <v>0.0002</v>
      </c>
      <c r="L170" s="94"/>
      <c r="M170" s="94">
        <v>0.0007</v>
      </c>
      <c r="N170" s="73"/>
      <c r="O170" s="70" t="s">
        <v>135</v>
      </c>
      <c r="P170" s="70" t="s">
        <v>57</v>
      </c>
      <c r="Q170" s="67">
        <v>2021.12</v>
      </c>
      <c r="R170" s="75"/>
    </row>
    <row r="171" s="8" customFormat="1" ht="62" customHeight="1" spans="1:18">
      <c r="A171" s="67">
        <v>3</v>
      </c>
      <c r="B171" s="70" t="s">
        <v>435</v>
      </c>
      <c r="C171" s="70" t="s">
        <v>40</v>
      </c>
      <c r="D171" s="67" t="s">
        <v>41</v>
      </c>
      <c r="E171" s="70" t="s">
        <v>436</v>
      </c>
      <c r="F171" s="75" t="s">
        <v>437</v>
      </c>
      <c r="G171" s="72">
        <v>0.8</v>
      </c>
      <c r="H171" s="71" t="s">
        <v>438</v>
      </c>
      <c r="I171" s="67"/>
      <c r="J171" s="67">
        <v>1</v>
      </c>
      <c r="K171" s="72">
        <v>0.0004</v>
      </c>
      <c r="L171" s="97"/>
      <c r="M171" s="72">
        <v>0.0018</v>
      </c>
      <c r="N171" s="102"/>
      <c r="O171" s="70" t="s">
        <v>135</v>
      </c>
      <c r="P171" s="70" t="s">
        <v>67</v>
      </c>
      <c r="Q171" s="67">
        <v>2021.12</v>
      </c>
      <c r="R171" s="75"/>
    </row>
    <row r="172" s="8" customFormat="1" ht="62" customHeight="1" spans="1:18">
      <c r="A172" s="67">
        <v>4</v>
      </c>
      <c r="B172" s="70" t="s">
        <v>439</v>
      </c>
      <c r="C172" s="70" t="s">
        <v>40</v>
      </c>
      <c r="D172" s="67" t="s">
        <v>41</v>
      </c>
      <c r="E172" s="74" t="s">
        <v>111</v>
      </c>
      <c r="F172" s="111" t="s">
        <v>440</v>
      </c>
      <c r="G172" s="72">
        <v>0.6</v>
      </c>
      <c r="H172" s="81" t="s">
        <v>441</v>
      </c>
      <c r="I172" s="100"/>
      <c r="J172" s="100">
        <v>1</v>
      </c>
      <c r="K172" s="72">
        <v>0.0003</v>
      </c>
      <c r="L172" s="72"/>
      <c r="M172" s="72">
        <v>0.0011</v>
      </c>
      <c r="N172" s="97"/>
      <c r="O172" s="70" t="s">
        <v>135</v>
      </c>
      <c r="P172" s="74" t="s">
        <v>111</v>
      </c>
      <c r="Q172" s="67">
        <v>2021.12</v>
      </c>
      <c r="R172" s="75"/>
    </row>
    <row r="173" s="8" customFormat="1" ht="62" customHeight="1" spans="1:18">
      <c r="A173" s="67">
        <v>5</v>
      </c>
      <c r="B173" s="70" t="s">
        <v>442</v>
      </c>
      <c r="C173" s="70" t="s">
        <v>40</v>
      </c>
      <c r="D173" s="67" t="s">
        <v>47</v>
      </c>
      <c r="E173" s="70" t="s">
        <v>77</v>
      </c>
      <c r="F173" s="71" t="s">
        <v>443</v>
      </c>
      <c r="G173" s="72">
        <v>1</v>
      </c>
      <c r="H173" s="81" t="s">
        <v>444</v>
      </c>
      <c r="I173" s="67">
        <v>1</v>
      </c>
      <c r="J173" s="67">
        <v>1</v>
      </c>
      <c r="K173" s="95">
        <v>0.0005</v>
      </c>
      <c r="L173" s="95"/>
      <c r="M173" s="95">
        <v>0.0024</v>
      </c>
      <c r="N173" s="95"/>
      <c r="O173" s="70" t="s">
        <v>135</v>
      </c>
      <c r="P173" s="70" t="s">
        <v>77</v>
      </c>
      <c r="Q173" s="67">
        <v>2021.12</v>
      </c>
      <c r="R173" s="75"/>
    </row>
    <row r="174" s="8" customFormat="1" ht="45" customHeight="1" spans="1:18">
      <c r="A174" s="63" t="s">
        <v>445</v>
      </c>
      <c r="B174" s="63"/>
      <c r="C174" s="63"/>
      <c r="D174" s="63"/>
      <c r="E174" s="63"/>
      <c r="F174" s="77" t="s">
        <v>446</v>
      </c>
      <c r="G174" s="65">
        <f t="shared" ref="G174:K174" si="21">SUM(G175)</f>
        <v>1</v>
      </c>
      <c r="H174" s="69"/>
      <c r="I174" s="93"/>
      <c r="J174" s="93">
        <f t="shared" si="21"/>
        <v>1</v>
      </c>
      <c r="K174" s="93">
        <f t="shared" si="21"/>
        <v>0.0001</v>
      </c>
      <c r="L174" s="93"/>
      <c r="M174" s="93">
        <f>SUM(M175)</f>
        <v>0.0005</v>
      </c>
      <c r="N174" s="93"/>
      <c r="O174" s="67"/>
      <c r="P174" s="67"/>
      <c r="Q174" s="67"/>
      <c r="R174" s="75"/>
    </row>
    <row r="175" s="8" customFormat="1" ht="66" customHeight="1" spans="1:18">
      <c r="A175" s="67">
        <v>1</v>
      </c>
      <c r="B175" s="70" t="s">
        <v>447</v>
      </c>
      <c r="C175" s="70" t="s">
        <v>40</v>
      </c>
      <c r="D175" s="67" t="s">
        <v>41</v>
      </c>
      <c r="E175" s="70" t="s">
        <v>448</v>
      </c>
      <c r="F175" s="75" t="s">
        <v>449</v>
      </c>
      <c r="G175" s="72">
        <v>1</v>
      </c>
      <c r="H175" s="75" t="s">
        <v>450</v>
      </c>
      <c r="I175" s="67"/>
      <c r="J175" s="67">
        <v>1</v>
      </c>
      <c r="K175" s="67">
        <v>0.0001</v>
      </c>
      <c r="L175" s="67"/>
      <c r="M175" s="67">
        <v>0.0005</v>
      </c>
      <c r="N175" s="67"/>
      <c r="O175" s="70" t="s">
        <v>45</v>
      </c>
      <c r="P175" s="70" t="s">
        <v>67</v>
      </c>
      <c r="Q175" s="67">
        <v>2021.12</v>
      </c>
      <c r="R175" s="75"/>
    </row>
    <row r="176" s="13" customFormat="1" ht="66" customHeight="1" spans="1:249">
      <c r="A176" s="114" t="s">
        <v>451</v>
      </c>
      <c r="B176" s="115"/>
      <c r="C176" s="63"/>
      <c r="D176" s="63"/>
      <c r="E176" s="63"/>
      <c r="F176" s="77" t="s">
        <v>452</v>
      </c>
      <c r="G176" s="65">
        <f>G177+G178+G179+G180+G181+G182+G183</f>
        <v>9.6</v>
      </c>
      <c r="H176" s="113"/>
      <c r="I176" s="63"/>
      <c r="J176" s="63"/>
      <c r="K176" s="63"/>
      <c r="L176" s="63"/>
      <c r="M176" s="63"/>
      <c r="N176" s="63"/>
      <c r="O176" s="63"/>
      <c r="P176" s="63"/>
      <c r="Q176" s="63"/>
      <c r="R176" s="113"/>
      <c r="S176" s="124"/>
      <c r="T176" s="124"/>
      <c r="U176" s="124"/>
      <c r="V176" s="124"/>
      <c r="W176" s="124"/>
      <c r="X176" s="124"/>
      <c r="Y176" s="124"/>
      <c r="Z176" s="124"/>
      <c r="AA176" s="124"/>
      <c r="AB176" s="124"/>
      <c r="AC176" s="124"/>
      <c r="AD176" s="124"/>
      <c r="AE176" s="124"/>
      <c r="AF176" s="124"/>
      <c r="AG176" s="124"/>
      <c r="AH176" s="124"/>
      <c r="AI176" s="124"/>
      <c r="AJ176" s="124"/>
      <c r="AK176" s="124"/>
      <c r="AL176" s="124"/>
      <c r="AM176" s="124"/>
      <c r="AN176" s="124"/>
      <c r="AO176" s="124"/>
      <c r="AP176" s="124"/>
      <c r="AQ176" s="124"/>
      <c r="AR176" s="124"/>
      <c r="AS176" s="124"/>
      <c r="AT176" s="124"/>
      <c r="AU176" s="124"/>
      <c r="AV176" s="124"/>
      <c r="AW176" s="124"/>
      <c r="AX176" s="124"/>
      <c r="AY176" s="124"/>
      <c r="AZ176" s="124"/>
      <c r="BA176" s="124"/>
      <c r="BB176" s="124"/>
      <c r="BC176" s="124"/>
      <c r="BD176" s="124"/>
      <c r="BE176" s="124"/>
      <c r="BF176" s="124"/>
      <c r="BG176" s="124"/>
      <c r="BH176" s="124"/>
      <c r="BI176" s="124"/>
      <c r="BJ176" s="124"/>
      <c r="BK176" s="124"/>
      <c r="BL176" s="124"/>
      <c r="BM176" s="124"/>
      <c r="BN176" s="124"/>
      <c r="BO176" s="124"/>
      <c r="BP176" s="124"/>
      <c r="BQ176" s="124"/>
      <c r="BR176" s="124"/>
      <c r="BS176" s="124"/>
      <c r="BT176" s="124"/>
      <c r="BU176" s="124"/>
      <c r="BV176" s="124"/>
      <c r="BW176" s="124"/>
      <c r="BX176" s="124"/>
      <c r="BY176" s="124"/>
      <c r="BZ176" s="124"/>
      <c r="CA176" s="124"/>
      <c r="CB176" s="124"/>
      <c r="CC176" s="124"/>
      <c r="CD176" s="124"/>
      <c r="CE176" s="124"/>
      <c r="CF176" s="124"/>
      <c r="CG176" s="124"/>
      <c r="CH176" s="124"/>
      <c r="CI176" s="124"/>
      <c r="CJ176" s="124"/>
      <c r="CK176" s="124"/>
      <c r="CL176" s="124"/>
      <c r="CM176" s="124"/>
      <c r="CN176" s="124"/>
      <c r="CO176" s="124"/>
      <c r="CP176" s="124"/>
      <c r="CQ176" s="124"/>
      <c r="CR176" s="124"/>
      <c r="CS176" s="124"/>
      <c r="CT176" s="124"/>
      <c r="CU176" s="124"/>
      <c r="CV176" s="124"/>
      <c r="CW176" s="124"/>
      <c r="CX176" s="124"/>
      <c r="CY176" s="124"/>
      <c r="CZ176" s="124"/>
      <c r="DA176" s="124"/>
      <c r="DB176" s="124"/>
      <c r="DC176" s="124"/>
      <c r="DD176" s="124"/>
      <c r="DE176" s="124"/>
      <c r="DF176" s="124"/>
      <c r="DG176" s="124"/>
      <c r="DH176" s="124"/>
      <c r="DI176" s="124"/>
      <c r="DJ176" s="124"/>
      <c r="DK176" s="124"/>
      <c r="DL176" s="124"/>
      <c r="DM176" s="124"/>
      <c r="DN176" s="124"/>
      <c r="DO176" s="124"/>
      <c r="DP176" s="124"/>
      <c r="DQ176" s="124"/>
      <c r="DR176" s="124"/>
      <c r="DS176" s="124"/>
      <c r="DT176" s="124"/>
      <c r="DU176" s="124"/>
      <c r="DV176" s="124"/>
      <c r="DW176" s="124"/>
      <c r="DX176" s="124"/>
      <c r="DY176" s="124"/>
      <c r="DZ176" s="124"/>
      <c r="EA176" s="124"/>
      <c r="EB176" s="124"/>
      <c r="EC176" s="124"/>
      <c r="ED176" s="124"/>
      <c r="EE176" s="124"/>
      <c r="EF176" s="124"/>
      <c r="EG176" s="124"/>
      <c r="EH176" s="124"/>
      <c r="EI176" s="124"/>
      <c r="EJ176" s="124"/>
      <c r="EK176" s="124"/>
      <c r="EL176" s="124"/>
      <c r="EM176" s="124"/>
      <c r="EN176" s="124"/>
      <c r="EO176" s="124"/>
      <c r="EP176" s="124"/>
      <c r="EQ176" s="124"/>
      <c r="ER176" s="124"/>
      <c r="ES176" s="124"/>
      <c r="ET176" s="124"/>
      <c r="EU176" s="124"/>
      <c r="EV176" s="124"/>
      <c r="EW176" s="124"/>
      <c r="EX176" s="124"/>
      <c r="EY176" s="124"/>
      <c r="EZ176" s="124"/>
      <c r="FA176" s="124"/>
      <c r="FB176" s="124"/>
      <c r="FC176" s="124"/>
      <c r="FD176" s="124"/>
      <c r="FE176" s="124"/>
      <c r="FF176" s="124"/>
      <c r="FG176" s="124"/>
      <c r="FH176" s="124"/>
      <c r="FI176" s="124"/>
      <c r="FJ176" s="124"/>
      <c r="FK176" s="124"/>
      <c r="FL176" s="124"/>
      <c r="FM176" s="124"/>
      <c r="FN176" s="124"/>
      <c r="FO176" s="124"/>
      <c r="FP176" s="124"/>
      <c r="FQ176" s="124"/>
      <c r="FR176" s="124"/>
      <c r="FS176" s="124"/>
      <c r="FT176" s="124"/>
      <c r="FU176" s="124"/>
      <c r="FV176" s="124"/>
      <c r="FW176" s="124"/>
      <c r="FX176" s="124"/>
      <c r="FY176" s="124"/>
      <c r="FZ176" s="124"/>
      <c r="GA176" s="124"/>
      <c r="GB176" s="124"/>
      <c r="GC176" s="124"/>
      <c r="GD176" s="124"/>
      <c r="GE176" s="124"/>
      <c r="GF176" s="124"/>
      <c r="GG176" s="124"/>
      <c r="GH176" s="124"/>
      <c r="GI176" s="124"/>
      <c r="GJ176" s="124"/>
      <c r="GK176" s="124"/>
      <c r="GL176" s="124"/>
      <c r="GM176" s="124"/>
      <c r="GN176" s="124"/>
      <c r="GO176" s="124"/>
      <c r="GP176" s="124"/>
      <c r="GQ176" s="124"/>
      <c r="GR176" s="124"/>
      <c r="GS176" s="124"/>
      <c r="GT176" s="124"/>
      <c r="GU176" s="124"/>
      <c r="GV176" s="124"/>
      <c r="GW176" s="124"/>
      <c r="GX176" s="124"/>
      <c r="GY176" s="124"/>
      <c r="GZ176" s="124"/>
      <c r="HA176" s="124"/>
      <c r="HB176" s="124"/>
      <c r="HC176" s="124"/>
      <c r="HD176" s="124"/>
      <c r="HE176" s="124"/>
      <c r="HF176" s="124"/>
      <c r="HG176" s="124"/>
      <c r="HH176" s="124"/>
      <c r="HI176" s="124"/>
      <c r="HJ176" s="124"/>
      <c r="HK176" s="124"/>
      <c r="HL176" s="124"/>
      <c r="HM176" s="124"/>
      <c r="HN176" s="124"/>
      <c r="HO176" s="124"/>
      <c r="HP176" s="124"/>
      <c r="HQ176" s="124"/>
      <c r="HR176" s="124"/>
      <c r="HS176" s="124"/>
      <c r="HT176" s="124"/>
      <c r="HU176" s="124"/>
      <c r="HV176" s="124"/>
      <c r="HW176" s="124"/>
      <c r="HX176" s="124"/>
      <c r="HY176" s="124"/>
      <c r="HZ176" s="124"/>
      <c r="IA176" s="124"/>
      <c r="IB176" s="124"/>
      <c r="IC176" s="124"/>
      <c r="ID176" s="124"/>
      <c r="IE176" s="124"/>
      <c r="IF176" s="124"/>
      <c r="IG176" s="124"/>
      <c r="IH176" s="124"/>
      <c r="II176" s="124"/>
      <c r="IJ176" s="124"/>
      <c r="IK176" s="124"/>
      <c r="IL176" s="124"/>
      <c r="IM176" s="124"/>
      <c r="IN176" s="124"/>
      <c r="IO176" s="124"/>
    </row>
    <row r="177" s="8" customFormat="1" ht="66" customHeight="1" spans="1:249">
      <c r="A177" s="98">
        <v>1</v>
      </c>
      <c r="B177" s="116" t="s">
        <v>453</v>
      </c>
      <c r="C177" s="117" t="s">
        <v>40</v>
      </c>
      <c r="D177" s="118" t="s">
        <v>454</v>
      </c>
      <c r="E177" s="119" t="s">
        <v>71</v>
      </c>
      <c r="F177" s="116" t="s">
        <v>455</v>
      </c>
      <c r="G177" s="98">
        <v>1</v>
      </c>
      <c r="H177" s="116" t="s">
        <v>456</v>
      </c>
      <c r="I177" s="122"/>
      <c r="J177" s="122">
        <v>1</v>
      </c>
      <c r="K177" s="95">
        <v>0.0002</v>
      </c>
      <c r="L177" s="95"/>
      <c r="M177" s="95">
        <v>0.0005</v>
      </c>
      <c r="N177" s="95"/>
      <c r="O177" s="70" t="s">
        <v>45</v>
      </c>
      <c r="P177" s="70" t="s">
        <v>71</v>
      </c>
      <c r="Q177" s="67">
        <v>2022.04</v>
      </c>
      <c r="R177" s="112"/>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c r="GT177" s="10"/>
      <c r="GU177" s="10"/>
      <c r="GV177" s="10"/>
      <c r="GW177" s="10"/>
      <c r="GX177" s="10"/>
      <c r="GY177" s="10"/>
      <c r="GZ177" s="10"/>
      <c r="HA177" s="10"/>
      <c r="HB177" s="10"/>
      <c r="HC177" s="10"/>
      <c r="HD177" s="10"/>
      <c r="HE177" s="10"/>
      <c r="HF177" s="10"/>
      <c r="HG177" s="10"/>
      <c r="HH177" s="10"/>
      <c r="HI177" s="10"/>
      <c r="HJ177" s="10"/>
      <c r="HK177" s="10"/>
      <c r="HL177" s="10"/>
      <c r="HM177" s="10"/>
      <c r="HN177" s="10"/>
      <c r="HO177" s="10"/>
      <c r="HP177" s="10"/>
      <c r="HQ177" s="10"/>
      <c r="HR177" s="10"/>
      <c r="HS177" s="10"/>
      <c r="HT177" s="10"/>
      <c r="HU177" s="10"/>
      <c r="HV177" s="10"/>
      <c r="HW177" s="10"/>
      <c r="HX177" s="10"/>
      <c r="HY177" s="10"/>
      <c r="HZ177" s="10"/>
      <c r="IA177" s="10"/>
      <c r="IB177" s="10"/>
      <c r="IC177" s="10"/>
      <c r="ID177" s="10"/>
      <c r="IE177" s="10"/>
      <c r="IF177" s="10"/>
      <c r="IG177" s="10"/>
      <c r="IH177" s="10"/>
      <c r="II177" s="10"/>
      <c r="IJ177" s="10"/>
      <c r="IK177" s="10"/>
      <c r="IL177" s="10"/>
      <c r="IM177" s="10"/>
      <c r="IN177" s="10"/>
      <c r="IO177" s="10"/>
    </row>
    <row r="178" s="8" customFormat="1" ht="66" customHeight="1" spans="1:249">
      <c r="A178" s="98">
        <v>2</v>
      </c>
      <c r="B178" s="116" t="s">
        <v>457</v>
      </c>
      <c r="C178" s="117" t="s">
        <v>40</v>
      </c>
      <c r="D178" s="118" t="s">
        <v>454</v>
      </c>
      <c r="E178" s="119" t="s">
        <v>74</v>
      </c>
      <c r="F178" s="116" t="s">
        <v>458</v>
      </c>
      <c r="G178" s="98">
        <v>0.5</v>
      </c>
      <c r="H178" s="116" t="s">
        <v>456</v>
      </c>
      <c r="I178" s="122">
        <v>1</v>
      </c>
      <c r="J178" s="122"/>
      <c r="K178" s="95">
        <v>0.0001</v>
      </c>
      <c r="L178" s="95"/>
      <c r="M178" s="95">
        <v>0.0005</v>
      </c>
      <c r="N178" s="95"/>
      <c r="O178" s="70" t="s">
        <v>45</v>
      </c>
      <c r="P178" s="70" t="s">
        <v>74</v>
      </c>
      <c r="Q178" s="67">
        <v>2022.04</v>
      </c>
      <c r="R178" s="125"/>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c r="GT178" s="10"/>
      <c r="GU178" s="10"/>
      <c r="GV178" s="10"/>
      <c r="GW178" s="10"/>
      <c r="GX178" s="10"/>
      <c r="GY178" s="10"/>
      <c r="GZ178" s="10"/>
      <c r="HA178" s="10"/>
      <c r="HB178" s="10"/>
      <c r="HC178" s="10"/>
      <c r="HD178" s="10"/>
      <c r="HE178" s="10"/>
      <c r="HF178" s="10"/>
      <c r="HG178" s="10"/>
      <c r="HH178" s="10"/>
      <c r="HI178" s="10"/>
      <c r="HJ178" s="10"/>
      <c r="HK178" s="10"/>
      <c r="HL178" s="10"/>
      <c r="HM178" s="10"/>
      <c r="HN178" s="10"/>
      <c r="HO178" s="10"/>
      <c r="HP178" s="10"/>
      <c r="HQ178" s="10"/>
      <c r="HR178" s="10"/>
      <c r="HS178" s="10"/>
      <c r="HT178" s="10"/>
      <c r="HU178" s="10"/>
      <c r="HV178" s="10"/>
      <c r="HW178" s="10"/>
      <c r="HX178" s="10"/>
      <c r="HY178" s="10"/>
      <c r="HZ178" s="10"/>
      <c r="IA178" s="10"/>
      <c r="IB178" s="10"/>
      <c r="IC178" s="10"/>
      <c r="ID178" s="10"/>
      <c r="IE178" s="10"/>
      <c r="IF178" s="10"/>
      <c r="IG178" s="10"/>
      <c r="IH178" s="10"/>
      <c r="II178" s="10"/>
      <c r="IJ178" s="10"/>
      <c r="IK178" s="10"/>
      <c r="IL178" s="10"/>
      <c r="IM178" s="10"/>
      <c r="IN178" s="10"/>
      <c r="IO178" s="10"/>
    </row>
    <row r="179" s="8" customFormat="1" ht="66" customHeight="1" spans="1:249">
      <c r="A179" s="98">
        <v>3</v>
      </c>
      <c r="B179" s="116" t="s">
        <v>459</v>
      </c>
      <c r="C179" s="117" t="s">
        <v>40</v>
      </c>
      <c r="D179" s="118" t="s">
        <v>454</v>
      </c>
      <c r="E179" s="119" t="s">
        <v>64</v>
      </c>
      <c r="F179" s="116" t="s">
        <v>460</v>
      </c>
      <c r="G179" s="98">
        <v>1.5</v>
      </c>
      <c r="H179" s="116" t="s">
        <v>456</v>
      </c>
      <c r="I179" s="122">
        <v>1</v>
      </c>
      <c r="J179" s="122"/>
      <c r="K179" s="95">
        <v>0.0001</v>
      </c>
      <c r="L179" s="95"/>
      <c r="M179" s="95">
        <v>0.0008</v>
      </c>
      <c r="N179" s="95"/>
      <c r="O179" s="70" t="s">
        <v>45</v>
      </c>
      <c r="P179" s="70" t="s">
        <v>64</v>
      </c>
      <c r="Q179" s="67">
        <v>2022.04</v>
      </c>
      <c r="R179" s="125"/>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c r="GT179" s="10"/>
      <c r="GU179" s="10"/>
      <c r="GV179" s="10"/>
      <c r="GW179" s="10"/>
      <c r="GX179" s="10"/>
      <c r="GY179" s="10"/>
      <c r="GZ179" s="10"/>
      <c r="HA179" s="10"/>
      <c r="HB179" s="10"/>
      <c r="HC179" s="10"/>
      <c r="HD179" s="10"/>
      <c r="HE179" s="10"/>
      <c r="HF179" s="10"/>
      <c r="HG179" s="10"/>
      <c r="HH179" s="10"/>
      <c r="HI179" s="10"/>
      <c r="HJ179" s="10"/>
      <c r="HK179" s="10"/>
      <c r="HL179" s="10"/>
      <c r="HM179" s="10"/>
      <c r="HN179" s="10"/>
      <c r="HO179" s="10"/>
      <c r="HP179" s="10"/>
      <c r="HQ179" s="10"/>
      <c r="HR179" s="10"/>
      <c r="HS179" s="10"/>
      <c r="HT179" s="10"/>
      <c r="HU179" s="10"/>
      <c r="HV179" s="10"/>
      <c r="HW179" s="10"/>
      <c r="HX179" s="10"/>
      <c r="HY179" s="10"/>
      <c r="HZ179" s="10"/>
      <c r="IA179" s="10"/>
      <c r="IB179" s="10"/>
      <c r="IC179" s="10"/>
      <c r="ID179" s="10"/>
      <c r="IE179" s="10"/>
      <c r="IF179" s="10"/>
      <c r="IG179" s="10"/>
      <c r="IH179" s="10"/>
      <c r="II179" s="10"/>
      <c r="IJ179" s="10"/>
      <c r="IK179" s="10"/>
      <c r="IL179" s="10"/>
      <c r="IM179" s="10"/>
      <c r="IN179" s="10"/>
      <c r="IO179" s="10"/>
    </row>
    <row r="180" s="8" customFormat="1" ht="66" customHeight="1" spans="1:249">
      <c r="A180" s="98">
        <v>4</v>
      </c>
      <c r="B180" s="116" t="s">
        <v>247</v>
      </c>
      <c r="C180" s="117" t="s">
        <v>40</v>
      </c>
      <c r="D180" s="118" t="s">
        <v>454</v>
      </c>
      <c r="E180" s="70" t="s">
        <v>62</v>
      </c>
      <c r="F180" s="116" t="s">
        <v>461</v>
      </c>
      <c r="G180" s="98">
        <v>5</v>
      </c>
      <c r="H180" s="116" t="s">
        <v>456</v>
      </c>
      <c r="I180" s="122">
        <v>1</v>
      </c>
      <c r="J180" s="122">
        <v>0</v>
      </c>
      <c r="K180" s="95">
        <v>0.001</v>
      </c>
      <c r="L180" s="95"/>
      <c r="M180" s="95">
        <v>0.005</v>
      </c>
      <c r="N180" s="95"/>
      <c r="O180" s="70" t="s">
        <v>45</v>
      </c>
      <c r="P180" s="119" t="s">
        <v>62</v>
      </c>
      <c r="Q180" s="67">
        <v>2022.04</v>
      </c>
      <c r="R180" s="125"/>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c r="GT180" s="10"/>
      <c r="GU180" s="10"/>
      <c r="GV180" s="10"/>
      <c r="GW180" s="10"/>
      <c r="GX180" s="10"/>
      <c r="GY180" s="10"/>
      <c r="GZ180" s="10"/>
      <c r="HA180" s="10"/>
      <c r="HB180" s="10"/>
      <c r="HC180" s="10"/>
      <c r="HD180" s="10"/>
      <c r="HE180" s="10"/>
      <c r="HF180" s="10"/>
      <c r="HG180" s="10"/>
      <c r="HH180" s="10"/>
      <c r="HI180" s="10"/>
      <c r="HJ180" s="10"/>
      <c r="HK180" s="10"/>
      <c r="HL180" s="10"/>
      <c r="HM180" s="10"/>
      <c r="HN180" s="10"/>
      <c r="HO180" s="10"/>
      <c r="HP180" s="10"/>
      <c r="HQ180" s="10"/>
      <c r="HR180" s="10"/>
      <c r="HS180" s="10"/>
      <c r="HT180" s="10"/>
      <c r="HU180" s="10"/>
      <c r="HV180" s="10"/>
      <c r="HW180" s="10"/>
      <c r="HX180" s="10"/>
      <c r="HY180" s="10"/>
      <c r="HZ180" s="10"/>
      <c r="IA180" s="10"/>
      <c r="IB180" s="10"/>
      <c r="IC180" s="10"/>
      <c r="ID180" s="10"/>
      <c r="IE180" s="10"/>
      <c r="IF180" s="10"/>
      <c r="IG180" s="10"/>
      <c r="IH180" s="10"/>
      <c r="II180" s="10"/>
      <c r="IJ180" s="10"/>
      <c r="IK180" s="10"/>
      <c r="IL180" s="10"/>
      <c r="IM180" s="10"/>
      <c r="IN180" s="10"/>
      <c r="IO180" s="10"/>
    </row>
    <row r="181" s="8" customFormat="1" ht="66" customHeight="1" spans="1:249">
      <c r="A181" s="98">
        <v>5</v>
      </c>
      <c r="B181" s="116" t="s">
        <v>462</v>
      </c>
      <c r="C181" s="117" t="s">
        <v>40</v>
      </c>
      <c r="D181" s="118" t="s">
        <v>454</v>
      </c>
      <c r="E181" s="119" t="s">
        <v>74</v>
      </c>
      <c r="F181" s="116" t="s">
        <v>463</v>
      </c>
      <c r="G181" s="98">
        <v>0.8</v>
      </c>
      <c r="H181" s="116" t="s">
        <v>456</v>
      </c>
      <c r="I181" s="122">
        <v>1</v>
      </c>
      <c r="J181" s="122"/>
      <c r="K181" s="95">
        <v>0.0002</v>
      </c>
      <c r="L181" s="95"/>
      <c r="M181" s="95">
        <v>0.0009</v>
      </c>
      <c r="N181" s="95"/>
      <c r="O181" s="70" t="s">
        <v>45</v>
      </c>
      <c r="P181" s="70" t="s">
        <v>74</v>
      </c>
      <c r="Q181" s="67">
        <v>2022.04</v>
      </c>
      <c r="R181" s="125"/>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c r="GT181" s="10"/>
      <c r="GU181" s="10"/>
      <c r="GV181" s="10"/>
      <c r="GW181" s="10"/>
      <c r="GX181" s="10"/>
      <c r="GY181" s="10"/>
      <c r="GZ181" s="10"/>
      <c r="HA181" s="10"/>
      <c r="HB181" s="10"/>
      <c r="HC181" s="10"/>
      <c r="HD181" s="10"/>
      <c r="HE181" s="10"/>
      <c r="HF181" s="10"/>
      <c r="HG181" s="10"/>
      <c r="HH181" s="10"/>
      <c r="HI181" s="10"/>
      <c r="HJ181" s="10"/>
      <c r="HK181" s="10"/>
      <c r="HL181" s="10"/>
      <c r="HM181" s="10"/>
      <c r="HN181" s="10"/>
      <c r="HO181" s="10"/>
      <c r="HP181" s="10"/>
      <c r="HQ181" s="10"/>
      <c r="HR181" s="10"/>
      <c r="HS181" s="10"/>
      <c r="HT181" s="10"/>
      <c r="HU181" s="10"/>
      <c r="HV181" s="10"/>
      <c r="HW181" s="10"/>
      <c r="HX181" s="10"/>
      <c r="HY181" s="10"/>
      <c r="HZ181" s="10"/>
      <c r="IA181" s="10"/>
      <c r="IB181" s="10"/>
      <c r="IC181" s="10"/>
      <c r="ID181" s="10"/>
      <c r="IE181" s="10"/>
      <c r="IF181" s="10"/>
      <c r="IG181" s="10"/>
      <c r="IH181" s="10"/>
      <c r="II181" s="10"/>
      <c r="IJ181" s="10"/>
      <c r="IK181" s="10"/>
      <c r="IL181" s="10"/>
      <c r="IM181" s="10"/>
      <c r="IN181" s="10"/>
      <c r="IO181" s="10"/>
    </row>
    <row r="182" s="8" customFormat="1" ht="66" customHeight="1" spans="1:249">
      <c r="A182" s="98">
        <v>6</v>
      </c>
      <c r="B182" s="116" t="s">
        <v>464</v>
      </c>
      <c r="C182" s="117" t="s">
        <v>40</v>
      </c>
      <c r="D182" s="118" t="s">
        <v>454</v>
      </c>
      <c r="E182" s="70" t="s">
        <v>62</v>
      </c>
      <c r="F182" s="116" t="s">
        <v>465</v>
      </c>
      <c r="G182" s="67">
        <v>0.6</v>
      </c>
      <c r="H182" s="116" t="s">
        <v>456</v>
      </c>
      <c r="I182" s="122">
        <v>2</v>
      </c>
      <c r="J182" s="122">
        <v>0</v>
      </c>
      <c r="K182" s="95">
        <v>0.0002</v>
      </c>
      <c r="L182" s="95"/>
      <c r="M182" s="95">
        <v>0.0004</v>
      </c>
      <c r="N182" s="95"/>
      <c r="O182" s="70" t="s">
        <v>45</v>
      </c>
      <c r="P182" s="119" t="s">
        <v>62</v>
      </c>
      <c r="Q182" s="67">
        <v>2022.04</v>
      </c>
      <c r="R182" s="125"/>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c r="GT182" s="10"/>
      <c r="GU182" s="10"/>
      <c r="GV182" s="10"/>
      <c r="GW182" s="10"/>
      <c r="GX182" s="10"/>
      <c r="GY182" s="10"/>
      <c r="GZ182" s="10"/>
      <c r="HA182" s="10"/>
      <c r="HB182" s="10"/>
      <c r="HC182" s="10"/>
      <c r="HD182" s="10"/>
      <c r="HE182" s="10"/>
      <c r="HF182" s="10"/>
      <c r="HG182" s="10"/>
      <c r="HH182" s="10"/>
      <c r="HI182" s="10"/>
      <c r="HJ182" s="10"/>
      <c r="HK182" s="10"/>
      <c r="HL182" s="10"/>
      <c r="HM182" s="10"/>
      <c r="HN182" s="10"/>
      <c r="HO182" s="10"/>
      <c r="HP182" s="10"/>
      <c r="HQ182" s="10"/>
      <c r="HR182" s="10"/>
      <c r="HS182" s="10"/>
      <c r="HT182" s="10"/>
      <c r="HU182" s="10"/>
      <c r="HV182" s="10"/>
      <c r="HW182" s="10"/>
      <c r="HX182" s="10"/>
      <c r="HY182" s="10"/>
      <c r="HZ182" s="10"/>
      <c r="IA182" s="10"/>
      <c r="IB182" s="10"/>
      <c r="IC182" s="10"/>
      <c r="ID182" s="10"/>
      <c r="IE182" s="10"/>
      <c r="IF182" s="10"/>
      <c r="IG182" s="10"/>
      <c r="IH182" s="10"/>
      <c r="II182" s="10"/>
      <c r="IJ182" s="10"/>
      <c r="IK182" s="10"/>
      <c r="IL182" s="10"/>
      <c r="IM182" s="10"/>
      <c r="IN182" s="10"/>
      <c r="IO182" s="10"/>
    </row>
    <row r="183" s="8" customFormat="1" ht="66" customHeight="1" spans="1:249">
      <c r="A183" s="98">
        <v>7</v>
      </c>
      <c r="B183" s="116" t="s">
        <v>464</v>
      </c>
      <c r="C183" s="117" t="s">
        <v>40</v>
      </c>
      <c r="D183" s="118" t="s">
        <v>454</v>
      </c>
      <c r="E183" s="70" t="s">
        <v>62</v>
      </c>
      <c r="F183" s="116" t="s">
        <v>466</v>
      </c>
      <c r="G183" s="98">
        <v>0.2</v>
      </c>
      <c r="H183" s="116" t="s">
        <v>456</v>
      </c>
      <c r="I183" s="122">
        <v>1</v>
      </c>
      <c r="J183" s="122">
        <v>0</v>
      </c>
      <c r="K183" s="95">
        <v>0.0001</v>
      </c>
      <c r="L183" s="95"/>
      <c r="M183" s="95">
        <v>0.0004</v>
      </c>
      <c r="N183" s="95"/>
      <c r="O183" s="70" t="s">
        <v>45</v>
      </c>
      <c r="P183" s="119" t="s">
        <v>62</v>
      </c>
      <c r="Q183" s="67">
        <v>2022.04</v>
      </c>
      <c r="R183" s="112"/>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c r="GT183" s="10"/>
      <c r="GU183" s="10"/>
      <c r="GV183" s="10"/>
      <c r="GW183" s="10"/>
      <c r="GX183" s="10"/>
      <c r="GY183" s="10"/>
      <c r="GZ183" s="10"/>
      <c r="HA183" s="10"/>
      <c r="HB183" s="10"/>
      <c r="HC183" s="10"/>
      <c r="HD183" s="10"/>
      <c r="HE183" s="10"/>
      <c r="HF183" s="10"/>
      <c r="HG183" s="10"/>
      <c r="HH183" s="10"/>
      <c r="HI183" s="10"/>
      <c r="HJ183" s="10"/>
      <c r="HK183" s="10"/>
      <c r="HL183" s="10"/>
      <c r="HM183" s="10"/>
      <c r="HN183" s="10"/>
      <c r="HO183" s="10"/>
      <c r="HP183" s="10"/>
      <c r="HQ183" s="10"/>
      <c r="HR183" s="10"/>
      <c r="HS183" s="10"/>
      <c r="HT183" s="10"/>
      <c r="HU183" s="10"/>
      <c r="HV183" s="10"/>
      <c r="HW183" s="10"/>
      <c r="HX183" s="10"/>
      <c r="HY183" s="10"/>
      <c r="HZ183" s="10"/>
      <c r="IA183" s="10"/>
      <c r="IB183" s="10"/>
      <c r="IC183" s="10"/>
      <c r="ID183" s="10"/>
      <c r="IE183" s="10"/>
      <c r="IF183" s="10"/>
      <c r="IG183" s="10"/>
      <c r="IH183" s="10"/>
      <c r="II183" s="10"/>
      <c r="IJ183" s="10"/>
      <c r="IK183" s="10"/>
      <c r="IL183" s="10"/>
      <c r="IM183" s="10"/>
      <c r="IN183" s="10"/>
      <c r="IO183" s="10"/>
    </row>
    <row r="184" s="11" customFormat="1" ht="43" customHeight="1" spans="1:18">
      <c r="A184" s="52" t="s">
        <v>467</v>
      </c>
      <c r="B184" s="62" t="s">
        <v>468</v>
      </c>
      <c r="C184" s="63"/>
      <c r="D184" s="63"/>
      <c r="E184" s="63"/>
      <c r="F184" s="77" t="s">
        <v>469</v>
      </c>
      <c r="G184" s="65">
        <f>G185+G250</f>
        <v>117.875</v>
      </c>
      <c r="H184" s="113"/>
      <c r="I184" s="63"/>
      <c r="J184" s="63"/>
      <c r="K184" s="63"/>
      <c r="L184" s="63"/>
      <c r="M184" s="63"/>
      <c r="N184" s="63"/>
      <c r="O184" s="63"/>
      <c r="P184" s="63"/>
      <c r="Q184" s="126"/>
      <c r="R184" s="113"/>
    </row>
    <row r="185" s="11" customFormat="1" ht="54" customHeight="1" spans="1:18">
      <c r="A185" s="63" t="s">
        <v>470</v>
      </c>
      <c r="B185" s="63"/>
      <c r="C185" s="63"/>
      <c r="D185" s="63"/>
      <c r="E185" s="63"/>
      <c r="F185" s="68" t="s">
        <v>471</v>
      </c>
      <c r="G185" s="120">
        <f>SUM(G186,G197,G212,G216,G227,G230,G232,G236,G239)</f>
        <v>53.085</v>
      </c>
      <c r="H185" s="121"/>
      <c r="I185" s="123"/>
      <c r="J185" s="123"/>
      <c r="K185" s="123"/>
      <c r="L185" s="123"/>
      <c r="M185" s="123"/>
      <c r="N185" s="123"/>
      <c r="O185" s="91"/>
      <c r="P185" s="91"/>
      <c r="Q185" s="91"/>
      <c r="R185" s="127"/>
    </row>
    <row r="186" s="8" customFormat="1" ht="50" customHeight="1" spans="1:18">
      <c r="A186" s="63" t="s">
        <v>37</v>
      </c>
      <c r="B186" s="63"/>
      <c r="C186" s="63"/>
      <c r="D186" s="63"/>
      <c r="E186" s="63"/>
      <c r="F186" s="64" t="s">
        <v>472</v>
      </c>
      <c r="G186" s="65">
        <f t="shared" ref="G186:K186" si="22">SUM(G187:G196)</f>
        <v>14.91</v>
      </c>
      <c r="H186" s="66"/>
      <c r="I186" s="93">
        <f t="shared" si="22"/>
        <v>61</v>
      </c>
      <c r="J186" s="93">
        <f t="shared" si="22"/>
        <v>43</v>
      </c>
      <c r="K186" s="93">
        <f t="shared" si="22"/>
        <v>0.0266</v>
      </c>
      <c r="L186" s="93"/>
      <c r="M186" s="93">
        <f>SUM(M187:M196)</f>
        <v>0.1117</v>
      </c>
      <c r="N186" s="93"/>
      <c r="O186" s="63"/>
      <c r="P186" s="63"/>
      <c r="Q186" s="63"/>
      <c r="R186" s="75"/>
    </row>
    <row r="187" s="8" customFormat="1" ht="68" customHeight="1" spans="1:18">
      <c r="A187" s="67">
        <v>1</v>
      </c>
      <c r="B187" s="70" t="s">
        <v>39</v>
      </c>
      <c r="C187" s="70" t="s">
        <v>40</v>
      </c>
      <c r="D187" s="67" t="s">
        <v>41</v>
      </c>
      <c r="E187" s="70" t="s">
        <v>42</v>
      </c>
      <c r="F187" s="71" t="s">
        <v>473</v>
      </c>
      <c r="G187" s="72">
        <v>2.9</v>
      </c>
      <c r="H187" s="71" t="s">
        <v>474</v>
      </c>
      <c r="I187" s="73">
        <v>7</v>
      </c>
      <c r="J187" s="73">
        <v>8</v>
      </c>
      <c r="K187" s="72">
        <v>0.0043</v>
      </c>
      <c r="L187" s="72"/>
      <c r="M187" s="72">
        <v>0.026</v>
      </c>
      <c r="N187" s="72"/>
      <c r="O187" s="70" t="s">
        <v>45</v>
      </c>
      <c r="P187" s="70" t="s">
        <v>42</v>
      </c>
      <c r="Q187" s="67">
        <v>2021.12</v>
      </c>
      <c r="R187" s="75"/>
    </row>
    <row r="188" s="8" customFormat="1" ht="80" customHeight="1" spans="1:18">
      <c r="A188" s="67">
        <v>2</v>
      </c>
      <c r="B188" s="70" t="s">
        <v>46</v>
      </c>
      <c r="C188" s="70" t="s">
        <v>40</v>
      </c>
      <c r="D188" s="67" t="s">
        <v>47</v>
      </c>
      <c r="E188" s="70" t="s">
        <v>48</v>
      </c>
      <c r="F188" s="71" t="s">
        <v>475</v>
      </c>
      <c r="G188" s="72">
        <v>2.7</v>
      </c>
      <c r="H188" s="71" t="s">
        <v>476</v>
      </c>
      <c r="I188" s="73">
        <v>9</v>
      </c>
      <c r="J188" s="73">
        <v>7</v>
      </c>
      <c r="K188" s="94">
        <v>0.0041</v>
      </c>
      <c r="L188" s="97"/>
      <c r="M188" s="94">
        <v>0.0223</v>
      </c>
      <c r="N188" s="97"/>
      <c r="O188" s="70" t="s">
        <v>45</v>
      </c>
      <c r="P188" s="70" t="s">
        <v>48</v>
      </c>
      <c r="Q188" s="67">
        <v>2021.12</v>
      </c>
      <c r="R188" s="75"/>
    </row>
    <row r="189" s="8" customFormat="1" ht="61" customHeight="1" spans="1:18">
      <c r="A189" s="67">
        <v>3</v>
      </c>
      <c r="B189" s="70" t="s">
        <v>50</v>
      </c>
      <c r="C189" s="70" t="s">
        <v>40</v>
      </c>
      <c r="D189" s="67" t="s">
        <v>47</v>
      </c>
      <c r="E189" s="70" t="s">
        <v>51</v>
      </c>
      <c r="F189" s="71" t="s">
        <v>477</v>
      </c>
      <c r="G189" s="72">
        <v>0.18</v>
      </c>
      <c r="H189" s="71" t="s">
        <v>474</v>
      </c>
      <c r="I189" s="73">
        <v>3</v>
      </c>
      <c r="J189" s="73">
        <v>1</v>
      </c>
      <c r="K189" s="72">
        <v>0.004</v>
      </c>
      <c r="L189" s="72"/>
      <c r="M189" s="72">
        <v>0.0015</v>
      </c>
      <c r="N189" s="97"/>
      <c r="O189" s="70" t="s">
        <v>45</v>
      </c>
      <c r="P189" s="70" t="s">
        <v>51</v>
      </c>
      <c r="Q189" s="67">
        <v>2021.12</v>
      </c>
      <c r="R189" s="75"/>
    </row>
    <row r="190" s="8" customFormat="1" ht="84" customHeight="1" spans="1:18">
      <c r="A190" s="67">
        <v>4</v>
      </c>
      <c r="B190" s="70" t="s">
        <v>53</v>
      </c>
      <c r="C190" s="70" t="s">
        <v>40</v>
      </c>
      <c r="D190" s="67" t="s">
        <v>41</v>
      </c>
      <c r="E190" s="70" t="s">
        <v>54</v>
      </c>
      <c r="F190" s="71" t="s">
        <v>478</v>
      </c>
      <c r="G190" s="72">
        <v>0.84</v>
      </c>
      <c r="H190" s="71" t="s">
        <v>479</v>
      </c>
      <c r="I190" s="73">
        <v>8</v>
      </c>
      <c r="J190" s="73"/>
      <c r="K190" s="94">
        <v>0.0019</v>
      </c>
      <c r="L190" s="97"/>
      <c r="M190" s="94">
        <v>0.0073</v>
      </c>
      <c r="N190" s="97"/>
      <c r="O190" s="70" t="s">
        <v>45</v>
      </c>
      <c r="P190" s="70" t="s">
        <v>54</v>
      </c>
      <c r="Q190" s="67">
        <v>2021.12</v>
      </c>
      <c r="R190" s="75"/>
    </row>
    <row r="191" s="8" customFormat="1" ht="72" customHeight="1" spans="1:18">
      <c r="A191" s="67">
        <v>5</v>
      </c>
      <c r="B191" s="70" t="s">
        <v>56</v>
      </c>
      <c r="C191" s="70" t="s">
        <v>40</v>
      </c>
      <c r="D191" s="67" t="s">
        <v>41</v>
      </c>
      <c r="E191" s="70" t="s">
        <v>57</v>
      </c>
      <c r="F191" s="75" t="s">
        <v>480</v>
      </c>
      <c r="G191" s="72">
        <v>1.89</v>
      </c>
      <c r="H191" s="71" t="s">
        <v>474</v>
      </c>
      <c r="I191" s="79">
        <v>1</v>
      </c>
      <c r="J191" s="79">
        <v>19</v>
      </c>
      <c r="K191" s="94">
        <v>0.0022</v>
      </c>
      <c r="L191" s="94"/>
      <c r="M191" s="94">
        <v>0.0068</v>
      </c>
      <c r="N191" s="93"/>
      <c r="O191" s="70" t="s">
        <v>45</v>
      </c>
      <c r="P191" s="70" t="s">
        <v>57</v>
      </c>
      <c r="Q191" s="67">
        <v>2021.12</v>
      </c>
      <c r="R191" s="75"/>
    </row>
    <row r="192" s="8" customFormat="1" ht="71" customHeight="1" spans="1:18">
      <c r="A192" s="67">
        <v>6</v>
      </c>
      <c r="B192" s="70" t="s">
        <v>59</v>
      </c>
      <c r="C192" s="70" t="s">
        <v>40</v>
      </c>
      <c r="D192" s="67" t="s">
        <v>41</v>
      </c>
      <c r="E192" s="70" t="s">
        <v>62</v>
      </c>
      <c r="F192" s="75" t="s">
        <v>481</v>
      </c>
      <c r="G192" s="72">
        <v>1.04</v>
      </c>
      <c r="H192" s="75" t="s">
        <v>482</v>
      </c>
      <c r="I192" s="67">
        <v>7</v>
      </c>
      <c r="J192" s="67"/>
      <c r="K192" s="67">
        <v>0.0011</v>
      </c>
      <c r="L192" s="67"/>
      <c r="M192" s="67">
        <v>0.006</v>
      </c>
      <c r="N192" s="67"/>
      <c r="O192" s="70" t="s">
        <v>45</v>
      </c>
      <c r="P192" s="70" t="s">
        <v>62</v>
      </c>
      <c r="Q192" s="67">
        <v>2021.12</v>
      </c>
      <c r="R192" s="75"/>
    </row>
    <row r="193" s="8" customFormat="1" ht="90" customHeight="1" spans="1:18">
      <c r="A193" s="67">
        <v>7</v>
      </c>
      <c r="B193" s="70" t="s">
        <v>63</v>
      </c>
      <c r="C193" s="70" t="s">
        <v>40</v>
      </c>
      <c r="D193" s="67" t="s">
        <v>41</v>
      </c>
      <c r="E193" s="70" t="s">
        <v>64</v>
      </c>
      <c r="F193" s="71" t="s">
        <v>483</v>
      </c>
      <c r="G193" s="72">
        <v>2.4</v>
      </c>
      <c r="H193" s="71" t="s">
        <v>134</v>
      </c>
      <c r="I193" s="73">
        <v>14</v>
      </c>
      <c r="J193" s="73"/>
      <c r="K193" s="94">
        <v>0.0043</v>
      </c>
      <c r="L193" s="97"/>
      <c r="M193" s="94">
        <v>0.0211</v>
      </c>
      <c r="N193" s="97"/>
      <c r="O193" s="70" t="s">
        <v>45</v>
      </c>
      <c r="P193" s="70" t="s">
        <v>64</v>
      </c>
      <c r="Q193" s="67">
        <v>2021.12</v>
      </c>
      <c r="R193" s="75"/>
    </row>
    <row r="194" s="8" customFormat="1" ht="51" customHeight="1" spans="1:18">
      <c r="A194" s="67">
        <v>8</v>
      </c>
      <c r="B194" s="70" t="s">
        <v>66</v>
      </c>
      <c r="C194" s="70" t="s">
        <v>40</v>
      </c>
      <c r="D194" s="67" t="s">
        <v>41</v>
      </c>
      <c r="E194" s="70" t="s">
        <v>67</v>
      </c>
      <c r="F194" s="71" t="s">
        <v>484</v>
      </c>
      <c r="G194" s="72">
        <v>1.16</v>
      </c>
      <c r="H194" s="71" t="s">
        <v>154</v>
      </c>
      <c r="I194" s="73">
        <v>3</v>
      </c>
      <c r="J194" s="73">
        <v>3</v>
      </c>
      <c r="K194" s="73">
        <v>0.0017</v>
      </c>
      <c r="L194" s="67"/>
      <c r="M194" s="67">
        <v>0.0067</v>
      </c>
      <c r="N194" s="67"/>
      <c r="O194" s="70" t="s">
        <v>45</v>
      </c>
      <c r="P194" s="70" t="s">
        <v>67</v>
      </c>
      <c r="Q194" s="67">
        <v>2021.12</v>
      </c>
      <c r="R194" s="75"/>
    </row>
    <row r="195" s="8" customFormat="1" ht="65" customHeight="1" spans="1:18">
      <c r="A195" s="67">
        <v>10</v>
      </c>
      <c r="B195" s="70" t="s">
        <v>73</v>
      </c>
      <c r="C195" s="74" t="s">
        <v>40</v>
      </c>
      <c r="D195" s="67" t="s">
        <v>41</v>
      </c>
      <c r="E195" s="70" t="s">
        <v>74</v>
      </c>
      <c r="F195" s="111" t="s">
        <v>485</v>
      </c>
      <c r="G195" s="72">
        <v>0.22</v>
      </c>
      <c r="H195" s="71" t="s">
        <v>157</v>
      </c>
      <c r="I195" s="73">
        <v>3</v>
      </c>
      <c r="J195" s="73">
        <v>2</v>
      </c>
      <c r="K195" s="73">
        <v>0.0006</v>
      </c>
      <c r="L195" s="73"/>
      <c r="M195" s="73">
        <v>0.0037</v>
      </c>
      <c r="N195" s="73"/>
      <c r="O195" s="70" t="s">
        <v>45</v>
      </c>
      <c r="P195" s="70" t="s">
        <v>74</v>
      </c>
      <c r="Q195" s="67">
        <v>2021.12</v>
      </c>
      <c r="R195" s="75"/>
    </row>
    <row r="196" s="8" customFormat="1" ht="79" customHeight="1" spans="1:18">
      <c r="A196" s="67">
        <v>11</v>
      </c>
      <c r="B196" s="70" t="s">
        <v>76</v>
      </c>
      <c r="C196" s="70" t="s">
        <v>40</v>
      </c>
      <c r="D196" s="67" t="s">
        <v>41</v>
      </c>
      <c r="E196" s="70" t="s">
        <v>77</v>
      </c>
      <c r="F196" s="71" t="s">
        <v>486</v>
      </c>
      <c r="G196" s="72">
        <v>1.58</v>
      </c>
      <c r="H196" s="81" t="s">
        <v>487</v>
      </c>
      <c r="I196" s="73">
        <v>6</v>
      </c>
      <c r="J196" s="73">
        <v>3</v>
      </c>
      <c r="K196" s="95">
        <v>0.0024</v>
      </c>
      <c r="L196" s="95"/>
      <c r="M196" s="95">
        <v>0.0103</v>
      </c>
      <c r="N196" s="98"/>
      <c r="O196" s="70" t="s">
        <v>45</v>
      </c>
      <c r="P196" s="70" t="s">
        <v>77</v>
      </c>
      <c r="Q196" s="67">
        <v>2021.12</v>
      </c>
      <c r="R196" s="75"/>
    </row>
    <row r="197" s="8" customFormat="1" ht="47" customHeight="1" spans="1:18">
      <c r="A197" s="63" t="s">
        <v>79</v>
      </c>
      <c r="B197" s="63"/>
      <c r="C197" s="63"/>
      <c r="D197" s="63"/>
      <c r="E197" s="63"/>
      <c r="F197" s="64" t="s">
        <v>488</v>
      </c>
      <c r="G197" s="65">
        <f t="shared" ref="G197:K197" si="23">SUM(G198:G211)</f>
        <v>16.815</v>
      </c>
      <c r="H197" s="69"/>
      <c r="I197" s="93">
        <f t="shared" si="23"/>
        <v>71</v>
      </c>
      <c r="J197" s="93">
        <f t="shared" si="23"/>
        <v>42</v>
      </c>
      <c r="K197" s="93">
        <f t="shared" si="23"/>
        <v>0.0223</v>
      </c>
      <c r="L197" s="93"/>
      <c r="M197" s="93">
        <f>SUM(M198:M211)</f>
        <v>0.1057</v>
      </c>
      <c r="N197" s="93"/>
      <c r="O197" s="63"/>
      <c r="P197" s="63"/>
      <c r="Q197" s="63"/>
      <c r="R197" s="75"/>
    </row>
    <row r="198" s="8" customFormat="1" ht="73" customHeight="1" spans="1:18">
      <c r="A198" s="67">
        <v>1</v>
      </c>
      <c r="B198" s="70" t="s">
        <v>81</v>
      </c>
      <c r="C198" s="70" t="s">
        <v>40</v>
      </c>
      <c r="D198" s="67" t="s">
        <v>41</v>
      </c>
      <c r="E198" s="70" t="s">
        <v>42</v>
      </c>
      <c r="F198" s="75" t="s">
        <v>489</v>
      </c>
      <c r="G198" s="72">
        <v>2.425</v>
      </c>
      <c r="H198" s="71" t="s">
        <v>474</v>
      </c>
      <c r="I198" s="100">
        <v>5</v>
      </c>
      <c r="J198" s="100">
        <v>4</v>
      </c>
      <c r="K198" s="72">
        <v>0.0029</v>
      </c>
      <c r="L198" s="97"/>
      <c r="M198" s="72">
        <v>0.0156</v>
      </c>
      <c r="N198" s="97"/>
      <c r="O198" s="70" t="s">
        <v>45</v>
      </c>
      <c r="P198" s="70" t="s">
        <v>42</v>
      </c>
      <c r="Q198" s="67">
        <v>2021.12</v>
      </c>
      <c r="R198" s="75"/>
    </row>
    <row r="199" s="8" customFormat="1" ht="65" customHeight="1" spans="1:18">
      <c r="A199" s="67">
        <v>2</v>
      </c>
      <c r="B199" s="70" t="s">
        <v>84</v>
      </c>
      <c r="C199" s="70" t="s">
        <v>40</v>
      </c>
      <c r="D199" s="67" t="s">
        <v>41</v>
      </c>
      <c r="E199" s="70" t="s">
        <v>51</v>
      </c>
      <c r="F199" s="75" t="s">
        <v>490</v>
      </c>
      <c r="G199" s="72">
        <v>0.3</v>
      </c>
      <c r="H199" s="71" t="s">
        <v>474</v>
      </c>
      <c r="I199" s="100">
        <v>4</v>
      </c>
      <c r="J199" s="100">
        <v>1</v>
      </c>
      <c r="K199" s="72">
        <v>0.0005</v>
      </c>
      <c r="L199" s="72"/>
      <c r="M199" s="72">
        <v>0.0014</v>
      </c>
      <c r="N199" s="97"/>
      <c r="O199" s="70" t="s">
        <v>45</v>
      </c>
      <c r="P199" s="70" t="s">
        <v>51</v>
      </c>
      <c r="Q199" s="67">
        <v>2021.12</v>
      </c>
      <c r="R199" s="75"/>
    </row>
    <row r="200" s="8" customFormat="1" ht="61" customHeight="1" spans="1:18">
      <c r="A200" s="67">
        <v>3</v>
      </c>
      <c r="B200" s="70" t="s">
        <v>86</v>
      </c>
      <c r="C200" s="70" t="s">
        <v>40</v>
      </c>
      <c r="D200" s="67" t="s">
        <v>491</v>
      </c>
      <c r="E200" s="70" t="s">
        <v>87</v>
      </c>
      <c r="F200" s="75" t="s">
        <v>492</v>
      </c>
      <c r="G200" s="72">
        <f>10*0.05</f>
        <v>0.5</v>
      </c>
      <c r="H200" s="71" t="s">
        <v>206</v>
      </c>
      <c r="I200" s="100">
        <v>4</v>
      </c>
      <c r="J200" s="100">
        <v>1</v>
      </c>
      <c r="K200" s="73">
        <v>0.0005</v>
      </c>
      <c r="L200" s="101"/>
      <c r="M200" s="73">
        <v>0.0018</v>
      </c>
      <c r="N200" s="101"/>
      <c r="O200" s="70" t="s">
        <v>45</v>
      </c>
      <c r="P200" s="70" t="s">
        <v>87</v>
      </c>
      <c r="Q200" s="67">
        <v>2021.12</v>
      </c>
      <c r="R200" s="75"/>
    </row>
    <row r="201" s="8" customFormat="1" ht="88" customHeight="1" spans="1:18">
      <c r="A201" s="67">
        <v>4</v>
      </c>
      <c r="B201" s="70" t="s">
        <v>89</v>
      </c>
      <c r="C201" s="70" t="s">
        <v>40</v>
      </c>
      <c r="D201" s="67" t="s">
        <v>41</v>
      </c>
      <c r="E201" s="70" t="s">
        <v>54</v>
      </c>
      <c r="F201" s="71" t="s">
        <v>493</v>
      </c>
      <c r="G201" s="72">
        <v>1.25</v>
      </c>
      <c r="H201" s="71" t="s">
        <v>479</v>
      </c>
      <c r="I201" s="73">
        <v>11</v>
      </c>
      <c r="J201" s="73"/>
      <c r="K201" s="94">
        <v>0.0023</v>
      </c>
      <c r="L201" s="97"/>
      <c r="M201" s="94">
        <v>0.0093</v>
      </c>
      <c r="N201" s="97"/>
      <c r="O201" s="70" t="s">
        <v>45</v>
      </c>
      <c r="P201" s="70" t="s">
        <v>54</v>
      </c>
      <c r="Q201" s="67">
        <v>2021.12</v>
      </c>
      <c r="R201" s="75"/>
    </row>
    <row r="202" s="8" customFormat="1" ht="86" customHeight="1" spans="1:18">
      <c r="A202" s="67">
        <v>5</v>
      </c>
      <c r="B202" s="70" t="s">
        <v>91</v>
      </c>
      <c r="C202" s="70" t="s">
        <v>40</v>
      </c>
      <c r="D202" s="67" t="s">
        <v>41</v>
      </c>
      <c r="E202" s="70" t="s">
        <v>57</v>
      </c>
      <c r="F202" s="75" t="s">
        <v>494</v>
      </c>
      <c r="G202" s="72">
        <v>1.565</v>
      </c>
      <c r="H202" s="71" t="s">
        <v>474</v>
      </c>
      <c r="I202" s="100">
        <v>2</v>
      </c>
      <c r="J202" s="100">
        <v>20</v>
      </c>
      <c r="K202" s="72">
        <v>0.0022</v>
      </c>
      <c r="L202" s="72"/>
      <c r="M202" s="72">
        <v>0.0086</v>
      </c>
      <c r="N202" s="65"/>
      <c r="O202" s="70" t="s">
        <v>45</v>
      </c>
      <c r="P202" s="70" t="s">
        <v>57</v>
      </c>
      <c r="Q202" s="67">
        <v>2021.12</v>
      </c>
      <c r="R202" s="75"/>
    </row>
    <row r="203" s="8" customFormat="1" ht="81" customHeight="1" spans="1:18">
      <c r="A203" s="67">
        <v>6</v>
      </c>
      <c r="B203" s="70" t="s">
        <v>93</v>
      </c>
      <c r="C203" s="70" t="s">
        <v>40</v>
      </c>
      <c r="D203" s="67" t="s">
        <v>41</v>
      </c>
      <c r="E203" s="70" t="s">
        <v>62</v>
      </c>
      <c r="F203" s="75" t="s">
        <v>495</v>
      </c>
      <c r="G203" s="72">
        <f>24.5*0.05</f>
        <v>1.225</v>
      </c>
      <c r="H203" s="75" t="s">
        <v>482</v>
      </c>
      <c r="I203" s="67">
        <v>8</v>
      </c>
      <c r="J203" s="67"/>
      <c r="K203" s="67">
        <v>0.0012</v>
      </c>
      <c r="L203" s="67"/>
      <c r="M203" s="67">
        <v>0.0067</v>
      </c>
      <c r="N203" s="67"/>
      <c r="O203" s="70" t="s">
        <v>45</v>
      </c>
      <c r="P203" s="70" t="s">
        <v>62</v>
      </c>
      <c r="Q203" s="67">
        <v>2021.12</v>
      </c>
      <c r="R203" s="75"/>
    </row>
    <row r="204" s="8" customFormat="1" ht="77" customHeight="1" spans="1:18">
      <c r="A204" s="67">
        <v>7</v>
      </c>
      <c r="B204" s="70" t="s">
        <v>96</v>
      </c>
      <c r="C204" s="70" t="s">
        <v>40</v>
      </c>
      <c r="D204" s="67" t="s">
        <v>47</v>
      </c>
      <c r="E204" s="70" t="s">
        <v>64</v>
      </c>
      <c r="F204" s="71" t="s">
        <v>496</v>
      </c>
      <c r="G204" s="72">
        <v>3.05</v>
      </c>
      <c r="H204" s="71" t="s">
        <v>134</v>
      </c>
      <c r="I204" s="100">
        <v>9</v>
      </c>
      <c r="J204" s="128"/>
      <c r="K204" s="94">
        <v>0.0036</v>
      </c>
      <c r="L204" s="97"/>
      <c r="M204" s="94">
        <v>0.0194</v>
      </c>
      <c r="N204" s="97"/>
      <c r="O204" s="70" t="s">
        <v>45</v>
      </c>
      <c r="P204" s="70" t="s">
        <v>64</v>
      </c>
      <c r="Q204" s="67">
        <v>2021.12</v>
      </c>
      <c r="R204" s="75"/>
    </row>
    <row r="205" s="8" customFormat="1" ht="93" customHeight="1" spans="1:18">
      <c r="A205" s="67">
        <v>8</v>
      </c>
      <c r="B205" s="70" t="s">
        <v>98</v>
      </c>
      <c r="C205" s="70" t="s">
        <v>40</v>
      </c>
      <c r="D205" s="67" t="s">
        <v>41</v>
      </c>
      <c r="E205" s="70" t="s">
        <v>99</v>
      </c>
      <c r="F205" s="75" t="s">
        <v>497</v>
      </c>
      <c r="G205" s="72">
        <v>1.5</v>
      </c>
      <c r="H205" s="71" t="s">
        <v>498</v>
      </c>
      <c r="I205" s="100">
        <v>5</v>
      </c>
      <c r="J205" s="79">
        <v>3</v>
      </c>
      <c r="K205" s="72">
        <v>0.0018</v>
      </c>
      <c r="L205" s="97"/>
      <c r="M205" s="72">
        <v>0.009</v>
      </c>
      <c r="N205" s="97"/>
      <c r="O205" s="70" t="s">
        <v>45</v>
      </c>
      <c r="P205" s="70" t="s">
        <v>99</v>
      </c>
      <c r="Q205" s="73">
        <v>2021.12</v>
      </c>
      <c r="R205" s="75"/>
    </row>
    <row r="206" s="8" customFormat="1" ht="83" customHeight="1" spans="1:18">
      <c r="A206" s="67">
        <v>9</v>
      </c>
      <c r="B206" s="70" t="s">
        <v>101</v>
      </c>
      <c r="C206" s="70" t="s">
        <v>40</v>
      </c>
      <c r="D206" s="67" t="s">
        <v>41</v>
      </c>
      <c r="E206" s="70" t="s">
        <v>102</v>
      </c>
      <c r="F206" s="75" t="s">
        <v>499</v>
      </c>
      <c r="G206" s="72">
        <v>0.55</v>
      </c>
      <c r="H206" s="75" t="s">
        <v>500</v>
      </c>
      <c r="I206" s="100">
        <v>6</v>
      </c>
      <c r="J206" s="100">
        <v>2</v>
      </c>
      <c r="K206" s="94">
        <v>0.0012</v>
      </c>
      <c r="L206" s="94"/>
      <c r="M206" s="94">
        <v>0.0033</v>
      </c>
      <c r="N206" s="79"/>
      <c r="O206" s="70" t="s">
        <v>45</v>
      </c>
      <c r="P206" s="70" t="s">
        <v>102</v>
      </c>
      <c r="Q206" s="67">
        <v>2021.12</v>
      </c>
      <c r="R206" s="75"/>
    </row>
    <row r="207" s="8" customFormat="1" ht="54" customHeight="1" spans="1:18">
      <c r="A207" s="67">
        <v>10</v>
      </c>
      <c r="B207" s="70" t="s">
        <v>104</v>
      </c>
      <c r="C207" s="70" t="s">
        <v>40</v>
      </c>
      <c r="D207" s="67" t="s">
        <v>41</v>
      </c>
      <c r="E207" s="70" t="s">
        <v>67</v>
      </c>
      <c r="F207" s="75" t="s">
        <v>501</v>
      </c>
      <c r="G207" s="72">
        <v>1</v>
      </c>
      <c r="H207" s="71" t="s">
        <v>154</v>
      </c>
      <c r="I207" s="100">
        <v>3</v>
      </c>
      <c r="J207" s="100">
        <v>2</v>
      </c>
      <c r="K207" s="73">
        <v>0.0013</v>
      </c>
      <c r="L207" s="67"/>
      <c r="M207" s="67">
        <v>0.0072</v>
      </c>
      <c r="N207" s="67"/>
      <c r="O207" s="70" t="s">
        <v>45</v>
      </c>
      <c r="P207" s="70" t="s">
        <v>67</v>
      </c>
      <c r="Q207" s="67">
        <v>2021.12</v>
      </c>
      <c r="R207" s="75"/>
    </row>
    <row r="208" s="8" customFormat="1" ht="63" customHeight="1" spans="1:18">
      <c r="A208" s="67">
        <v>11</v>
      </c>
      <c r="B208" s="70" t="s">
        <v>106</v>
      </c>
      <c r="C208" s="76" t="s">
        <v>40</v>
      </c>
      <c r="D208" s="79" t="s">
        <v>124</v>
      </c>
      <c r="E208" s="76" t="s">
        <v>71</v>
      </c>
      <c r="F208" s="71" t="s">
        <v>502</v>
      </c>
      <c r="G208" s="72">
        <v>0.3</v>
      </c>
      <c r="H208" s="71" t="s">
        <v>474</v>
      </c>
      <c r="I208" s="100">
        <v>1</v>
      </c>
      <c r="J208" s="100">
        <v>2</v>
      </c>
      <c r="K208" s="72">
        <v>0.0003</v>
      </c>
      <c r="L208" s="72"/>
      <c r="M208" s="72">
        <v>0.0009</v>
      </c>
      <c r="N208" s="65"/>
      <c r="O208" s="70" t="s">
        <v>45</v>
      </c>
      <c r="P208" s="70" t="s">
        <v>71</v>
      </c>
      <c r="Q208" s="67">
        <v>2021.12</v>
      </c>
      <c r="R208" s="75"/>
    </row>
    <row r="209" s="8" customFormat="1" ht="66" customHeight="1" spans="1:18">
      <c r="A209" s="67">
        <v>12</v>
      </c>
      <c r="B209" s="70" t="s">
        <v>108</v>
      </c>
      <c r="C209" s="70" t="s">
        <v>40</v>
      </c>
      <c r="D209" s="67" t="s">
        <v>47</v>
      </c>
      <c r="E209" s="70" t="s">
        <v>74</v>
      </c>
      <c r="F209" s="75" t="s">
        <v>503</v>
      </c>
      <c r="G209" s="72">
        <v>0.7</v>
      </c>
      <c r="H209" s="71" t="s">
        <v>157</v>
      </c>
      <c r="I209" s="100">
        <v>3</v>
      </c>
      <c r="J209" s="100">
        <v>2</v>
      </c>
      <c r="K209" s="72">
        <v>0.0006</v>
      </c>
      <c r="L209" s="72"/>
      <c r="M209" s="72">
        <v>0.0037</v>
      </c>
      <c r="N209" s="72"/>
      <c r="O209" s="70" t="s">
        <v>45</v>
      </c>
      <c r="P209" s="70" t="s">
        <v>74</v>
      </c>
      <c r="Q209" s="67">
        <v>2021.12</v>
      </c>
      <c r="R209" s="75"/>
    </row>
    <row r="210" s="8" customFormat="1" ht="71" customHeight="1" spans="1:18">
      <c r="A210" s="67">
        <v>13</v>
      </c>
      <c r="B210" s="70" t="s">
        <v>110</v>
      </c>
      <c r="C210" s="70" t="s">
        <v>40</v>
      </c>
      <c r="D210" s="67" t="s">
        <v>41</v>
      </c>
      <c r="E210" s="70" t="s">
        <v>111</v>
      </c>
      <c r="F210" s="75" t="s">
        <v>504</v>
      </c>
      <c r="G210" s="72">
        <v>0.85</v>
      </c>
      <c r="H210" s="81" t="s">
        <v>505</v>
      </c>
      <c r="I210" s="100">
        <v>3</v>
      </c>
      <c r="J210" s="100">
        <v>1</v>
      </c>
      <c r="K210" s="94">
        <v>0.0006</v>
      </c>
      <c r="L210" s="94"/>
      <c r="M210" s="94">
        <v>0.0031</v>
      </c>
      <c r="N210" s="97"/>
      <c r="O210" s="70" t="s">
        <v>45</v>
      </c>
      <c r="P210" s="70" t="s">
        <v>111</v>
      </c>
      <c r="Q210" s="67">
        <v>2021.12</v>
      </c>
      <c r="R210" s="75"/>
    </row>
    <row r="211" s="12" customFormat="1" ht="84" customHeight="1" spans="1:18">
      <c r="A211" s="67">
        <v>14</v>
      </c>
      <c r="B211" s="70" t="s">
        <v>113</v>
      </c>
      <c r="C211" s="70" t="s">
        <v>40</v>
      </c>
      <c r="D211" s="67" t="s">
        <v>47</v>
      </c>
      <c r="E211" s="70" t="s">
        <v>77</v>
      </c>
      <c r="F211" s="71" t="s">
        <v>506</v>
      </c>
      <c r="G211" s="72">
        <v>1.6</v>
      </c>
      <c r="H211" s="81" t="s">
        <v>507</v>
      </c>
      <c r="I211" s="100">
        <v>7</v>
      </c>
      <c r="J211" s="100">
        <v>4</v>
      </c>
      <c r="K211" s="95">
        <v>0.0033</v>
      </c>
      <c r="L211" s="98"/>
      <c r="M211" s="95">
        <v>0.0157</v>
      </c>
      <c r="N211" s="98"/>
      <c r="O211" s="70" t="s">
        <v>45</v>
      </c>
      <c r="P211" s="70" t="s">
        <v>77</v>
      </c>
      <c r="Q211" s="67">
        <v>2021.12</v>
      </c>
      <c r="R211" s="75"/>
    </row>
    <row r="212" s="8" customFormat="1" ht="51" customHeight="1" spans="1:18">
      <c r="A212" s="63" t="s">
        <v>115</v>
      </c>
      <c r="B212" s="63"/>
      <c r="C212" s="63"/>
      <c r="D212" s="63"/>
      <c r="E212" s="63"/>
      <c r="F212" s="64" t="s">
        <v>508</v>
      </c>
      <c r="G212" s="65">
        <f t="shared" ref="G212:K212" si="24">SUM(G213:G215)</f>
        <v>0.39</v>
      </c>
      <c r="H212" s="69"/>
      <c r="I212" s="93">
        <f t="shared" si="24"/>
        <v>2</v>
      </c>
      <c r="J212" s="93">
        <f t="shared" si="24"/>
        <v>1</v>
      </c>
      <c r="K212" s="93">
        <f t="shared" si="24"/>
        <v>0.0004</v>
      </c>
      <c r="L212" s="93"/>
      <c r="M212" s="93">
        <f>SUM(M213:M215)</f>
        <v>0.0019</v>
      </c>
      <c r="N212" s="93"/>
      <c r="O212" s="67"/>
      <c r="P212" s="67"/>
      <c r="Q212" s="67"/>
      <c r="R212" s="75"/>
    </row>
    <row r="213" s="8" customFormat="1" ht="57" customHeight="1" spans="1:18">
      <c r="A213" s="67">
        <v>1</v>
      </c>
      <c r="B213" s="70" t="s">
        <v>117</v>
      </c>
      <c r="C213" s="70" t="s">
        <v>40</v>
      </c>
      <c r="D213" s="67" t="s">
        <v>41</v>
      </c>
      <c r="E213" s="70" t="s">
        <v>51</v>
      </c>
      <c r="F213" s="75" t="s">
        <v>509</v>
      </c>
      <c r="G213" s="72">
        <v>0.06</v>
      </c>
      <c r="H213" s="71" t="s">
        <v>474</v>
      </c>
      <c r="I213" s="100">
        <v>1</v>
      </c>
      <c r="J213" s="100"/>
      <c r="K213" s="72">
        <v>0.0001</v>
      </c>
      <c r="L213" s="72"/>
      <c r="M213" s="72">
        <v>0.0005</v>
      </c>
      <c r="N213" s="97"/>
      <c r="O213" s="67"/>
      <c r="P213" s="67"/>
      <c r="Q213" s="67">
        <v>2021.12</v>
      </c>
      <c r="R213" s="75"/>
    </row>
    <row r="214" s="8" customFormat="1" ht="57" customHeight="1" spans="1:18">
      <c r="A214" s="67">
        <v>2</v>
      </c>
      <c r="B214" s="70" t="s">
        <v>119</v>
      </c>
      <c r="C214" s="70" t="s">
        <v>40</v>
      </c>
      <c r="D214" s="67" t="s">
        <v>41</v>
      </c>
      <c r="E214" s="70" t="s">
        <v>54</v>
      </c>
      <c r="F214" s="71" t="s">
        <v>510</v>
      </c>
      <c r="G214" s="72">
        <v>0.15</v>
      </c>
      <c r="H214" s="71" t="s">
        <v>511</v>
      </c>
      <c r="I214" s="73">
        <v>1</v>
      </c>
      <c r="J214" s="73"/>
      <c r="K214" s="94">
        <v>0.0001</v>
      </c>
      <c r="L214" s="97"/>
      <c r="M214" s="94">
        <v>0.0007</v>
      </c>
      <c r="N214" s="97"/>
      <c r="O214" s="70" t="s">
        <v>45</v>
      </c>
      <c r="P214" s="70" t="s">
        <v>54</v>
      </c>
      <c r="Q214" s="67">
        <v>2021.12</v>
      </c>
      <c r="R214" s="75"/>
    </row>
    <row r="215" s="8" customFormat="1" ht="57" customHeight="1" spans="1:18">
      <c r="A215" s="67">
        <v>3</v>
      </c>
      <c r="B215" s="70" t="s">
        <v>128</v>
      </c>
      <c r="C215" s="70" t="s">
        <v>40</v>
      </c>
      <c r="D215" s="67" t="s">
        <v>41</v>
      </c>
      <c r="E215" s="70" t="s">
        <v>111</v>
      </c>
      <c r="F215" s="75" t="s">
        <v>512</v>
      </c>
      <c r="G215" s="72">
        <v>0.18</v>
      </c>
      <c r="H215" s="81" t="s">
        <v>513</v>
      </c>
      <c r="I215" s="67"/>
      <c r="J215" s="67">
        <v>1</v>
      </c>
      <c r="K215" s="67">
        <v>0.0002</v>
      </c>
      <c r="L215" s="67"/>
      <c r="M215" s="67">
        <v>0.0007</v>
      </c>
      <c r="N215" s="67"/>
      <c r="O215" s="70" t="s">
        <v>45</v>
      </c>
      <c r="P215" s="70" t="s">
        <v>111</v>
      </c>
      <c r="Q215" s="67">
        <v>2021.12</v>
      </c>
      <c r="R215" s="75"/>
    </row>
    <row r="216" s="8" customFormat="1" ht="52" customHeight="1" spans="1:18">
      <c r="A216" s="80" t="s">
        <v>130</v>
      </c>
      <c r="B216" s="80"/>
      <c r="C216" s="67"/>
      <c r="D216" s="67"/>
      <c r="E216" s="79"/>
      <c r="F216" s="64" t="s">
        <v>514</v>
      </c>
      <c r="G216" s="65">
        <f t="shared" ref="G216:K216" si="25">SUM(G217:G226)</f>
        <v>8.62</v>
      </c>
      <c r="H216" s="69"/>
      <c r="I216" s="93">
        <f t="shared" si="25"/>
        <v>41</v>
      </c>
      <c r="J216" s="93">
        <f t="shared" si="25"/>
        <v>11</v>
      </c>
      <c r="K216" s="93">
        <f t="shared" si="25"/>
        <v>0.0106</v>
      </c>
      <c r="L216" s="93"/>
      <c r="M216" s="93">
        <f>SUM(M217:M226)</f>
        <v>0.044</v>
      </c>
      <c r="N216" s="93"/>
      <c r="O216" s="67"/>
      <c r="P216" s="67"/>
      <c r="Q216" s="109"/>
      <c r="R216" s="75"/>
    </row>
    <row r="217" s="8" customFormat="1" ht="76" customHeight="1" spans="1:18">
      <c r="A217" s="67">
        <v>1</v>
      </c>
      <c r="B217" s="70" t="s">
        <v>132</v>
      </c>
      <c r="C217" s="70" t="s">
        <v>40</v>
      </c>
      <c r="D217" s="67" t="s">
        <v>41</v>
      </c>
      <c r="E217" s="70" t="s">
        <v>42</v>
      </c>
      <c r="F217" s="75" t="s">
        <v>515</v>
      </c>
      <c r="G217" s="72">
        <v>0.14</v>
      </c>
      <c r="H217" s="71" t="s">
        <v>474</v>
      </c>
      <c r="I217" s="73">
        <v>1</v>
      </c>
      <c r="J217" s="73">
        <v>1</v>
      </c>
      <c r="K217" s="73">
        <v>0.0005</v>
      </c>
      <c r="L217" s="97"/>
      <c r="M217" s="73">
        <v>0.0027</v>
      </c>
      <c r="N217" s="97"/>
      <c r="O217" s="70" t="s">
        <v>135</v>
      </c>
      <c r="P217" s="70" t="s">
        <v>42</v>
      </c>
      <c r="Q217" s="67">
        <v>2021.12</v>
      </c>
      <c r="R217" s="75"/>
    </row>
    <row r="218" s="8" customFormat="1" ht="76" customHeight="1" spans="1:18">
      <c r="A218" s="67">
        <v>2</v>
      </c>
      <c r="B218" s="70" t="s">
        <v>138</v>
      </c>
      <c r="C218" s="76" t="s">
        <v>40</v>
      </c>
      <c r="D218" s="67" t="s">
        <v>41</v>
      </c>
      <c r="E218" s="76" t="s">
        <v>87</v>
      </c>
      <c r="F218" s="75" t="s">
        <v>516</v>
      </c>
      <c r="G218" s="72">
        <f>18*0.02</f>
        <v>0.36</v>
      </c>
      <c r="H218" s="71" t="s">
        <v>140</v>
      </c>
      <c r="I218" s="79">
        <v>4</v>
      </c>
      <c r="J218" s="79"/>
      <c r="K218" s="73">
        <v>0.0004</v>
      </c>
      <c r="L218" s="101"/>
      <c r="M218" s="73">
        <v>0.0015</v>
      </c>
      <c r="N218" s="101"/>
      <c r="O218" s="70" t="s">
        <v>135</v>
      </c>
      <c r="P218" s="70" t="s">
        <v>87</v>
      </c>
      <c r="Q218" s="67">
        <v>2021.12</v>
      </c>
      <c r="R218" s="75"/>
    </row>
    <row r="219" s="8" customFormat="1" ht="76" customHeight="1" spans="1:18">
      <c r="A219" s="67">
        <v>3</v>
      </c>
      <c r="B219" s="70" t="s">
        <v>141</v>
      </c>
      <c r="C219" s="70" t="s">
        <v>40</v>
      </c>
      <c r="D219" s="67" t="s">
        <v>41</v>
      </c>
      <c r="E219" s="70" t="s">
        <v>54</v>
      </c>
      <c r="F219" s="71" t="s">
        <v>517</v>
      </c>
      <c r="G219" s="72">
        <v>1.34</v>
      </c>
      <c r="H219" s="71" t="s">
        <v>479</v>
      </c>
      <c r="I219" s="73">
        <v>13</v>
      </c>
      <c r="J219" s="73"/>
      <c r="K219" s="94">
        <v>0.0029</v>
      </c>
      <c r="L219" s="97"/>
      <c r="M219" s="94">
        <v>0.0113</v>
      </c>
      <c r="N219" s="97"/>
      <c r="O219" s="70" t="s">
        <v>135</v>
      </c>
      <c r="P219" s="70" t="s">
        <v>54</v>
      </c>
      <c r="Q219" s="67">
        <v>2021.12</v>
      </c>
      <c r="R219" s="75"/>
    </row>
    <row r="220" s="8" customFormat="1" ht="76" customHeight="1" spans="1:18">
      <c r="A220" s="67">
        <v>4</v>
      </c>
      <c r="B220" s="70" t="s">
        <v>143</v>
      </c>
      <c r="C220" s="70" t="s">
        <v>40</v>
      </c>
      <c r="D220" s="67" t="s">
        <v>41</v>
      </c>
      <c r="E220" s="70" t="s">
        <v>62</v>
      </c>
      <c r="F220" s="75" t="s">
        <v>518</v>
      </c>
      <c r="G220" s="72">
        <v>0.2</v>
      </c>
      <c r="H220" s="75" t="s">
        <v>482</v>
      </c>
      <c r="I220" s="67">
        <v>1</v>
      </c>
      <c r="J220" s="67">
        <v>1</v>
      </c>
      <c r="K220" s="67">
        <v>0.0004</v>
      </c>
      <c r="L220" s="67"/>
      <c r="M220" s="67">
        <v>0.0012</v>
      </c>
      <c r="N220" s="67"/>
      <c r="O220" s="70" t="s">
        <v>135</v>
      </c>
      <c r="P220" s="70" t="s">
        <v>62</v>
      </c>
      <c r="Q220" s="67">
        <v>2021.12</v>
      </c>
      <c r="R220" s="75"/>
    </row>
    <row r="221" s="8" customFormat="1" ht="76" customHeight="1" spans="1:18">
      <c r="A221" s="67">
        <v>5</v>
      </c>
      <c r="B221" s="70" t="s">
        <v>147</v>
      </c>
      <c r="C221" s="70" t="s">
        <v>40</v>
      </c>
      <c r="D221" s="67" t="s">
        <v>41</v>
      </c>
      <c r="E221" s="70" t="s">
        <v>64</v>
      </c>
      <c r="F221" s="75" t="s">
        <v>519</v>
      </c>
      <c r="G221" s="72">
        <v>1.86</v>
      </c>
      <c r="H221" s="71" t="s">
        <v>134</v>
      </c>
      <c r="I221" s="79">
        <v>3</v>
      </c>
      <c r="J221" s="79"/>
      <c r="K221" s="94">
        <v>0.0008</v>
      </c>
      <c r="L221" s="97"/>
      <c r="M221" s="94">
        <v>0.0034</v>
      </c>
      <c r="N221" s="97"/>
      <c r="O221" s="70" t="s">
        <v>135</v>
      </c>
      <c r="P221" s="70" t="s">
        <v>64</v>
      </c>
      <c r="Q221" s="67">
        <v>2021.12</v>
      </c>
      <c r="R221" s="75"/>
    </row>
    <row r="222" s="8" customFormat="1" ht="76" customHeight="1" spans="1:18">
      <c r="A222" s="67">
        <v>6</v>
      </c>
      <c r="B222" s="70" t="s">
        <v>149</v>
      </c>
      <c r="C222" s="70" t="s">
        <v>40</v>
      </c>
      <c r="D222" s="67" t="s">
        <v>41</v>
      </c>
      <c r="E222" s="70" t="s">
        <v>102</v>
      </c>
      <c r="F222" s="75" t="s">
        <v>520</v>
      </c>
      <c r="G222" s="72">
        <v>1.1</v>
      </c>
      <c r="H222" s="75" t="s">
        <v>521</v>
      </c>
      <c r="I222" s="100">
        <v>6</v>
      </c>
      <c r="J222" s="100">
        <v>3</v>
      </c>
      <c r="K222" s="94">
        <v>0.0014</v>
      </c>
      <c r="L222" s="94"/>
      <c r="M222" s="94">
        <v>0.0057</v>
      </c>
      <c r="N222" s="79"/>
      <c r="O222" s="70" t="s">
        <v>135</v>
      </c>
      <c r="P222" s="70" t="s">
        <v>102</v>
      </c>
      <c r="Q222" s="67">
        <v>2021.12</v>
      </c>
      <c r="R222" s="75"/>
    </row>
    <row r="223" s="8" customFormat="1" ht="76" customHeight="1" spans="1:18">
      <c r="A223" s="67">
        <v>7</v>
      </c>
      <c r="B223" s="70" t="s">
        <v>152</v>
      </c>
      <c r="C223" s="70" t="s">
        <v>40</v>
      </c>
      <c r="D223" s="67" t="s">
        <v>41</v>
      </c>
      <c r="E223" s="76" t="s">
        <v>67</v>
      </c>
      <c r="F223" s="75" t="s">
        <v>522</v>
      </c>
      <c r="G223" s="72">
        <v>0.26</v>
      </c>
      <c r="H223" s="71" t="s">
        <v>154</v>
      </c>
      <c r="I223" s="79"/>
      <c r="J223" s="79">
        <v>1</v>
      </c>
      <c r="K223" s="73">
        <v>0.0005</v>
      </c>
      <c r="L223" s="101"/>
      <c r="M223" s="73">
        <v>0.0029</v>
      </c>
      <c r="N223" s="97"/>
      <c r="O223" s="70" t="s">
        <v>135</v>
      </c>
      <c r="P223" s="70" t="s">
        <v>67</v>
      </c>
      <c r="Q223" s="67">
        <v>2021.12</v>
      </c>
      <c r="R223" s="75"/>
    </row>
    <row r="224" s="8" customFormat="1" ht="76" customHeight="1" spans="1:18">
      <c r="A224" s="67">
        <v>8</v>
      </c>
      <c r="B224" s="70" t="s">
        <v>155</v>
      </c>
      <c r="C224" s="76" t="s">
        <v>40</v>
      </c>
      <c r="D224" s="79" t="s">
        <v>124</v>
      </c>
      <c r="E224" s="76" t="s">
        <v>71</v>
      </c>
      <c r="F224" s="71" t="s">
        <v>523</v>
      </c>
      <c r="G224" s="72">
        <v>0.46</v>
      </c>
      <c r="H224" s="71" t="s">
        <v>474</v>
      </c>
      <c r="I224" s="79">
        <v>2</v>
      </c>
      <c r="J224" s="79">
        <v>1</v>
      </c>
      <c r="K224" s="72">
        <v>0.0005</v>
      </c>
      <c r="L224" s="72"/>
      <c r="M224" s="72">
        <v>0.0015</v>
      </c>
      <c r="N224" s="97"/>
      <c r="O224" s="70" t="s">
        <v>135</v>
      </c>
      <c r="P224" s="67"/>
      <c r="Q224" s="67">
        <v>2021.12</v>
      </c>
      <c r="R224" s="75"/>
    </row>
    <row r="225" s="8" customFormat="1" ht="76" customHeight="1" spans="1:18">
      <c r="A225" s="67">
        <v>9</v>
      </c>
      <c r="B225" s="70" t="s">
        <v>160</v>
      </c>
      <c r="C225" s="74" t="s">
        <v>40</v>
      </c>
      <c r="D225" s="67" t="s">
        <v>41</v>
      </c>
      <c r="E225" s="70" t="s">
        <v>111</v>
      </c>
      <c r="F225" s="111" t="s">
        <v>524</v>
      </c>
      <c r="G225" s="72">
        <v>1.12</v>
      </c>
      <c r="H225" s="81" t="s">
        <v>525</v>
      </c>
      <c r="I225" s="100">
        <v>3</v>
      </c>
      <c r="J225" s="100">
        <v>2</v>
      </c>
      <c r="K225" s="72">
        <v>0.001</v>
      </c>
      <c r="L225" s="97"/>
      <c r="M225" s="72">
        <v>0.0049</v>
      </c>
      <c r="N225" s="97"/>
      <c r="O225" s="70" t="s">
        <v>135</v>
      </c>
      <c r="P225" s="70" t="s">
        <v>111</v>
      </c>
      <c r="Q225" s="67">
        <v>2021.12</v>
      </c>
      <c r="R225" s="75"/>
    </row>
    <row r="226" s="8" customFormat="1" ht="76" customHeight="1" spans="1:18">
      <c r="A226" s="67">
        <v>10</v>
      </c>
      <c r="B226" s="70" t="s">
        <v>163</v>
      </c>
      <c r="C226" s="70" t="s">
        <v>40</v>
      </c>
      <c r="D226" s="67" t="s">
        <v>47</v>
      </c>
      <c r="E226" s="70" t="s">
        <v>77</v>
      </c>
      <c r="F226" s="71" t="s">
        <v>526</v>
      </c>
      <c r="G226" s="72">
        <v>1.78</v>
      </c>
      <c r="H226" s="81" t="s">
        <v>527</v>
      </c>
      <c r="I226" s="79">
        <v>8</v>
      </c>
      <c r="J226" s="79">
        <v>2</v>
      </c>
      <c r="K226" s="95">
        <v>0.0022</v>
      </c>
      <c r="L226" s="102"/>
      <c r="M226" s="95">
        <v>0.0089</v>
      </c>
      <c r="N226" s="129"/>
      <c r="O226" s="70" t="s">
        <v>135</v>
      </c>
      <c r="P226" s="70" t="s">
        <v>77</v>
      </c>
      <c r="Q226" s="67">
        <v>2021.12</v>
      </c>
      <c r="R226" s="75"/>
    </row>
    <row r="227" s="8" customFormat="1" ht="48" customHeight="1" spans="1:18">
      <c r="A227" s="80" t="s">
        <v>166</v>
      </c>
      <c r="B227" s="80"/>
      <c r="C227" s="63"/>
      <c r="D227" s="63"/>
      <c r="E227" s="80"/>
      <c r="F227" s="64" t="s">
        <v>528</v>
      </c>
      <c r="G227" s="65">
        <f t="shared" ref="G227:K227" si="26">SUM(G228:G229)</f>
        <v>2.4</v>
      </c>
      <c r="H227" s="66"/>
      <c r="I227" s="93">
        <f t="shared" si="26"/>
        <v>1</v>
      </c>
      <c r="J227" s="93">
        <f t="shared" si="26"/>
        <v>1</v>
      </c>
      <c r="K227" s="93">
        <f t="shared" si="26"/>
        <v>0.0003</v>
      </c>
      <c r="L227" s="93"/>
      <c r="M227" s="93">
        <f>SUM(M228:M229)</f>
        <v>0.0014</v>
      </c>
      <c r="N227" s="93"/>
      <c r="O227" s="67"/>
      <c r="P227" s="67"/>
      <c r="Q227" s="109"/>
      <c r="R227" s="75"/>
    </row>
    <row r="228" s="8" customFormat="1" ht="54" customHeight="1" spans="1:18">
      <c r="A228" s="67">
        <v>1</v>
      </c>
      <c r="B228" s="70" t="s">
        <v>168</v>
      </c>
      <c r="C228" s="70" t="s">
        <v>40</v>
      </c>
      <c r="D228" s="73" t="s">
        <v>47</v>
      </c>
      <c r="E228" s="74" t="s">
        <v>48</v>
      </c>
      <c r="F228" s="71" t="s">
        <v>169</v>
      </c>
      <c r="G228" s="72">
        <v>1.6</v>
      </c>
      <c r="H228" s="71" t="s">
        <v>170</v>
      </c>
      <c r="I228" s="73">
        <v>1</v>
      </c>
      <c r="J228" s="73"/>
      <c r="K228" s="73">
        <v>0.0002</v>
      </c>
      <c r="L228" s="101"/>
      <c r="M228" s="73">
        <v>0.001</v>
      </c>
      <c r="N228" s="98"/>
      <c r="O228" s="70" t="s">
        <v>45</v>
      </c>
      <c r="P228" s="74" t="s">
        <v>48</v>
      </c>
      <c r="Q228" s="67">
        <v>2021.12</v>
      </c>
      <c r="R228" s="75"/>
    </row>
    <row r="229" s="8" customFormat="1" ht="54" customHeight="1" spans="1:18">
      <c r="A229" s="67">
        <v>2</v>
      </c>
      <c r="B229" s="70" t="s">
        <v>174</v>
      </c>
      <c r="C229" s="70" t="s">
        <v>40</v>
      </c>
      <c r="D229" s="67" t="s">
        <v>47</v>
      </c>
      <c r="E229" s="70" t="s">
        <v>74</v>
      </c>
      <c r="F229" s="75" t="s">
        <v>529</v>
      </c>
      <c r="G229" s="72">
        <v>0.8</v>
      </c>
      <c r="H229" s="71" t="s">
        <v>157</v>
      </c>
      <c r="I229" s="67"/>
      <c r="J229" s="67">
        <v>1</v>
      </c>
      <c r="K229" s="72">
        <v>0.0001</v>
      </c>
      <c r="L229" s="72"/>
      <c r="M229" s="72">
        <v>0.0004</v>
      </c>
      <c r="N229" s="72"/>
      <c r="O229" s="70" t="s">
        <v>45</v>
      </c>
      <c r="P229" s="70" t="s">
        <v>74</v>
      </c>
      <c r="Q229" s="67">
        <v>2021.12</v>
      </c>
      <c r="R229" s="75"/>
    </row>
    <row r="230" s="8" customFormat="1" ht="48" customHeight="1" spans="1:18">
      <c r="A230" s="80" t="s">
        <v>176</v>
      </c>
      <c r="B230" s="80"/>
      <c r="C230" s="63"/>
      <c r="D230" s="63"/>
      <c r="E230" s="80"/>
      <c r="F230" s="64" t="s">
        <v>530</v>
      </c>
      <c r="G230" s="65">
        <f t="shared" ref="G230:K230" si="27">SUM(G231)</f>
        <v>0.05</v>
      </c>
      <c r="H230" s="66"/>
      <c r="I230" s="93">
        <f t="shared" si="27"/>
        <v>1</v>
      </c>
      <c r="J230" s="93"/>
      <c r="K230" s="93">
        <f t="shared" si="27"/>
        <v>0.0001</v>
      </c>
      <c r="L230" s="93"/>
      <c r="M230" s="93">
        <f>SUM(M231)</f>
        <v>0.0006</v>
      </c>
      <c r="N230" s="93"/>
      <c r="O230" s="67"/>
      <c r="P230" s="67"/>
      <c r="Q230" s="67"/>
      <c r="R230" s="75"/>
    </row>
    <row r="231" s="8" customFormat="1" ht="67" customHeight="1" spans="1:18">
      <c r="A231" s="67">
        <v>1</v>
      </c>
      <c r="B231" s="70" t="s">
        <v>179</v>
      </c>
      <c r="C231" s="70" t="s">
        <v>40</v>
      </c>
      <c r="D231" s="67" t="s">
        <v>47</v>
      </c>
      <c r="E231" s="70" t="s">
        <v>64</v>
      </c>
      <c r="F231" s="71" t="s">
        <v>531</v>
      </c>
      <c r="G231" s="72">
        <v>0.05</v>
      </c>
      <c r="H231" s="71" t="s">
        <v>134</v>
      </c>
      <c r="I231" s="73">
        <v>1</v>
      </c>
      <c r="J231" s="73"/>
      <c r="K231" s="94">
        <v>0.0001</v>
      </c>
      <c r="L231" s="97"/>
      <c r="M231" s="94">
        <v>0.0006</v>
      </c>
      <c r="N231" s="97"/>
      <c r="O231" s="70" t="s">
        <v>45</v>
      </c>
      <c r="P231" s="70" t="s">
        <v>64</v>
      </c>
      <c r="Q231" s="67">
        <v>2021.12</v>
      </c>
      <c r="R231" s="75"/>
    </row>
    <row r="232" s="8" customFormat="1" ht="37" customHeight="1" spans="1:18">
      <c r="A232" s="80" t="s">
        <v>183</v>
      </c>
      <c r="B232" s="80"/>
      <c r="C232" s="63"/>
      <c r="D232" s="63"/>
      <c r="E232" s="80"/>
      <c r="F232" s="64" t="s">
        <v>532</v>
      </c>
      <c r="G232" s="120">
        <f t="shared" ref="G232:K232" si="28">SUM(G233:G235)</f>
        <v>4.59</v>
      </c>
      <c r="H232" s="66"/>
      <c r="I232" s="123">
        <f t="shared" si="28"/>
        <v>3</v>
      </c>
      <c r="J232" s="123"/>
      <c r="K232" s="123">
        <f t="shared" si="28"/>
        <v>0.001</v>
      </c>
      <c r="L232" s="123"/>
      <c r="M232" s="123">
        <f>SUM(M233:M235)</f>
        <v>0.0032</v>
      </c>
      <c r="N232" s="123"/>
      <c r="O232" s="98"/>
      <c r="P232" s="98"/>
      <c r="Q232" s="98"/>
      <c r="R232" s="75"/>
    </row>
    <row r="233" s="8" customFormat="1" ht="67" customHeight="1" spans="1:18">
      <c r="A233" s="67">
        <v>1</v>
      </c>
      <c r="B233" s="70" t="s">
        <v>185</v>
      </c>
      <c r="C233" s="70" t="s">
        <v>40</v>
      </c>
      <c r="D233" s="67" t="s">
        <v>41</v>
      </c>
      <c r="E233" s="70" t="s">
        <v>42</v>
      </c>
      <c r="F233" s="75" t="s">
        <v>533</v>
      </c>
      <c r="G233" s="72">
        <v>2.04</v>
      </c>
      <c r="H233" s="71" t="s">
        <v>534</v>
      </c>
      <c r="I233" s="79">
        <v>1</v>
      </c>
      <c r="J233" s="79"/>
      <c r="K233" s="94">
        <v>0.0004</v>
      </c>
      <c r="L233" s="97"/>
      <c r="M233" s="94">
        <v>0.0017</v>
      </c>
      <c r="N233" s="97"/>
      <c r="O233" s="70" t="s">
        <v>45</v>
      </c>
      <c r="P233" s="70" t="s">
        <v>42</v>
      </c>
      <c r="Q233" s="67">
        <v>2021.12</v>
      </c>
      <c r="R233" s="75"/>
    </row>
    <row r="234" s="8" customFormat="1" ht="67" customHeight="1" spans="1:18">
      <c r="A234" s="67">
        <v>2</v>
      </c>
      <c r="B234" s="70" t="s">
        <v>535</v>
      </c>
      <c r="C234" s="70" t="s">
        <v>40</v>
      </c>
      <c r="D234" s="67" t="s">
        <v>47</v>
      </c>
      <c r="E234" s="70" t="s">
        <v>64</v>
      </c>
      <c r="F234" s="71" t="s">
        <v>536</v>
      </c>
      <c r="G234" s="72">
        <v>2.04</v>
      </c>
      <c r="H234" s="71" t="s">
        <v>534</v>
      </c>
      <c r="I234" s="79">
        <v>1</v>
      </c>
      <c r="J234" s="79"/>
      <c r="K234" s="94">
        <v>0.0003</v>
      </c>
      <c r="L234" s="97"/>
      <c r="M234" s="94">
        <v>0.0011</v>
      </c>
      <c r="N234" s="97"/>
      <c r="O234" s="67"/>
      <c r="P234" s="67"/>
      <c r="Q234" s="109">
        <v>2021.12</v>
      </c>
      <c r="R234" s="75"/>
    </row>
    <row r="235" s="8" customFormat="1" ht="67" customHeight="1" spans="1:18">
      <c r="A235" s="67">
        <v>3</v>
      </c>
      <c r="B235" s="70" t="s">
        <v>537</v>
      </c>
      <c r="C235" s="74" t="s">
        <v>40</v>
      </c>
      <c r="D235" s="67" t="s">
        <v>41</v>
      </c>
      <c r="E235" s="74" t="s">
        <v>111</v>
      </c>
      <c r="F235" s="111" t="s">
        <v>538</v>
      </c>
      <c r="G235" s="72">
        <v>0.51</v>
      </c>
      <c r="H235" s="81" t="s">
        <v>539</v>
      </c>
      <c r="I235" s="100">
        <v>1</v>
      </c>
      <c r="J235" s="100"/>
      <c r="K235" s="72">
        <v>0.0003</v>
      </c>
      <c r="L235" s="97"/>
      <c r="M235" s="72">
        <v>0.0004</v>
      </c>
      <c r="N235" s="97"/>
      <c r="O235" s="70" t="s">
        <v>45</v>
      </c>
      <c r="P235" s="74" t="s">
        <v>111</v>
      </c>
      <c r="Q235" s="67">
        <v>2021.12</v>
      </c>
      <c r="R235" s="75"/>
    </row>
    <row r="236" s="8" customFormat="1" ht="53" customHeight="1" spans="1:18">
      <c r="A236" s="80" t="s">
        <v>193</v>
      </c>
      <c r="B236" s="80"/>
      <c r="C236" s="63"/>
      <c r="D236" s="63"/>
      <c r="E236" s="80"/>
      <c r="F236" s="64" t="s">
        <v>540</v>
      </c>
      <c r="G236" s="120">
        <f t="shared" ref="G236:K236" si="29">SUM(G237:G238)</f>
        <v>0.72</v>
      </c>
      <c r="H236" s="69"/>
      <c r="I236" s="123">
        <f t="shared" si="29"/>
        <v>5</v>
      </c>
      <c r="J236" s="123">
        <f t="shared" si="29"/>
        <v>1</v>
      </c>
      <c r="K236" s="123">
        <f t="shared" si="29"/>
        <v>0.0008</v>
      </c>
      <c r="L236" s="123"/>
      <c r="M236" s="123">
        <f>SUM(M237:M238)</f>
        <v>0.0037</v>
      </c>
      <c r="N236" s="123"/>
      <c r="O236" s="98"/>
      <c r="P236" s="98"/>
      <c r="Q236" s="98"/>
      <c r="R236" s="75"/>
    </row>
    <row r="237" s="8" customFormat="1" ht="53" customHeight="1" spans="1:18">
      <c r="A237" s="67">
        <v>1</v>
      </c>
      <c r="B237" s="70" t="s">
        <v>197</v>
      </c>
      <c r="C237" s="76" t="s">
        <v>40</v>
      </c>
      <c r="D237" s="67" t="s">
        <v>41</v>
      </c>
      <c r="E237" s="70" t="s">
        <v>102</v>
      </c>
      <c r="F237" s="75" t="s">
        <v>541</v>
      </c>
      <c r="G237" s="72">
        <v>0.56</v>
      </c>
      <c r="H237" s="75" t="s">
        <v>542</v>
      </c>
      <c r="I237" s="73">
        <v>4</v>
      </c>
      <c r="J237" s="73">
        <v>1</v>
      </c>
      <c r="K237" s="94">
        <v>0.0007</v>
      </c>
      <c r="L237" s="94"/>
      <c r="M237" s="94">
        <v>0.0032</v>
      </c>
      <c r="N237" s="79"/>
      <c r="O237" s="70" t="s">
        <v>45</v>
      </c>
      <c r="P237" s="70" t="s">
        <v>102</v>
      </c>
      <c r="Q237" s="67">
        <v>2021.12</v>
      </c>
      <c r="R237" s="75"/>
    </row>
    <row r="238" s="8" customFormat="1" ht="51" customHeight="1" spans="1:18">
      <c r="A238" s="67">
        <v>2</v>
      </c>
      <c r="B238" s="70" t="s">
        <v>543</v>
      </c>
      <c r="C238" s="76" t="s">
        <v>40</v>
      </c>
      <c r="D238" s="79" t="s">
        <v>124</v>
      </c>
      <c r="E238" s="76" t="s">
        <v>71</v>
      </c>
      <c r="F238" s="71" t="s">
        <v>544</v>
      </c>
      <c r="G238" s="72">
        <v>0.16</v>
      </c>
      <c r="H238" s="71" t="s">
        <v>534</v>
      </c>
      <c r="I238" s="100">
        <v>1</v>
      </c>
      <c r="J238" s="100"/>
      <c r="K238" s="72">
        <v>0.0001</v>
      </c>
      <c r="L238" s="72"/>
      <c r="M238" s="72">
        <v>0.0005</v>
      </c>
      <c r="N238" s="97"/>
      <c r="O238" s="67"/>
      <c r="P238" s="67"/>
      <c r="Q238" s="67">
        <v>2021.12</v>
      </c>
      <c r="R238" s="75"/>
    </row>
    <row r="239" s="8" customFormat="1" ht="43" customHeight="1" spans="1:18">
      <c r="A239" s="80" t="s">
        <v>200</v>
      </c>
      <c r="B239" s="80"/>
      <c r="C239" s="63"/>
      <c r="D239" s="63"/>
      <c r="E239" s="80"/>
      <c r="F239" s="64" t="s">
        <v>545</v>
      </c>
      <c r="G239" s="120">
        <f t="shared" ref="G239:K239" si="30">SUM(G240:G249)</f>
        <v>4.59</v>
      </c>
      <c r="H239" s="69"/>
      <c r="I239" s="123">
        <f t="shared" si="30"/>
        <v>25</v>
      </c>
      <c r="J239" s="123">
        <f t="shared" si="30"/>
        <v>19</v>
      </c>
      <c r="K239" s="123">
        <f t="shared" si="30"/>
        <v>0.0078</v>
      </c>
      <c r="L239" s="123"/>
      <c r="M239" s="123">
        <f>SUM(M240:M249)</f>
        <v>0.032</v>
      </c>
      <c r="N239" s="123"/>
      <c r="O239" s="98"/>
      <c r="P239" s="98"/>
      <c r="Q239" s="98"/>
      <c r="R239" s="75"/>
    </row>
    <row r="240" s="8" customFormat="1" ht="61" customHeight="1" spans="1:18">
      <c r="A240" s="67">
        <v>1</v>
      </c>
      <c r="B240" s="70" t="s">
        <v>202</v>
      </c>
      <c r="C240" s="76" t="s">
        <v>40</v>
      </c>
      <c r="D240" s="67" t="s">
        <v>41</v>
      </c>
      <c r="E240" s="76" t="s">
        <v>51</v>
      </c>
      <c r="F240" s="75" t="s">
        <v>546</v>
      </c>
      <c r="G240" s="72">
        <v>0.1</v>
      </c>
      <c r="H240" s="71" t="s">
        <v>534</v>
      </c>
      <c r="I240" s="79">
        <v>1</v>
      </c>
      <c r="J240" s="79">
        <v>1</v>
      </c>
      <c r="K240" s="72">
        <v>0.0002</v>
      </c>
      <c r="L240" s="72"/>
      <c r="M240" s="72">
        <v>0.0006</v>
      </c>
      <c r="N240" s="97"/>
      <c r="O240" s="70" t="s">
        <v>45</v>
      </c>
      <c r="P240" s="70" t="s">
        <v>51</v>
      </c>
      <c r="Q240" s="67">
        <v>2021.12</v>
      </c>
      <c r="R240" s="75"/>
    </row>
    <row r="241" s="8" customFormat="1" ht="61" customHeight="1" spans="1:18">
      <c r="A241" s="67">
        <v>2</v>
      </c>
      <c r="B241" s="70" t="s">
        <v>204</v>
      </c>
      <c r="C241" s="76" t="s">
        <v>40</v>
      </c>
      <c r="D241" s="79" t="s">
        <v>491</v>
      </c>
      <c r="E241" s="76" t="s">
        <v>547</v>
      </c>
      <c r="F241" s="75" t="s">
        <v>548</v>
      </c>
      <c r="G241" s="72">
        <f>7*0.02</f>
        <v>0.14</v>
      </c>
      <c r="H241" s="71" t="s">
        <v>206</v>
      </c>
      <c r="I241" s="79"/>
      <c r="J241" s="79">
        <v>1</v>
      </c>
      <c r="K241" s="101">
        <v>0.0002</v>
      </c>
      <c r="L241" s="101"/>
      <c r="M241" s="101">
        <v>0.0006</v>
      </c>
      <c r="N241" s="101"/>
      <c r="O241" s="70" t="s">
        <v>45</v>
      </c>
      <c r="P241" s="70" t="s">
        <v>87</v>
      </c>
      <c r="Q241" s="67">
        <v>2021.12</v>
      </c>
      <c r="R241" s="75"/>
    </row>
    <row r="242" s="8" customFormat="1" ht="61" customHeight="1" spans="1:18">
      <c r="A242" s="67">
        <v>3</v>
      </c>
      <c r="B242" s="70" t="s">
        <v>207</v>
      </c>
      <c r="C242" s="70" t="s">
        <v>40</v>
      </c>
      <c r="D242" s="67" t="s">
        <v>41</v>
      </c>
      <c r="E242" s="70" t="s">
        <v>54</v>
      </c>
      <c r="F242" s="71" t="s">
        <v>549</v>
      </c>
      <c r="G242" s="72">
        <v>0.52</v>
      </c>
      <c r="H242" s="71" t="s">
        <v>479</v>
      </c>
      <c r="I242" s="73">
        <v>5</v>
      </c>
      <c r="J242" s="73"/>
      <c r="K242" s="94">
        <v>0.0011</v>
      </c>
      <c r="L242" s="97"/>
      <c r="M242" s="94">
        <v>0.0042</v>
      </c>
      <c r="N242" s="97"/>
      <c r="O242" s="70" t="s">
        <v>45</v>
      </c>
      <c r="P242" s="70" t="s">
        <v>54</v>
      </c>
      <c r="Q242" s="67">
        <v>2021.12</v>
      </c>
      <c r="R242" s="75"/>
    </row>
    <row r="243" s="8" customFormat="1" ht="61" customHeight="1" spans="1:18">
      <c r="A243" s="67">
        <v>4</v>
      </c>
      <c r="B243" s="70" t="s">
        <v>209</v>
      </c>
      <c r="C243" s="70" t="s">
        <v>40</v>
      </c>
      <c r="D243" s="67" t="s">
        <v>41</v>
      </c>
      <c r="E243" s="70" t="s">
        <v>57</v>
      </c>
      <c r="F243" s="75" t="s">
        <v>550</v>
      </c>
      <c r="G243" s="72">
        <v>0.73</v>
      </c>
      <c r="H243" s="71" t="s">
        <v>534</v>
      </c>
      <c r="I243" s="79">
        <v>1</v>
      </c>
      <c r="J243" s="79">
        <v>12</v>
      </c>
      <c r="K243" s="72">
        <v>0.0013</v>
      </c>
      <c r="L243" s="72"/>
      <c r="M243" s="72">
        <v>0.0037</v>
      </c>
      <c r="N243" s="97"/>
      <c r="O243" s="70" t="s">
        <v>45</v>
      </c>
      <c r="P243" s="70" t="s">
        <v>57</v>
      </c>
      <c r="Q243" s="67">
        <v>2021.12</v>
      </c>
      <c r="R243" s="75"/>
    </row>
    <row r="244" s="8" customFormat="1" ht="61" customHeight="1" spans="1:18">
      <c r="A244" s="67">
        <v>5</v>
      </c>
      <c r="B244" s="70" t="s">
        <v>211</v>
      </c>
      <c r="C244" s="70" t="s">
        <v>40</v>
      </c>
      <c r="D244" s="67" t="s">
        <v>41</v>
      </c>
      <c r="E244" s="70" t="s">
        <v>551</v>
      </c>
      <c r="F244" s="75" t="s">
        <v>552</v>
      </c>
      <c r="G244" s="72">
        <v>0.12</v>
      </c>
      <c r="H244" s="75" t="s">
        <v>213</v>
      </c>
      <c r="I244" s="67">
        <v>1</v>
      </c>
      <c r="J244" s="67"/>
      <c r="K244" s="67">
        <v>0.0002</v>
      </c>
      <c r="L244" s="67"/>
      <c r="M244" s="67">
        <v>0.0011</v>
      </c>
      <c r="N244" s="67"/>
      <c r="O244" s="70" t="s">
        <v>45</v>
      </c>
      <c r="P244" s="70" t="s">
        <v>62</v>
      </c>
      <c r="Q244" s="67">
        <v>2021.12</v>
      </c>
      <c r="R244" s="75"/>
    </row>
    <row r="245" s="8" customFormat="1" ht="61" customHeight="1" spans="1:18">
      <c r="A245" s="67">
        <v>6</v>
      </c>
      <c r="B245" s="70" t="s">
        <v>214</v>
      </c>
      <c r="C245" s="70" t="s">
        <v>40</v>
      </c>
      <c r="D245" s="67" t="s">
        <v>41</v>
      </c>
      <c r="E245" s="70" t="s">
        <v>64</v>
      </c>
      <c r="F245" s="71" t="s">
        <v>553</v>
      </c>
      <c r="G245" s="72">
        <v>1.94</v>
      </c>
      <c r="H245" s="71" t="s">
        <v>134</v>
      </c>
      <c r="I245" s="79">
        <v>10</v>
      </c>
      <c r="J245" s="79"/>
      <c r="K245" s="94">
        <v>0.0014</v>
      </c>
      <c r="L245" s="97"/>
      <c r="M245" s="94">
        <v>0.0061</v>
      </c>
      <c r="N245" s="97"/>
      <c r="O245" s="70" t="s">
        <v>45</v>
      </c>
      <c r="P245" s="70" t="s">
        <v>64</v>
      </c>
      <c r="Q245" s="67">
        <v>2021.12</v>
      </c>
      <c r="R245" s="75"/>
    </row>
    <row r="246" s="8" customFormat="1" ht="61" customHeight="1" spans="1:18">
      <c r="A246" s="67">
        <v>7</v>
      </c>
      <c r="B246" s="70" t="s">
        <v>216</v>
      </c>
      <c r="C246" s="70" t="s">
        <v>40</v>
      </c>
      <c r="D246" s="67" t="s">
        <v>41</v>
      </c>
      <c r="E246" s="70" t="s">
        <v>99</v>
      </c>
      <c r="F246" s="75" t="s">
        <v>554</v>
      </c>
      <c r="G246" s="72">
        <v>0.08</v>
      </c>
      <c r="H246" s="71" t="s">
        <v>555</v>
      </c>
      <c r="I246" s="73">
        <v>1</v>
      </c>
      <c r="J246" s="79"/>
      <c r="K246" s="72">
        <v>0.0002</v>
      </c>
      <c r="L246" s="65"/>
      <c r="M246" s="72">
        <v>0.0009</v>
      </c>
      <c r="N246" s="65"/>
      <c r="O246" s="70" t="s">
        <v>45</v>
      </c>
      <c r="P246" s="70" t="s">
        <v>99</v>
      </c>
      <c r="Q246" s="73">
        <v>2021.12</v>
      </c>
      <c r="R246" s="75"/>
    </row>
    <row r="247" s="8" customFormat="1" ht="61" customHeight="1" spans="1:18">
      <c r="A247" s="67">
        <v>8</v>
      </c>
      <c r="B247" s="70" t="s">
        <v>219</v>
      </c>
      <c r="C247" s="70" t="s">
        <v>40</v>
      </c>
      <c r="D247" s="67" t="s">
        <v>41</v>
      </c>
      <c r="E247" s="70" t="s">
        <v>67</v>
      </c>
      <c r="F247" s="75" t="s">
        <v>556</v>
      </c>
      <c r="G247" s="72">
        <v>0.3</v>
      </c>
      <c r="H247" s="75" t="s">
        <v>221</v>
      </c>
      <c r="I247" s="67">
        <v>3</v>
      </c>
      <c r="J247" s="67">
        <v>1</v>
      </c>
      <c r="K247" s="94">
        <v>0.001</v>
      </c>
      <c r="L247" s="67"/>
      <c r="M247" s="67">
        <v>0.0051</v>
      </c>
      <c r="N247" s="67"/>
      <c r="O247" s="70" t="s">
        <v>45</v>
      </c>
      <c r="P247" s="70" t="s">
        <v>67</v>
      </c>
      <c r="Q247" s="67">
        <v>2021.12</v>
      </c>
      <c r="R247" s="75"/>
    </row>
    <row r="248" s="8" customFormat="1" ht="61" customHeight="1" spans="1:18">
      <c r="A248" s="67">
        <v>9</v>
      </c>
      <c r="B248" s="70" t="s">
        <v>222</v>
      </c>
      <c r="C248" s="76" t="s">
        <v>40</v>
      </c>
      <c r="D248" s="67" t="s">
        <v>41</v>
      </c>
      <c r="E248" s="76" t="s">
        <v>71</v>
      </c>
      <c r="F248" s="71" t="s">
        <v>557</v>
      </c>
      <c r="G248" s="72">
        <v>0.2</v>
      </c>
      <c r="H248" s="71" t="s">
        <v>534</v>
      </c>
      <c r="I248" s="79"/>
      <c r="J248" s="79">
        <v>2</v>
      </c>
      <c r="K248" s="72">
        <v>0.0004</v>
      </c>
      <c r="L248" s="72"/>
      <c r="M248" s="72">
        <v>0.0015</v>
      </c>
      <c r="N248" s="97"/>
      <c r="O248" s="70" t="s">
        <v>45</v>
      </c>
      <c r="P248" s="70" t="s">
        <v>71</v>
      </c>
      <c r="Q248" s="73">
        <v>2021.12</v>
      </c>
      <c r="R248" s="75"/>
    </row>
    <row r="249" s="8" customFormat="1" ht="61" customHeight="1" spans="1:18">
      <c r="A249" s="67">
        <v>10</v>
      </c>
      <c r="B249" s="70" t="s">
        <v>226</v>
      </c>
      <c r="C249" s="70" t="s">
        <v>40</v>
      </c>
      <c r="D249" s="67" t="s">
        <v>41</v>
      </c>
      <c r="E249" s="70" t="s">
        <v>77</v>
      </c>
      <c r="F249" s="71" t="s">
        <v>558</v>
      </c>
      <c r="G249" s="72">
        <v>0.46</v>
      </c>
      <c r="H249" s="81" t="s">
        <v>559</v>
      </c>
      <c r="I249" s="79">
        <v>3</v>
      </c>
      <c r="J249" s="79">
        <v>2</v>
      </c>
      <c r="K249" s="95">
        <v>0.0018</v>
      </c>
      <c r="L249" s="102"/>
      <c r="M249" s="95">
        <v>0.0082</v>
      </c>
      <c r="N249" s="98"/>
      <c r="O249" s="70" t="s">
        <v>45</v>
      </c>
      <c r="P249" s="70" t="s">
        <v>77</v>
      </c>
      <c r="Q249" s="67">
        <v>2021.12</v>
      </c>
      <c r="R249" s="75"/>
    </row>
    <row r="250" s="11" customFormat="1" ht="47" customHeight="1" spans="1:18">
      <c r="A250" s="63" t="s">
        <v>560</v>
      </c>
      <c r="B250" s="63"/>
      <c r="C250" s="63"/>
      <c r="D250" s="63"/>
      <c r="E250" s="63"/>
      <c r="F250" s="77" t="s">
        <v>561</v>
      </c>
      <c r="G250" s="65">
        <f>SUM(G251,G259,G270,G273,G279,G282,G285,G288,G292,G296)</f>
        <v>64.79</v>
      </c>
      <c r="H250" s="113"/>
      <c r="I250" s="63"/>
      <c r="J250" s="63"/>
      <c r="K250" s="63"/>
      <c r="L250" s="63"/>
      <c r="M250" s="63"/>
      <c r="N250" s="63"/>
      <c r="O250" s="63"/>
      <c r="P250" s="63"/>
      <c r="Q250" s="63"/>
      <c r="R250" s="75"/>
    </row>
    <row r="251" s="8" customFormat="1" ht="49" customHeight="1" spans="1:18">
      <c r="A251" s="80" t="s">
        <v>231</v>
      </c>
      <c r="B251" s="80"/>
      <c r="C251" s="63"/>
      <c r="D251" s="63"/>
      <c r="E251" s="63"/>
      <c r="F251" s="64" t="s">
        <v>562</v>
      </c>
      <c r="G251" s="120">
        <f t="shared" ref="G251:K251" si="31">SUM(G252:G258)</f>
        <v>19.5</v>
      </c>
      <c r="H251" s="112"/>
      <c r="I251" s="123">
        <f t="shared" si="31"/>
        <v>11</v>
      </c>
      <c r="J251" s="123"/>
      <c r="K251" s="123">
        <f t="shared" si="31"/>
        <v>0.0018</v>
      </c>
      <c r="L251" s="123"/>
      <c r="M251" s="123">
        <f>SUM(M252:M258)</f>
        <v>0.0079</v>
      </c>
      <c r="N251" s="123"/>
      <c r="O251" s="98"/>
      <c r="P251" s="98"/>
      <c r="Q251" s="98"/>
      <c r="R251" s="75"/>
    </row>
    <row r="252" s="8" customFormat="1" ht="56" customHeight="1" spans="1:18">
      <c r="A252" s="67">
        <v>1</v>
      </c>
      <c r="B252" s="70" t="s">
        <v>233</v>
      </c>
      <c r="C252" s="70" t="s">
        <v>40</v>
      </c>
      <c r="D252" s="67" t="s">
        <v>41</v>
      </c>
      <c r="E252" s="70" t="s">
        <v>42</v>
      </c>
      <c r="F252" s="75" t="s">
        <v>563</v>
      </c>
      <c r="G252" s="72">
        <v>1</v>
      </c>
      <c r="H252" s="75" t="s">
        <v>564</v>
      </c>
      <c r="I252" s="73">
        <v>2</v>
      </c>
      <c r="J252" s="100"/>
      <c r="K252" s="72">
        <v>0.0002</v>
      </c>
      <c r="L252" s="97"/>
      <c r="M252" s="72">
        <v>0.001</v>
      </c>
      <c r="N252" s="97"/>
      <c r="O252" s="70" t="s">
        <v>135</v>
      </c>
      <c r="P252" s="70" t="s">
        <v>42</v>
      </c>
      <c r="Q252" s="67">
        <v>2021.12</v>
      </c>
      <c r="R252" s="75"/>
    </row>
    <row r="253" s="8" customFormat="1" ht="56" customHeight="1" spans="1:18">
      <c r="A253" s="67">
        <v>2</v>
      </c>
      <c r="B253" s="70" t="s">
        <v>242</v>
      </c>
      <c r="C253" s="70" t="s">
        <v>40</v>
      </c>
      <c r="D253" s="67" t="s">
        <v>41</v>
      </c>
      <c r="E253" s="70" t="s">
        <v>54</v>
      </c>
      <c r="F253" s="71" t="s">
        <v>565</v>
      </c>
      <c r="G253" s="72">
        <v>1.5</v>
      </c>
      <c r="H253" s="71" t="s">
        <v>244</v>
      </c>
      <c r="I253" s="100">
        <v>1</v>
      </c>
      <c r="J253" s="100"/>
      <c r="K253" s="94">
        <v>0.0002</v>
      </c>
      <c r="L253" s="94"/>
      <c r="M253" s="94">
        <v>0.0007</v>
      </c>
      <c r="N253" s="94"/>
      <c r="O253" s="70" t="s">
        <v>135</v>
      </c>
      <c r="P253" s="70" t="s">
        <v>54</v>
      </c>
      <c r="Q253" s="67">
        <v>2021.12</v>
      </c>
      <c r="R253" s="75"/>
    </row>
    <row r="254" s="8" customFormat="1" ht="56" customHeight="1" spans="1:18">
      <c r="A254" s="67">
        <v>3</v>
      </c>
      <c r="B254" s="70" t="s">
        <v>245</v>
      </c>
      <c r="C254" s="70" t="s">
        <v>40</v>
      </c>
      <c r="D254" s="67" t="s">
        <v>41</v>
      </c>
      <c r="E254" s="70" t="s">
        <v>57</v>
      </c>
      <c r="F254" s="75" t="s">
        <v>566</v>
      </c>
      <c r="G254" s="72">
        <v>3</v>
      </c>
      <c r="H254" s="75" t="s">
        <v>564</v>
      </c>
      <c r="I254" s="100">
        <v>1</v>
      </c>
      <c r="J254" s="100"/>
      <c r="K254" s="72">
        <v>0.0003</v>
      </c>
      <c r="L254" s="72"/>
      <c r="M254" s="72">
        <v>0.0009</v>
      </c>
      <c r="N254" s="97"/>
      <c r="O254" s="70" t="s">
        <v>135</v>
      </c>
      <c r="P254" s="70" t="s">
        <v>57</v>
      </c>
      <c r="Q254" s="67">
        <v>2021.12</v>
      </c>
      <c r="R254" s="75"/>
    </row>
    <row r="255" s="8" customFormat="1" ht="56" customHeight="1" spans="1:18">
      <c r="A255" s="67">
        <v>4</v>
      </c>
      <c r="B255" s="70" t="s">
        <v>250</v>
      </c>
      <c r="C255" s="70" t="s">
        <v>40</v>
      </c>
      <c r="D255" s="67" t="s">
        <v>41</v>
      </c>
      <c r="E255" s="70" t="s">
        <v>64</v>
      </c>
      <c r="F255" s="71" t="s">
        <v>567</v>
      </c>
      <c r="G255" s="72">
        <v>11.5</v>
      </c>
      <c r="H255" s="71" t="s">
        <v>252</v>
      </c>
      <c r="I255" s="100">
        <v>4</v>
      </c>
      <c r="J255" s="100"/>
      <c r="K255" s="94">
        <v>0.0008</v>
      </c>
      <c r="L255" s="97"/>
      <c r="M255" s="94">
        <v>0.0035</v>
      </c>
      <c r="N255" s="97"/>
      <c r="O255" s="70" t="s">
        <v>135</v>
      </c>
      <c r="P255" s="70" t="s">
        <v>64</v>
      </c>
      <c r="Q255" s="67">
        <v>2021.12</v>
      </c>
      <c r="R255" s="75"/>
    </row>
    <row r="256" s="8" customFormat="1" ht="56" customHeight="1" spans="1:18">
      <c r="A256" s="67">
        <v>5</v>
      </c>
      <c r="B256" s="70" t="s">
        <v>253</v>
      </c>
      <c r="C256" s="70" t="s">
        <v>40</v>
      </c>
      <c r="D256" s="67" t="s">
        <v>41</v>
      </c>
      <c r="E256" s="70" t="s">
        <v>99</v>
      </c>
      <c r="F256" s="75" t="s">
        <v>568</v>
      </c>
      <c r="G256" s="72">
        <v>1</v>
      </c>
      <c r="H256" s="71" t="s">
        <v>252</v>
      </c>
      <c r="I256" s="100">
        <v>1</v>
      </c>
      <c r="J256" s="100"/>
      <c r="K256" s="72">
        <v>0.0001</v>
      </c>
      <c r="L256" s="97"/>
      <c r="M256" s="72">
        <v>0.0007</v>
      </c>
      <c r="N256" s="97"/>
      <c r="O256" s="70" t="s">
        <v>135</v>
      </c>
      <c r="P256" s="70" t="s">
        <v>99</v>
      </c>
      <c r="Q256" s="73">
        <v>2021.12</v>
      </c>
      <c r="R256" s="75"/>
    </row>
    <row r="257" s="8" customFormat="1" ht="56" customHeight="1" spans="1:18">
      <c r="A257" s="67">
        <v>6</v>
      </c>
      <c r="B257" s="70" t="s">
        <v>260</v>
      </c>
      <c r="C257" s="70" t="s">
        <v>40</v>
      </c>
      <c r="D257" s="67" t="s">
        <v>41</v>
      </c>
      <c r="E257" s="76" t="s">
        <v>71</v>
      </c>
      <c r="F257" s="71" t="s">
        <v>569</v>
      </c>
      <c r="G257" s="72">
        <v>1</v>
      </c>
      <c r="H257" s="75" t="s">
        <v>564</v>
      </c>
      <c r="I257" s="100">
        <v>1</v>
      </c>
      <c r="J257" s="100"/>
      <c r="K257" s="72">
        <v>0.0001</v>
      </c>
      <c r="L257" s="72"/>
      <c r="M257" s="72">
        <v>0.0005</v>
      </c>
      <c r="N257" s="97"/>
      <c r="O257" s="70" t="s">
        <v>135</v>
      </c>
      <c r="P257" s="76" t="s">
        <v>71</v>
      </c>
      <c r="Q257" s="67">
        <v>2021.12</v>
      </c>
      <c r="R257" s="75"/>
    </row>
    <row r="258" s="8" customFormat="1" ht="56" customHeight="1" spans="1:18">
      <c r="A258" s="67">
        <v>7</v>
      </c>
      <c r="B258" s="70" t="s">
        <v>262</v>
      </c>
      <c r="C258" s="70" t="s">
        <v>40</v>
      </c>
      <c r="D258" s="67" t="s">
        <v>41</v>
      </c>
      <c r="E258" s="70" t="s">
        <v>74</v>
      </c>
      <c r="F258" s="75" t="s">
        <v>570</v>
      </c>
      <c r="G258" s="72">
        <v>0.5</v>
      </c>
      <c r="H258" s="75" t="s">
        <v>571</v>
      </c>
      <c r="I258" s="67">
        <v>1</v>
      </c>
      <c r="J258" s="67"/>
      <c r="K258" s="67">
        <v>0.0001</v>
      </c>
      <c r="L258" s="67">
        <v>0</v>
      </c>
      <c r="M258" s="67">
        <v>0.0006</v>
      </c>
      <c r="N258" s="67"/>
      <c r="O258" s="70" t="s">
        <v>135</v>
      </c>
      <c r="P258" s="70" t="s">
        <v>74</v>
      </c>
      <c r="Q258" s="67">
        <v>2021.12</v>
      </c>
      <c r="R258" s="75"/>
    </row>
    <row r="259" s="8" customFormat="1" ht="51" customHeight="1" spans="1:18">
      <c r="A259" s="63" t="s">
        <v>267</v>
      </c>
      <c r="B259" s="63"/>
      <c r="C259" s="63"/>
      <c r="D259" s="63"/>
      <c r="E259" s="63"/>
      <c r="F259" s="64" t="s">
        <v>572</v>
      </c>
      <c r="G259" s="120">
        <f t="shared" ref="G259:K259" si="32">SUM(G260:G269)</f>
        <v>25.2</v>
      </c>
      <c r="H259" s="112"/>
      <c r="I259" s="123">
        <f t="shared" si="32"/>
        <v>35</v>
      </c>
      <c r="J259" s="123">
        <f t="shared" si="32"/>
        <v>11</v>
      </c>
      <c r="K259" s="123">
        <f t="shared" si="32"/>
        <v>0.0068</v>
      </c>
      <c r="L259" s="123"/>
      <c r="M259" s="123">
        <f>SUM(M260:M269)</f>
        <v>0.0325</v>
      </c>
      <c r="N259" s="123"/>
      <c r="O259" s="98"/>
      <c r="P259" s="98"/>
      <c r="Q259" s="98"/>
      <c r="R259" s="75"/>
    </row>
    <row r="260" s="8" customFormat="1" ht="71" customHeight="1" spans="1:18">
      <c r="A260" s="67">
        <v>1</v>
      </c>
      <c r="B260" s="70" t="s">
        <v>269</v>
      </c>
      <c r="C260" s="70" t="s">
        <v>40</v>
      </c>
      <c r="D260" s="67" t="s">
        <v>41</v>
      </c>
      <c r="E260" s="70" t="s">
        <v>42</v>
      </c>
      <c r="F260" s="75" t="s">
        <v>573</v>
      </c>
      <c r="G260" s="72">
        <v>0.8</v>
      </c>
      <c r="H260" s="75" t="s">
        <v>574</v>
      </c>
      <c r="I260" s="79">
        <v>2</v>
      </c>
      <c r="J260" s="73">
        <v>2</v>
      </c>
      <c r="K260" s="72">
        <v>0.0004</v>
      </c>
      <c r="L260" s="97"/>
      <c r="M260" s="72">
        <v>0.0027</v>
      </c>
      <c r="N260" s="97"/>
      <c r="O260" s="70" t="s">
        <v>135</v>
      </c>
      <c r="P260" s="70" t="s">
        <v>42</v>
      </c>
      <c r="Q260" s="67">
        <v>2021.12</v>
      </c>
      <c r="R260" s="75"/>
    </row>
    <row r="261" s="8" customFormat="1" ht="71" customHeight="1" spans="1:18">
      <c r="A261" s="67">
        <v>2</v>
      </c>
      <c r="B261" s="70" t="s">
        <v>271</v>
      </c>
      <c r="C261" s="70" t="s">
        <v>40</v>
      </c>
      <c r="D261" s="67" t="s">
        <v>41</v>
      </c>
      <c r="E261" s="74" t="s">
        <v>48</v>
      </c>
      <c r="F261" s="75" t="s">
        <v>575</v>
      </c>
      <c r="G261" s="72">
        <v>1.4</v>
      </c>
      <c r="H261" s="71" t="s">
        <v>273</v>
      </c>
      <c r="I261" s="79">
        <v>2</v>
      </c>
      <c r="J261" s="79">
        <v>1</v>
      </c>
      <c r="K261" s="73">
        <v>0.0004</v>
      </c>
      <c r="L261" s="97"/>
      <c r="M261" s="73">
        <v>0.0023</v>
      </c>
      <c r="N261" s="97"/>
      <c r="O261" s="70" t="s">
        <v>135</v>
      </c>
      <c r="P261" s="74" t="s">
        <v>48</v>
      </c>
      <c r="Q261" s="67">
        <v>2021.12</v>
      </c>
      <c r="R261" s="75"/>
    </row>
    <row r="262" s="8" customFormat="1" ht="71" customHeight="1" spans="1:18">
      <c r="A262" s="67">
        <v>3</v>
      </c>
      <c r="B262" s="70" t="s">
        <v>274</v>
      </c>
      <c r="C262" s="70" t="s">
        <v>40</v>
      </c>
      <c r="D262" s="67" t="s">
        <v>41</v>
      </c>
      <c r="E262" s="70" t="s">
        <v>51</v>
      </c>
      <c r="F262" s="75" t="s">
        <v>576</v>
      </c>
      <c r="G262" s="72">
        <v>1</v>
      </c>
      <c r="H262" s="75" t="s">
        <v>574</v>
      </c>
      <c r="I262" s="79">
        <v>2</v>
      </c>
      <c r="J262" s="79"/>
      <c r="K262" s="72">
        <v>0.0003</v>
      </c>
      <c r="L262" s="72"/>
      <c r="M262" s="72">
        <v>0.0012</v>
      </c>
      <c r="N262" s="97"/>
      <c r="O262" s="70" t="s">
        <v>135</v>
      </c>
      <c r="P262" s="70" t="s">
        <v>51</v>
      </c>
      <c r="Q262" s="67">
        <v>2021.12</v>
      </c>
      <c r="R262" s="75"/>
    </row>
    <row r="263" s="8" customFormat="1" ht="71" customHeight="1" spans="1:18">
      <c r="A263" s="67">
        <v>4</v>
      </c>
      <c r="B263" s="70" t="s">
        <v>276</v>
      </c>
      <c r="C263" s="70" t="s">
        <v>40</v>
      </c>
      <c r="D263" s="67" t="s">
        <v>41</v>
      </c>
      <c r="E263" s="70" t="s">
        <v>54</v>
      </c>
      <c r="F263" s="71" t="s">
        <v>577</v>
      </c>
      <c r="G263" s="72">
        <v>4.4</v>
      </c>
      <c r="H263" s="71" t="s">
        <v>244</v>
      </c>
      <c r="I263" s="73">
        <v>8</v>
      </c>
      <c r="J263" s="73"/>
      <c r="K263" s="94">
        <v>0.0014</v>
      </c>
      <c r="L263" s="97"/>
      <c r="M263" s="94">
        <v>0.0063</v>
      </c>
      <c r="N263" s="97"/>
      <c r="O263" s="70" t="s">
        <v>135</v>
      </c>
      <c r="P263" s="70" t="s">
        <v>54</v>
      </c>
      <c r="Q263" s="67">
        <v>2021.12</v>
      </c>
      <c r="R263" s="75"/>
    </row>
    <row r="264" s="8" customFormat="1" ht="71" customHeight="1" spans="1:18">
      <c r="A264" s="67">
        <v>5</v>
      </c>
      <c r="B264" s="70" t="s">
        <v>278</v>
      </c>
      <c r="C264" s="70" t="s">
        <v>40</v>
      </c>
      <c r="D264" s="67" t="s">
        <v>41</v>
      </c>
      <c r="E264" s="70" t="s">
        <v>57</v>
      </c>
      <c r="F264" s="75" t="s">
        <v>578</v>
      </c>
      <c r="G264" s="72">
        <v>1.4</v>
      </c>
      <c r="H264" s="75" t="s">
        <v>574</v>
      </c>
      <c r="I264" s="79">
        <v>1</v>
      </c>
      <c r="J264" s="79">
        <v>3</v>
      </c>
      <c r="K264" s="72">
        <v>0.0004</v>
      </c>
      <c r="L264" s="72"/>
      <c r="M264" s="72">
        <v>0.0012</v>
      </c>
      <c r="N264" s="97"/>
      <c r="O264" s="70" t="s">
        <v>135</v>
      </c>
      <c r="P264" s="70" t="s">
        <v>57</v>
      </c>
      <c r="Q264" s="67">
        <v>2021.12</v>
      </c>
      <c r="R264" s="75"/>
    </row>
    <row r="265" s="8" customFormat="1" ht="71" customHeight="1" spans="1:18">
      <c r="A265" s="67">
        <v>6</v>
      </c>
      <c r="B265" s="70" t="s">
        <v>280</v>
      </c>
      <c r="C265" s="70" t="s">
        <v>40</v>
      </c>
      <c r="D265" s="67" t="s">
        <v>41</v>
      </c>
      <c r="E265" s="70" t="s">
        <v>62</v>
      </c>
      <c r="F265" s="75" t="s">
        <v>579</v>
      </c>
      <c r="G265" s="72">
        <v>3</v>
      </c>
      <c r="H265" s="75" t="s">
        <v>249</v>
      </c>
      <c r="I265" s="67">
        <v>6</v>
      </c>
      <c r="J265" s="67"/>
      <c r="K265" s="94">
        <v>0.001</v>
      </c>
      <c r="L265" s="94"/>
      <c r="M265" s="94">
        <v>0.006</v>
      </c>
      <c r="N265" s="67"/>
      <c r="O265" s="70" t="s">
        <v>135</v>
      </c>
      <c r="P265" s="70" t="s">
        <v>62</v>
      </c>
      <c r="Q265" s="67">
        <v>2021.12</v>
      </c>
      <c r="R265" s="75"/>
    </row>
    <row r="266" s="8" customFormat="1" ht="71" customHeight="1" spans="1:18">
      <c r="A266" s="67">
        <v>7</v>
      </c>
      <c r="B266" s="70" t="s">
        <v>283</v>
      </c>
      <c r="C266" s="70" t="s">
        <v>40</v>
      </c>
      <c r="D266" s="67" t="s">
        <v>41</v>
      </c>
      <c r="E266" s="70" t="s">
        <v>64</v>
      </c>
      <c r="F266" s="71" t="s">
        <v>580</v>
      </c>
      <c r="G266" s="72">
        <v>7.2</v>
      </c>
      <c r="H266" s="71" t="s">
        <v>252</v>
      </c>
      <c r="I266" s="79">
        <v>6</v>
      </c>
      <c r="J266" s="79"/>
      <c r="K266" s="94">
        <v>0.0011</v>
      </c>
      <c r="L266" s="97"/>
      <c r="M266" s="94">
        <v>0.0046</v>
      </c>
      <c r="N266" s="97"/>
      <c r="O266" s="70" t="s">
        <v>135</v>
      </c>
      <c r="P266" s="70" t="s">
        <v>64</v>
      </c>
      <c r="Q266" s="67">
        <v>2021.12</v>
      </c>
      <c r="R266" s="75"/>
    </row>
    <row r="267" s="8" customFormat="1" ht="71" customHeight="1" spans="1:18">
      <c r="A267" s="67">
        <v>8</v>
      </c>
      <c r="B267" s="70" t="s">
        <v>285</v>
      </c>
      <c r="C267" s="70" t="s">
        <v>40</v>
      </c>
      <c r="D267" s="67" t="s">
        <v>41</v>
      </c>
      <c r="E267" s="70" t="s">
        <v>99</v>
      </c>
      <c r="F267" s="75" t="s">
        <v>581</v>
      </c>
      <c r="G267" s="72">
        <v>0.4</v>
      </c>
      <c r="H267" s="71" t="s">
        <v>498</v>
      </c>
      <c r="I267" s="79">
        <v>1</v>
      </c>
      <c r="J267" s="79">
        <v>1</v>
      </c>
      <c r="K267" s="72">
        <v>0.0002</v>
      </c>
      <c r="L267" s="97"/>
      <c r="M267" s="72">
        <v>0.0007</v>
      </c>
      <c r="N267" s="97"/>
      <c r="O267" s="70" t="s">
        <v>135</v>
      </c>
      <c r="P267" s="70" t="s">
        <v>99</v>
      </c>
      <c r="Q267" s="73">
        <v>2021.12</v>
      </c>
      <c r="R267" s="75"/>
    </row>
    <row r="268" s="8" customFormat="1" ht="71" customHeight="1" spans="1:18">
      <c r="A268" s="67">
        <v>9</v>
      </c>
      <c r="B268" s="70" t="s">
        <v>287</v>
      </c>
      <c r="C268" s="76" t="s">
        <v>40</v>
      </c>
      <c r="D268" s="67" t="s">
        <v>41</v>
      </c>
      <c r="E268" s="70" t="s">
        <v>102</v>
      </c>
      <c r="F268" s="75" t="s">
        <v>582</v>
      </c>
      <c r="G268" s="72">
        <v>2.4</v>
      </c>
      <c r="H268" s="75" t="s">
        <v>583</v>
      </c>
      <c r="I268" s="100">
        <v>3</v>
      </c>
      <c r="J268" s="100">
        <v>2</v>
      </c>
      <c r="K268" s="94">
        <v>0.0008</v>
      </c>
      <c r="L268" s="94"/>
      <c r="M268" s="94">
        <v>0.0033</v>
      </c>
      <c r="N268" s="79"/>
      <c r="O268" s="70" t="s">
        <v>135</v>
      </c>
      <c r="P268" s="70" t="s">
        <v>102</v>
      </c>
      <c r="Q268" s="67">
        <v>2021.12</v>
      </c>
      <c r="R268" s="75"/>
    </row>
    <row r="269" s="8" customFormat="1" ht="71" customHeight="1" spans="1:18">
      <c r="A269" s="67">
        <v>10</v>
      </c>
      <c r="B269" s="70" t="s">
        <v>299</v>
      </c>
      <c r="C269" s="70" t="s">
        <v>40</v>
      </c>
      <c r="D269" s="67" t="s">
        <v>41</v>
      </c>
      <c r="E269" s="70" t="s">
        <v>77</v>
      </c>
      <c r="F269" s="71" t="s">
        <v>584</v>
      </c>
      <c r="G269" s="72">
        <v>3.2</v>
      </c>
      <c r="H269" s="81" t="s">
        <v>585</v>
      </c>
      <c r="I269" s="79">
        <v>4</v>
      </c>
      <c r="J269" s="79">
        <v>2</v>
      </c>
      <c r="K269" s="95">
        <v>0.0008</v>
      </c>
      <c r="L269" s="102"/>
      <c r="M269" s="95">
        <v>0.0042</v>
      </c>
      <c r="N269" s="98"/>
      <c r="O269" s="70" t="s">
        <v>135</v>
      </c>
      <c r="P269" s="70" t="s">
        <v>77</v>
      </c>
      <c r="Q269" s="67">
        <v>2021.12</v>
      </c>
      <c r="R269" s="75"/>
    </row>
    <row r="270" s="8" customFormat="1" ht="61" customHeight="1" spans="1:18">
      <c r="A270" s="63" t="s">
        <v>302</v>
      </c>
      <c r="B270" s="63"/>
      <c r="C270" s="63"/>
      <c r="D270" s="63"/>
      <c r="E270" s="63"/>
      <c r="F270" s="64" t="s">
        <v>586</v>
      </c>
      <c r="G270" s="120">
        <f t="shared" ref="G270:K270" si="33">SUM(G271:G272)</f>
        <v>2.6</v>
      </c>
      <c r="H270" s="112"/>
      <c r="I270" s="123">
        <f t="shared" si="33"/>
        <v>2</v>
      </c>
      <c r="J270" s="123">
        <f t="shared" si="33"/>
        <v>1</v>
      </c>
      <c r="K270" s="123">
        <f t="shared" si="33"/>
        <v>0.0005</v>
      </c>
      <c r="L270" s="123"/>
      <c r="M270" s="123">
        <f>SUM(M271:M272)</f>
        <v>0.0018</v>
      </c>
      <c r="N270" s="123"/>
      <c r="O270" s="98"/>
      <c r="P270" s="98"/>
      <c r="Q270" s="98"/>
      <c r="R270" s="75"/>
    </row>
    <row r="271" s="8" customFormat="1" ht="55" customHeight="1" spans="1:18">
      <c r="A271" s="67">
        <v>1</v>
      </c>
      <c r="B271" s="70" t="s">
        <v>309</v>
      </c>
      <c r="C271" s="70" t="s">
        <v>40</v>
      </c>
      <c r="D271" s="67" t="s">
        <v>41</v>
      </c>
      <c r="E271" s="70" t="s">
        <v>57</v>
      </c>
      <c r="F271" s="75" t="s">
        <v>587</v>
      </c>
      <c r="G271" s="72">
        <v>1.1</v>
      </c>
      <c r="H271" s="75" t="s">
        <v>574</v>
      </c>
      <c r="I271" s="67">
        <v>1</v>
      </c>
      <c r="J271" s="67">
        <v>1</v>
      </c>
      <c r="K271" s="72">
        <v>0.0004</v>
      </c>
      <c r="L271" s="72"/>
      <c r="M271" s="72">
        <v>0.0013</v>
      </c>
      <c r="N271" s="97"/>
      <c r="O271" s="70" t="s">
        <v>135</v>
      </c>
      <c r="P271" s="70" t="s">
        <v>57</v>
      </c>
      <c r="Q271" s="67">
        <v>2021.12</v>
      </c>
      <c r="R271" s="75"/>
    </row>
    <row r="272" s="8" customFormat="1" ht="59" customHeight="1" spans="1:18">
      <c r="A272" s="67">
        <v>2</v>
      </c>
      <c r="B272" s="70" t="s">
        <v>313</v>
      </c>
      <c r="C272" s="70" t="s">
        <v>40</v>
      </c>
      <c r="D272" s="67" t="s">
        <v>47</v>
      </c>
      <c r="E272" s="70" t="s">
        <v>64</v>
      </c>
      <c r="F272" s="71" t="s">
        <v>588</v>
      </c>
      <c r="G272" s="72">
        <v>1.5</v>
      </c>
      <c r="H272" s="71" t="s">
        <v>252</v>
      </c>
      <c r="I272" s="67">
        <v>1</v>
      </c>
      <c r="J272" s="67"/>
      <c r="K272" s="94">
        <v>0.0001</v>
      </c>
      <c r="L272" s="97"/>
      <c r="M272" s="94">
        <v>0.0005</v>
      </c>
      <c r="N272" s="97"/>
      <c r="O272" s="70" t="s">
        <v>135</v>
      </c>
      <c r="P272" s="70" t="s">
        <v>64</v>
      </c>
      <c r="Q272" s="67">
        <v>2021.12</v>
      </c>
      <c r="R272" s="75"/>
    </row>
    <row r="273" s="8" customFormat="1" ht="39" customHeight="1" spans="1:18">
      <c r="A273" s="63" t="s">
        <v>322</v>
      </c>
      <c r="B273" s="63"/>
      <c r="C273" s="63"/>
      <c r="D273" s="63"/>
      <c r="E273" s="63"/>
      <c r="F273" s="64" t="s">
        <v>589</v>
      </c>
      <c r="G273" s="120">
        <f t="shared" ref="G273:K273" si="34">SUM(G274:G278)</f>
        <v>2.08</v>
      </c>
      <c r="H273" s="113"/>
      <c r="I273" s="123">
        <f t="shared" si="34"/>
        <v>9</v>
      </c>
      <c r="J273" s="123"/>
      <c r="K273" s="123">
        <f t="shared" si="34"/>
        <v>0.0012</v>
      </c>
      <c r="L273" s="123"/>
      <c r="M273" s="123">
        <f>SUM(M274:M278)</f>
        <v>0.0063</v>
      </c>
      <c r="N273" s="123"/>
      <c r="O273" s="98"/>
      <c r="P273" s="98"/>
      <c r="Q273" s="98"/>
      <c r="R273" s="75"/>
    </row>
    <row r="274" s="8" customFormat="1" ht="52" customHeight="1" spans="1:18">
      <c r="A274" s="67">
        <v>1</v>
      </c>
      <c r="B274" s="70" t="s">
        <v>327</v>
      </c>
      <c r="C274" s="70" t="s">
        <v>40</v>
      </c>
      <c r="D274" s="73" t="s">
        <v>47</v>
      </c>
      <c r="E274" s="74" t="s">
        <v>48</v>
      </c>
      <c r="F274" s="71" t="s">
        <v>590</v>
      </c>
      <c r="G274" s="72">
        <v>0.1</v>
      </c>
      <c r="H274" s="71" t="s">
        <v>273</v>
      </c>
      <c r="I274" s="79">
        <v>1</v>
      </c>
      <c r="J274" s="79"/>
      <c r="K274" s="72">
        <v>0.0001</v>
      </c>
      <c r="L274" s="72"/>
      <c r="M274" s="72">
        <v>0.001</v>
      </c>
      <c r="N274" s="79"/>
      <c r="O274" s="70" t="s">
        <v>135</v>
      </c>
      <c r="P274" s="74" t="s">
        <v>48</v>
      </c>
      <c r="Q274" s="67">
        <v>2021.12</v>
      </c>
      <c r="R274" s="75"/>
    </row>
    <row r="275" s="8" customFormat="1" ht="52" customHeight="1" spans="1:18">
      <c r="A275" s="67">
        <v>2</v>
      </c>
      <c r="B275" s="70" t="s">
        <v>591</v>
      </c>
      <c r="C275" s="70" t="s">
        <v>40</v>
      </c>
      <c r="D275" s="73" t="s">
        <v>47</v>
      </c>
      <c r="E275" s="70" t="s">
        <v>51</v>
      </c>
      <c r="F275" s="75" t="s">
        <v>592</v>
      </c>
      <c r="G275" s="72">
        <v>0.2</v>
      </c>
      <c r="H275" s="75" t="s">
        <v>574</v>
      </c>
      <c r="I275" s="67">
        <v>1</v>
      </c>
      <c r="J275" s="67"/>
      <c r="K275" s="72">
        <v>0.0003</v>
      </c>
      <c r="L275" s="72"/>
      <c r="M275" s="72">
        <v>0.0014</v>
      </c>
      <c r="N275" s="97"/>
      <c r="O275" s="70" t="s">
        <v>135</v>
      </c>
      <c r="P275" s="70" t="s">
        <v>51</v>
      </c>
      <c r="Q275" s="67">
        <v>2021.12</v>
      </c>
      <c r="R275" s="75"/>
    </row>
    <row r="276" s="8" customFormat="1" ht="52" customHeight="1" spans="1:18">
      <c r="A276" s="67">
        <v>3</v>
      </c>
      <c r="B276" s="70" t="s">
        <v>331</v>
      </c>
      <c r="C276" s="70" t="s">
        <v>40</v>
      </c>
      <c r="D276" s="67" t="s">
        <v>41</v>
      </c>
      <c r="E276" s="70" t="s">
        <v>57</v>
      </c>
      <c r="F276" s="75" t="s">
        <v>593</v>
      </c>
      <c r="G276" s="72">
        <v>0.2</v>
      </c>
      <c r="H276" s="75" t="s">
        <v>574</v>
      </c>
      <c r="I276" s="67">
        <v>1</v>
      </c>
      <c r="J276" s="67"/>
      <c r="K276" s="72">
        <v>0.0002</v>
      </c>
      <c r="L276" s="72"/>
      <c r="M276" s="72">
        <v>0.0008</v>
      </c>
      <c r="N276" s="97"/>
      <c r="O276" s="70" t="s">
        <v>135</v>
      </c>
      <c r="P276" s="70" t="s">
        <v>57</v>
      </c>
      <c r="Q276" s="67">
        <v>2021.12</v>
      </c>
      <c r="R276" s="75"/>
    </row>
    <row r="277" s="8" customFormat="1" ht="52" customHeight="1" spans="1:18">
      <c r="A277" s="67">
        <v>4</v>
      </c>
      <c r="B277" s="70" t="s">
        <v>333</v>
      </c>
      <c r="C277" s="70" t="s">
        <v>40</v>
      </c>
      <c r="D277" s="67" t="s">
        <v>41</v>
      </c>
      <c r="E277" s="70" t="s">
        <v>62</v>
      </c>
      <c r="F277" s="75" t="s">
        <v>594</v>
      </c>
      <c r="G277" s="72">
        <v>0.3</v>
      </c>
      <c r="H277" s="75" t="s">
        <v>249</v>
      </c>
      <c r="I277" s="67">
        <v>2</v>
      </c>
      <c r="J277" s="67"/>
      <c r="K277" s="67">
        <v>0.0002</v>
      </c>
      <c r="L277" s="67"/>
      <c r="M277" s="67">
        <v>0.0009</v>
      </c>
      <c r="N277" s="67"/>
      <c r="O277" s="70" t="s">
        <v>135</v>
      </c>
      <c r="P277" s="70" t="s">
        <v>62</v>
      </c>
      <c r="Q277" s="67">
        <v>2021.12</v>
      </c>
      <c r="R277" s="75"/>
    </row>
    <row r="278" s="8" customFormat="1" ht="52" customHeight="1" spans="1:18">
      <c r="A278" s="67">
        <v>5</v>
      </c>
      <c r="B278" s="70" t="s">
        <v>336</v>
      </c>
      <c r="C278" s="70" t="s">
        <v>40</v>
      </c>
      <c r="D278" s="67" t="s">
        <v>47</v>
      </c>
      <c r="E278" s="70" t="s">
        <v>64</v>
      </c>
      <c r="F278" s="71" t="s">
        <v>595</v>
      </c>
      <c r="G278" s="72">
        <v>1.28</v>
      </c>
      <c r="H278" s="71" t="s">
        <v>252</v>
      </c>
      <c r="I278" s="67">
        <v>4</v>
      </c>
      <c r="J278" s="67"/>
      <c r="K278" s="94">
        <v>0.0004</v>
      </c>
      <c r="L278" s="97"/>
      <c r="M278" s="94">
        <v>0.0022</v>
      </c>
      <c r="N278" s="97"/>
      <c r="O278" s="70" t="s">
        <v>135</v>
      </c>
      <c r="P278" s="70" t="s">
        <v>64</v>
      </c>
      <c r="Q278" s="67">
        <v>2021.12</v>
      </c>
      <c r="R278" s="75"/>
    </row>
    <row r="279" s="8" customFormat="1" ht="42" customHeight="1" spans="1:18">
      <c r="A279" s="63" t="s">
        <v>596</v>
      </c>
      <c r="B279" s="63"/>
      <c r="C279" s="63"/>
      <c r="D279" s="63"/>
      <c r="E279" s="63"/>
      <c r="F279" s="64" t="s">
        <v>597</v>
      </c>
      <c r="G279" s="120">
        <f t="shared" ref="G279:K279" si="35">SUM(G280:G281)</f>
        <v>0.57</v>
      </c>
      <c r="H279" s="113"/>
      <c r="I279" s="123">
        <f t="shared" si="35"/>
        <v>2</v>
      </c>
      <c r="J279" s="123"/>
      <c r="K279" s="123">
        <f t="shared" si="35"/>
        <v>0.0005</v>
      </c>
      <c r="L279" s="123"/>
      <c r="M279" s="123">
        <f>SUM(M280:M281)</f>
        <v>0.002</v>
      </c>
      <c r="N279" s="123"/>
      <c r="O279" s="98"/>
      <c r="P279" s="98"/>
      <c r="Q279" s="98"/>
      <c r="R279" s="75"/>
    </row>
    <row r="280" s="8" customFormat="1" ht="46" customHeight="1" spans="1:18">
      <c r="A280" s="67">
        <v>1</v>
      </c>
      <c r="B280" s="70" t="s">
        <v>363</v>
      </c>
      <c r="C280" s="70" t="s">
        <v>40</v>
      </c>
      <c r="D280" s="67" t="s">
        <v>47</v>
      </c>
      <c r="E280" s="70" t="s">
        <v>51</v>
      </c>
      <c r="F280" s="75" t="s">
        <v>598</v>
      </c>
      <c r="G280" s="72">
        <v>0.45</v>
      </c>
      <c r="H280" s="75" t="s">
        <v>574</v>
      </c>
      <c r="I280" s="67">
        <v>1</v>
      </c>
      <c r="J280" s="67"/>
      <c r="K280" s="72">
        <v>0.0004</v>
      </c>
      <c r="L280" s="72"/>
      <c r="M280" s="72">
        <v>0.0015</v>
      </c>
      <c r="N280" s="97"/>
      <c r="O280" s="70" t="s">
        <v>135</v>
      </c>
      <c r="P280" s="70" t="s">
        <v>51</v>
      </c>
      <c r="Q280" s="67">
        <v>2021.12</v>
      </c>
      <c r="R280" s="75"/>
    </row>
    <row r="281" s="8" customFormat="1" ht="46" customHeight="1" spans="1:18">
      <c r="A281" s="67">
        <v>2</v>
      </c>
      <c r="B281" s="70" t="s">
        <v>599</v>
      </c>
      <c r="C281" s="70" t="s">
        <v>40</v>
      </c>
      <c r="D281" s="67" t="s">
        <v>47</v>
      </c>
      <c r="E281" s="70" t="s">
        <v>64</v>
      </c>
      <c r="F281" s="71" t="s">
        <v>600</v>
      </c>
      <c r="G281" s="72">
        <v>0.12</v>
      </c>
      <c r="H281" s="71" t="s">
        <v>252</v>
      </c>
      <c r="I281" s="67">
        <v>1</v>
      </c>
      <c r="J281" s="67"/>
      <c r="K281" s="94">
        <v>0.0001</v>
      </c>
      <c r="L281" s="97"/>
      <c r="M281" s="94">
        <v>0.0005</v>
      </c>
      <c r="N281" s="97"/>
      <c r="O281" s="70" t="s">
        <v>135</v>
      </c>
      <c r="P281" s="70" t="s">
        <v>64</v>
      </c>
      <c r="Q281" s="67">
        <v>2021.12</v>
      </c>
      <c r="R281" s="75"/>
    </row>
    <row r="282" s="8" customFormat="1" ht="51" customHeight="1" spans="1:18">
      <c r="A282" s="63" t="s">
        <v>601</v>
      </c>
      <c r="B282" s="63"/>
      <c r="C282" s="63"/>
      <c r="D282" s="63"/>
      <c r="E282" s="63"/>
      <c r="F282" s="64" t="s">
        <v>602</v>
      </c>
      <c r="G282" s="120">
        <f t="shared" ref="G282:K282" si="36">SUM(G283:G284)</f>
        <v>0.44</v>
      </c>
      <c r="H282" s="113"/>
      <c r="I282" s="123">
        <f t="shared" si="36"/>
        <v>2</v>
      </c>
      <c r="J282" s="123"/>
      <c r="K282" s="123">
        <f t="shared" si="36"/>
        <v>0.0002</v>
      </c>
      <c r="L282" s="123"/>
      <c r="M282" s="123">
        <f>SUM(M283:M284)</f>
        <v>0.0011</v>
      </c>
      <c r="N282" s="123"/>
      <c r="O282" s="98"/>
      <c r="P282" s="98"/>
      <c r="Q282" s="98"/>
      <c r="R282" s="75"/>
    </row>
    <row r="283" s="8" customFormat="1" ht="65" customHeight="1" spans="1:18">
      <c r="A283" s="67">
        <v>1</v>
      </c>
      <c r="B283" s="70" t="s">
        <v>603</v>
      </c>
      <c r="C283" s="70" t="s">
        <v>40</v>
      </c>
      <c r="D283" s="67" t="s">
        <v>41</v>
      </c>
      <c r="E283" s="70" t="s">
        <v>54</v>
      </c>
      <c r="F283" s="71" t="s">
        <v>604</v>
      </c>
      <c r="G283" s="72">
        <v>0.04</v>
      </c>
      <c r="H283" s="71" t="s">
        <v>244</v>
      </c>
      <c r="I283" s="100">
        <v>1</v>
      </c>
      <c r="J283" s="100"/>
      <c r="K283" s="94">
        <v>0.0001</v>
      </c>
      <c r="L283" s="97"/>
      <c r="M283" s="94">
        <v>0.0006</v>
      </c>
      <c r="N283" s="97"/>
      <c r="O283" s="70" t="s">
        <v>135</v>
      </c>
      <c r="P283" s="70" t="s">
        <v>54</v>
      </c>
      <c r="Q283" s="67">
        <v>2021.12</v>
      </c>
      <c r="R283" s="75"/>
    </row>
    <row r="284" s="8" customFormat="1" ht="65" customHeight="1" spans="1:18">
      <c r="A284" s="67">
        <v>2</v>
      </c>
      <c r="B284" s="70" t="s">
        <v>605</v>
      </c>
      <c r="C284" s="70" t="s">
        <v>40</v>
      </c>
      <c r="D284" s="67" t="s">
        <v>47</v>
      </c>
      <c r="E284" s="70" t="s">
        <v>64</v>
      </c>
      <c r="F284" s="75" t="s">
        <v>606</v>
      </c>
      <c r="G284" s="72">
        <v>0.4</v>
      </c>
      <c r="H284" s="71" t="s">
        <v>252</v>
      </c>
      <c r="I284" s="67">
        <v>1</v>
      </c>
      <c r="J284" s="67"/>
      <c r="K284" s="94">
        <v>0.0001</v>
      </c>
      <c r="L284" s="97"/>
      <c r="M284" s="94">
        <v>0.0005</v>
      </c>
      <c r="N284" s="97"/>
      <c r="O284" s="70" t="s">
        <v>135</v>
      </c>
      <c r="P284" s="70" t="s">
        <v>64</v>
      </c>
      <c r="Q284" s="67">
        <v>2021.12</v>
      </c>
      <c r="R284" s="75"/>
    </row>
    <row r="285" s="8" customFormat="1" ht="45" customHeight="1" spans="1:18">
      <c r="A285" s="63" t="s">
        <v>607</v>
      </c>
      <c r="B285" s="63"/>
      <c r="C285" s="63"/>
      <c r="D285" s="63"/>
      <c r="E285" s="63"/>
      <c r="F285" s="64" t="s">
        <v>608</v>
      </c>
      <c r="G285" s="120">
        <f t="shared" ref="G285:K285" si="37">SUM(G286:G287)</f>
        <v>2</v>
      </c>
      <c r="H285" s="113"/>
      <c r="I285" s="123">
        <f t="shared" si="37"/>
        <v>2</v>
      </c>
      <c r="J285" s="123"/>
      <c r="K285" s="123">
        <f t="shared" si="37"/>
        <v>0.0002</v>
      </c>
      <c r="L285" s="123"/>
      <c r="M285" s="123">
        <f>SUM(M286:M287)</f>
        <v>0.001</v>
      </c>
      <c r="N285" s="123"/>
      <c r="O285" s="98"/>
      <c r="P285" s="98"/>
      <c r="Q285" s="98"/>
      <c r="R285" s="75"/>
    </row>
    <row r="286" s="8" customFormat="1" ht="55" customHeight="1" spans="1:18">
      <c r="A286" s="67">
        <v>1</v>
      </c>
      <c r="B286" s="70" t="s">
        <v>379</v>
      </c>
      <c r="C286" s="70" t="s">
        <v>40</v>
      </c>
      <c r="D286" s="67" t="s">
        <v>47</v>
      </c>
      <c r="E286" s="70" t="s">
        <v>380</v>
      </c>
      <c r="F286" s="75" t="s">
        <v>609</v>
      </c>
      <c r="G286" s="72">
        <v>1</v>
      </c>
      <c r="H286" s="71" t="s">
        <v>252</v>
      </c>
      <c r="I286" s="67">
        <v>1</v>
      </c>
      <c r="J286" s="67"/>
      <c r="K286" s="94">
        <v>0.0001</v>
      </c>
      <c r="L286" s="97"/>
      <c r="M286" s="94">
        <v>0.0006</v>
      </c>
      <c r="N286" s="97"/>
      <c r="O286" s="70" t="s">
        <v>135</v>
      </c>
      <c r="P286" s="70" t="s">
        <v>64</v>
      </c>
      <c r="Q286" s="67">
        <v>2021.12</v>
      </c>
      <c r="R286" s="75"/>
    </row>
    <row r="287" s="8" customFormat="1" ht="55" customHeight="1" spans="1:18">
      <c r="A287" s="67">
        <v>2</v>
      </c>
      <c r="B287" s="70" t="s">
        <v>610</v>
      </c>
      <c r="C287" s="70" t="s">
        <v>40</v>
      </c>
      <c r="D287" s="67" t="s">
        <v>47</v>
      </c>
      <c r="E287" s="70" t="s">
        <v>77</v>
      </c>
      <c r="F287" s="71" t="s">
        <v>611</v>
      </c>
      <c r="G287" s="72">
        <v>1</v>
      </c>
      <c r="H287" s="81" t="s">
        <v>611</v>
      </c>
      <c r="I287" s="67">
        <v>1</v>
      </c>
      <c r="J287" s="67"/>
      <c r="K287" s="95">
        <v>0.0001</v>
      </c>
      <c r="L287" s="98"/>
      <c r="M287" s="95">
        <v>0.0004</v>
      </c>
      <c r="N287" s="98"/>
      <c r="O287" s="70" t="s">
        <v>135</v>
      </c>
      <c r="P287" s="70" t="s">
        <v>77</v>
      </c>
      <c r="Q287" s="67">
        <v>2021.12</v>
      </c>
      <c r="R287" s="75"/>
    </row>
    <row r="288" s="8" customFormat="1" ht="49" customHeight="1" spans="1:18">
      <c r="A288" s="63" t="s">
        <v>612</v>
      </c>
      <c r="B288" s="63"/>
      <c r="C288" s="63"/>
      <c r="D288" s="63"/>
      <c r="E288" s="63"/>
      <c r="F288" s="64" t="s">
        <v>613</v>
      </c>
      <c r="G288" s="120">
        <f t="shared" ref="G288:K288" si="38">SUM(G289:G291)</f>
        <v>8.4</v>
      </c>
      <c r="H288" s="113"/>
      <c r="I288" s="123">
        <f t="shared" si="38"/>
        <v>4</v>
      </c>
      <c r="J288" s="123">
        <f t="shared" si="38"/>
        <v>3</v>
      </c>
      <c r="K288" s="123">
        <f t="shared" si="38"/>
        <v>0.0007</v>
      </c>
      <c r="L288" s="123"/>
      <c r="M288" s="123">
        <f>SUM(M289:M291)</f>
        <v>0.0039</v>
      </c>
      <c r="N288" s="123"/>
      <c r="O288" s="98"/>
      <c r="P288" s="98"/>
      <c r="Q288" s="98"/>
      <c r="R288" s="75"/>
    </row>
    <row r="289" s="8" customFormat="1" ht="53" customHeight="1" spans="1:18">
      <c r="A289" s="67">
        <v>1</v>
      </c>
      <c r="B289" s="70" t="s">
        <v>399</v>
      </c>
      <c r="C289" s="70" t="s">
        <v>40</v>
      </c>
      <c r="D289" s="67" t="s">
        <v>41</v>
      </c>
      <c r="E289" s="70" t="s">
        <v>57</v>
      </c>
      <c r="F289" s="75" t="s">
        <v>614</v>
      </c>
      <c r="G289" s="72">
        <v>0.6</v>
      </c>
      <c r="H289" s="75" t="s">
        <v>615</v>
      </c>
      <c r="I289" s="67"/>
      <c r="J289" s="67">
        <v>1</v>
      </c>
      <c r="K289" s="72">
        <v>0.0001</v>
      </c>
      <c r="L289" s="72"/>
      <c r="M289" s="72">
        <v>0.0004</v>
      </c>
      <c r="N289" s="97"/>
      <c r="O289" s="70" t="s">
        <v>135</v>
      </c>
      <c r="P289" s="70" t="s">
        <v>57</v>
      </c>
      <c r="Q289" s="67">
        <v>2021.12</v>
      </c>
      <c r="R289" s="75"/>
    </row>
    <row r="290" s="8" customFormat="1" ht="53" customHeight="1" spans="1:18">
      <c r="A290" s="67">
        <v>2</v>
      </c>
      <c r="B290" s="70" t="s">
        <v>405</v>
      </c>
      <c r="C290" s="70" t="s">
        <v>40</v>
      </c>
      <c r="D290" s="67" t="s">
        <v>47</v>
      </c>
      <c r="E290" s="70" t="s">
        <v>64</v>
      </c>
      <c r="F290" s="71" t="s">
        <v>616</v>
      </c>
      <c r="G290" s="72">
        <v>5.4</v>
      </c>
      <c r="H290" s="71" t="s">
        <v>407</v>
      </c>
      <c r="I290" s="67">
        <v>2</v>
      </c>
      <c r="J290" s="67"/>
      <c r="K290" s="94">
        <v>0.0002</v>
      </c>
      <c r="L290" s="97"/>
      <c r="M290" s="94">
        <v>0.0011</v>
      </c>
      <c r="N290" s="97"/>
      <c r="O290" s="70" t="s">
        <v>135</v>
      </c>
      <c r="P290" s="70" t="s">
        <v>64</v>
      </c>
      <c r="Q290" s="67">
        <v>2021.12</v>
      </c>
      <c r="R290" s="75"/>
    </row>
    <row r="291" s="8" customFormat="1" ht="53" customHeight="1" spans="1:18">
      <c r="A291" s="67">
        <v>3</v>
      </c>
      <c r="B291" s="70" t="s">
        <v>412</v>
      </c>
      <c r="C291" s="70" t="s">
        <v>40</v>
      </c>
      <c r="D291" s="67" t="s">
        <v>47</v>
      </c>
      <c r="E291" s="70" t="s">
        <v>77</v>
      </c>
      <c r="F291" s="71" t="s">
        <v>617</v>
      </c>
      <c r="G291" s="72">
        <v>2.4</v>
      </c>
      <c r="H291" s="81" t="s">
        <v>618</v>
      </c>
      <c r="I291" s="79">
        <v>2</v>
      </c>
      <c r="J291" s="67">
        <v>2</v>
      </c>
      <c r="K291" s="95">
        <v>0.0004</v>
      </c>
      <c r="L291" s="102"/>
      <c r="M291" s="95">
        <v>0.0024</v>
      </c>
      <c r="N291" s="98"/>
      <c r="O291" s="70" t="s">
        <v>135</v>
      </c>
      <c r="P291" s="70" t="s">
        <v>77</v>
      </c>
      <c r="Q291" s="67">
        <v>2021.12</v>
      </c>
      <c r="R291" s="75"/>
    </row>
    <row r="292" s="8" customFormat="1" ht="42" customHeight="1" spans="1:18">
      <c r="A292" s="63" t="s">
        <v>619</v>
      </c>
      <c r="B292" s="63"/>
      <c r="C292" s="63"/>
      <c r="D292" s="63"/>
      <c r="E292" s="63"/>
      <c r="F292" s="64" t="s">
        <v>620</v>
      </c>
      <c r="G292" s="120">
        <f t="shared" ref="G292:K292" si="39">SUM(G293:G295)</f>
        <v>3</v>
      </c>
      <c r="H292" s="113"/>
      <c r="I292" s="123">
        <f t="shared" si="39"/>
        <v>2</v>
      </c>
      <c r="J292" s="123">
        <f t="shared" si="39"/>
        <v>1</v>
      </c>
      <c r="K292" s="123">
        <f t="shared" si="39"/>
        <v>0.0005</v>
      </c>
      <c r="L292" s="123"/>
      <c r="M292" s="123">
        <f>SUM(M293:M295)</f>
        <v>0.0022</v>
      </c>
      <c r="N292" s="123"/>
      <c r="O292" s="98"/>
      <c r="P292" s="98"/>
      <c r="Q292" s="98"/>
      <c r="R292" s="75"/>
    </row>
    <row r="293" s="8" customFormat="1" ht="56" customHeight="1" spans="1:18">
      <c r="A293" s="67">
        <v>1</v>
      </c>
      <c r="B293" s="70" t="s">
        <v>422</v>
      </c>
      <c r="C293" s="70" t="s">
        <v>40</v>
      </c>
      <c r="D293" s="67" t="s">
        <v>41</v>
      </c>
      <c r="E293" s="70" t="s">
        <v>57</v>
      </c>
      <c r="F293" s="75" t="s">
        <v>621</v>
      </c>
      <c r="G293" s="72">
        <v>0.5</v>
      </c>
      <c r="H293" s="75" t="s">
        <v>615</v>
      </c>
      <c r="I293" s="67"/>
      <c r="J293" s="67">
        <v>1</v>
      </c>
      <c r="K293" s="97"/>
      <c r="L293" s="97"/>
      <c r="M293" s="97"/>
      <c r="N293" s="97"/>
      <c r="O293" s="70" t="s">
        <v>135</v>
      </c>
      <c r="P293" s="70" t="s">
        <v>57</v>
      </c>
      <c r="Q293" s="67">
        <v>2021.12</v>
      </c>
      <c r="R293" s="75"/>
    </row>
    <row r="294" s="8" customFormat="1" ht="56" customHeight="1" spans="1:18">
      <c r="A294" s="67">
        <v>2</v>
      </c>
      <c r="B294" s="70" t="s">
        <v>424</v>
      </c>
      <c r="C294" s="70" t="s">
        <v>40</v>
      </c>
      <c r="D294" s="67" t="s">
        <v>47</v>
      </c>
      <c r="E294" s="70" t="s">
        <v>64</v>
      </c>
      <c r="F294" s="71" t="s">
        <v>622</v>
      </c>
      <c r="G294" s="72">
        <v>1.5</v>
      </c>
      <c r="H294" s="71" t="s">
        <v>407</v>
      </c>
      <c r="I294" s="67">
        <v>1</v>
      </c>
      <c r="J294" s="67"/>
      <c r="K294" s="94">
        <v>0.0003</v>
      </c>
      <c r="L294" s="94"/>
      <c r="M294" s="94">
        <v>0.0014</v>
      </c>
      <c r="N294" s="94"/>
      <c r="O294" s="70" t="s">
        <v>135</v>
      </c>
      <c r="P294" s="70" t="s">
        <v>64</v>
      </c>
      <c r="Q294" s="67">
        <v>2021.12</v>
      </c>
      <c r="R294" s="75"/>
    </row>
    <row r="295" s="8" customFormat="1" ht="56" customHeight="1" spans="1:18">
      <c r="A295" s="67">
        <v>3</v>
      </c>
      <c r="B295" s="70" t="s">
        <v>623</v>
      </c>
      <c r="C295" s="74" t="s">
        <v>40</v>
      </c>
      <c r="D295" s="67" t="s">
        <v>41</v>
      </c>
      <c r="E295" s="70" t="s">
        <v>111</v>
      </c>
      <c r="F295" s="111" t="s">
        <v>624</v>
      </c>
      <c r="G295" s="72">
        <v>1</v>
      </c>
      <c r="H295" s="81" t="s">
        <v>625</v>
      </c>
      <c r="I295" s="100">
        <v>1</v>
      </c>
      <c r="J295" s="100"/>
      <c r="K295" s="72">
        <v>0.0002</v>
      </c>
      <c r="L295" s="97"/>
      <c r="M295" s="72">
        <v>0.0008</v>
      </c>
      <c r="N295" s="97"/>
      <c r="O295" s="70" t="s">
        <v>135</v>
      </c>
      <c r="P295" s="74" t="s">
        <v>111</v>
      </c>
      <c r="Q295" s="67">
        <v>2021.12</v>
      </c>
      <c r="R295" s="75"/>
    </row>
    <row r="296" s="8" customFormat="1" ht="61" customHeight="1" spans="1:18">
      <c r="A296" s="63" t="s">
        <v>626</v>
      </c>
      <c r="B296" s="63"/>
      <c r="C296" s="67"/>
      <c r="D296" s="67"/>
      <c r="E296" s="67"/>
      <c r="F296" s="64" t="s">
        <v>627</v>
      </c>
      <c r="G296" s="120">
        <f t="shared" ref="G296:K296" si="40">SUM(G297:G298)</f>
        <v>1</v>
      </c>
      <c r="H296" s="112"/>
      <c r="I296" s="123"/>
      <c r="J296" s="123">
        <f t="shared" si="40"/>
        <v>2</v>
      </c>
      <c r="K296" s="123">
        <f t="shared" si="40"/>
        <v>0.0004</v>
      </c>
      <c r="L296" s="123"/>
      <c r="M296" s="123">
        <f>SUM(M297:M298)</f>
        <v>0.0024</v>
      </c>
      <c r="N296" s="123"/>
      <c r="O296" s="98"/>
      <c r="P296" s="98"/>
      <c r="Q296" s="98"/>
      <c r="R296" s="75"/>
    </row>
    <row r="297" s="8" customFormat="1" ht="50" customHeight="1" spans="1:18">
      <c r="A297" s="67">
        <v>1</v>
      </c>
      <c r="B297" s="70" t="s">
        <v>433</v>
      </c>
      <c r="C297" s="70" t="s">
        <v>40</v>
      </c>
      <c r="D297" s="67" t="s">
        <v>41</v>
      </c>
      <c r="E297" s="70" t="s">
        <v>57</v>
      </c>
      <c r="F297" s="75" t="s">
        <v>628</v>
      </c>
      <c r="G297" s="72">
        <v>0.2</v>
      </c>
      <c r="H297" s="75" t="s">
        <v>629</v>
      </c>
      <c r="I297" s="67"/>
      <c r="J297" s="67">
        <v>1</v>
      </c>
      <c r="K297" s="97"/>
      <c r="L297" s="97"/>
      <c r="M297" s="97"/>
      <c r="N297" s="97"/>
      <c r="O297" s="70" t="s">
        <v>135</v>
      </c>
      <c r="P297" s="70" t="s">
        <v>57</v>
      </c>
      <c r="Q297" s="67">
        <v>2021.12</v>
      </c>
      <c r="R297" s="75"/>
    </row>
    <row r="298" s="8" customFormat="1" ht="50" customHeight="1" spans="1:18">
      <c r="A298" s="67">
        <v>2</v>
      </c>
      <c r="B298" s="70" t="s">
        <v>442</v>
      </c>
      <c r="C298" s="70" t="s">
        <v>40</v>
      </c>
      <c r="D298" s="67" t="s">
        <v>47</v>
      </c>
      <c r="E298" s="70" t="s">
        <v>77</v>
      </c>
      <c r="F298" s="71" t="s">
        <v>630</v>
      </c>
      <c r="G298" s="72">
        <v>0.8</v>
      </c>
      <c r="H298" s="81" t="s">
        <v>630</v>
      </c>
      <c r="I298" s="67"/>
      <c r="J298" s="67">
        <v>1</v>
      </c>
      <c r="K298" s="94">
        <v>0.0004</v>
      </c>
      <c r="L298" s="98"/>
      <c r="M298" s="94">
        <v>0.0024</v>
      </c>
      <c r="N298" s="98"/>
      <c r="O298" s="70" t="s">
        <v>135</v>
      </c>
      <c r="P298" s="70" t="s">
        <v>77</v>
      </c>
      <c r="Q298" s="67">
        <v>2021.12</v>
      </c>
      <c r="R298" s="75"/>
    </row>
    <row r="299" s="8" customFormat="1" ht="54" customHeight="1" spans="1:18">
      <c r="A299" s="52" t="s">
        <v>631</v>
      </c>
      <c r="B299" s="62" t="s">
        <v>632</v>
      </c>
      <c r="C299" s="67"/>
      <c r="D299" s="67"/>
      <c r="E299" s="67"/>
      <c r="F299" s="64" t="s">
        <v>633</v>
      </c>
      <c r="G299" s="65">
        <f>G300+G317</f>
        <v>4.68</v>
      </c>
      <c r="H299" s="130"/>
      <c r="I299" s="67"/>
      <c r="J299" s="67"/>
      <c r="K299" s="94"/>
      <c r="L299" s="98"/>
      <c r="M299" s="94"/>
      <c r="N299" s="98"/>
      <c r="O299" s="67"/>
      <c r="P299" s="67"/>
      <c r="Q299" s="67"/>
      <c r="R299" s="75"/>
    </row>
    <row r="300" s="11" customFormat="1" ht="51" customHeight="1" spans="1:18">
      <c r="A300" s="63" t="s">
        <v>634</v>
      </c>
      <c r="B300" s="63"/>
      <c r="C300" s="93"/>
      <c r="D300" s="93"/>
      <c r="E300" s="93"/>
      <c r="F300" s="68" t="s">
        <v>635</v>
      </c>
      <c r="G300" s="120">
        <f>SUM(G301,G306,G310,G312,G314)</f>
        <v>0.58</v>
      </c>
      <c r="H300" s="66"/>
      <c r="I300" s="123"/>
      <c r="J300" s="123"/>
      <c r="K300" s="123"/>
      <c r="L300" s="123"/>
      <c r="M300" s="123"/>
      <c r="N300" s="123"/>
      <c r="O300" s="91"/>
      <c r="P300" s="91"/>
      <c r="Q300" s="91"/>
      <c r="R300" s="75"/>
    </row>
    <row r="301" s="8" customFormat="1" ht="51" customHeight="1" spans="1:18">
      <c r="A301" s="63" t="s">
        <v>37</v>
      </c>
      <c r="B301" s="63"/>
      <c r="C301" s="80"/>
      <c r="D301" s="80"/>
      <c r="E301" s="63"/>
      <c r="F301" s="64" t="s">
        <v>636</v>
      </c>
      <c r="G301" s="65">
        <f t="shared" ref="G301:K301" si="41">SUM(G302:G305)</f>
        <v>0.22</v>
      </c>
      <c r="H301" s="66"/>
      <c r="I301" s="93">
        <f t="shared" si="41"/>
        <v>2</v>
      </c>
      <c r="J301" s="93">
        <f t="shared" si="41"/>
        <v>2</v>
      </c>
      <c r="K301" s="93">
        <f t="shared" si="41"/>
        <v>0.0004</v>
      </c>
      <c r="L301" s="93"/>
      <c r="M301" s="93">
        <f>SUM(M302:M305)</f>
        <v>0.0019</v>
      </c>
      <c r="N301" s="93"/>
      <c r="O301" s="63"/>
      <c r="P301" s="63"/>
      <c r="Q301" s="63"/>
      <c r="R301" s="75"/>
    </row>
    <row r="302" s="8" customFormat="1" ht="54" customHeight="1" spans="1:18">
      <c r="A302" s="67">
        <v>1</v>
      </c>
      <c r="B302" s="70" t="s">
        <v>50</v>
      </c>
      <c r="C302" s="76" t="s">
        <v>40</v>
      </c>
      <c r="D302" s="79" t="s">
        <v>41</v>
      </c>
      <c r="E302" s="70" t="s">
        <v>51</v>
      </c>
      <c r="F302" s="71" t="s">
        <v>637</v>
      </c>
      <c r="G302" s="72">
        <v>0.02</v>
      </c>
      <c r="H302" s="71" t="s">
        <v>638</v>
      </c>
      <c r="I302" s="73">
        <v>1</v>
      </c>
      <c r="J302" s="73"/>
      <c r="K302" s="94">
        <v>0.0001</v>
      </c>
      <c r="L302" s="94"/>
      <c r="M302" s="94">
        <v>0.0004</v>
      </c>
      <c r="N302" s="65"/>
      <c r="O302" s="70" t="s">
        <v>45</v>
      </c>
      <c r="P302" s="70" t="s">
        <v>51</v>
      </c>
      <c r="Q302" s="73">
        <v>2021.12</v>
      </c>
      <c r="R302" s="75"/>
    </row>
    <row r="303" s="14" customFormat="1" ht="54" customHeight="1" spans="1:18">
      <c r="A303" s="67">
        <v>2</v>
      </c>
      <c r="B303" s="70" t="s">
        <v>56</v>
      </c>
      <c r="C303" s="70" t="s">
        <v>40</v>
      </c>
      <c r="D303" s="67" t="s">
        <v>41</v>
      </c>
      <c r="E303" s="70" t="s">
        <v>57</v>
      </c>
      <c r="F303" s="75" t="s">
        <v>639</v>
      </c>
      <c r="G303" s="72">
        <v>0.06</v>
      </c>
      <c r="H303" s="111" t="s">
        <v>640</v>
      </c>
      <c r="I303" s="73"/>
      <c r="J303" s="67">
        <v>1</v>
      </c>
      <c r="K303" s="67">
        <v>0.0001</v>
      </c>
      <c r="L303" s="97"/>
      <c r="M303" s="67">
        <v>0.0005</v>
      </c>
      <c r="N303" s="97"/>
      <c r="O303" s="70" t="s">
        <v>45</v>
      </c>
      <c r="P303" s="74" t="s">
        <v>57</v>
      </c>
      <c r="Q303" s="67">
        <v>2021.12</v>
      </c>
      <c r="R303" s="75"/>
    </row>
    <row r="304" s="8" customFormat="1" ht="54" customHeight="1" spans="1:18">
      <c r="A304" s="67">
        <v>3</v>
      </c>
      <c r="B304" s="70" t="s">
        <v>63</v>
      </c>
      <c r="C304" s="70" t="s">
        <v>40</v>
      </c>
      <c r="D304" s="79" t="s">
        <v>41</v>
      </c>
      <c r="E304" s="70" t="s">
        <v>64</v>
      </c>
      <c r="F304" s="71" t="s">
        <v>641</v>
      </c>
      <c r="G304" s="72">
        <v>0.04</v>
      </c>
      <c r="H304" s="71" t="s">
        <v>134</v>
      </c>
      <c r="I304" s="73">
        <v>1</v>
      </c>
      <c r="J304" s="73"/>
      <c r="K304" s="94">
        <v>0.0001</v>
      </c>
      <c r="L304" s="94"/>
      <c r="M304" s="94">
        <v>0.0006</v>
      </c>
      <c r="N304" s="97"/>
      <c r="O304" s="70" t="s">
        <v>45</v>
      </c>
      <c r="P304" s="70" t="s">
        <v>64</v>
      </c>
      <c r="Q304" s="67">
        <v>2021.12</v>
      </c>
      <c r="R304" s="75"/>
    </row>
    <row r="305" s="8" customFormat="1" ht="54" customHeight="1" spans="1:18">
      <c r="A305" s="67">
        <v>4</v>
      </c>
      <c r="B305" s="70" t="s">
        <v>69</v>
      </c>
      <c r="C305" s="70" t="s">
        <v>40</v>
      </c>
      <c r="D305" s="67" t="s">
        <v>41</v>
      </c>
      <c r="E305" s="76" t="s">
        <v>71</v>
      </c>
      <c r="F305" s="75" t="s">
        <v>642</v>
      </c>
      <c r="G305" s="72">
        <v>0.1</v>
      </c>
      <c r="H305" s="71" t="s">
        <v>638</v>
      </c>
      <c r="I305" s="91"/>
      <c r="J305" s="73">
        <v>1</v>
      </c>
      <c r="K305" s="72">
        <v>0.0001</v>
      </c>
      <c r="L305" s="72"/>
      <c r="M305" s="72">
        <v>0.0004</v>
      </c>
      <c r="N305" s="65"/>
      <c r="O305" s="70" t="s">
        <v>45</v>
      </c>
      <c r="P305" s="70" t="s">
        <v>71</v>
      </c>
      <c r="Q305" s="67">
        <v>2021.12</v>
      </c>
      <c r="R305" s="75"/>
    </row>
    <row r="306" s="8" customFormat="1" ht="54" customHeight="1" spans="1:18">
      <c r="A306" s="63" t="s">
        <v>79</v>
      </c>
      <c r="B306" s="63"/>
      <c r="C306" s="63"/>
      <c r="D306" s="63"/>
      <c r="E306" s="63"/>
      <c r="F306" s="64" t="s">
        <v>643</v>
      </c>
      <c r="G306" s="65">
        <f>SUM(G307:G309)</f>
        <v>0.2</v>
      </c>
      <c r="H306" s="66"/>
      <c r="I306" s="93">
        <f>SUM(I307:I309)</f>
        <v>2</v>
      </c>
      <c r="J306" s="93">
        <f>SUM(J307:J309)</f>
        <v>1</v>
      </c>
      <c r="K306" s="93">
        <f>SUM(K307:K309)</f>
        <v>0.0003</v>
      </c>
      <c r="L306" s="93"/>
      <c r="M306" s="93">
        <f>SUM(M307:M309)</f>
        <v>0.0015</v>
      </c>
      <c r="N306" s="93"/>
      <c r="O306" s="63"/>
      <c r="P306" s="63"/>
      <c r="Q306" s="63"/>
      <c r="R306" s="75"/>
    </row>
    <row r="307" s="8" customFormat="1" ht="48" customHeight="1" spans="1:18">
      <c r="A307" s="67">
        <v>1</v>
      </c>
      <c r="B307" s="70" t="s">
        <v>84</v>
      </c>
      <c r="C307" s="70" t="s">
        <v>40</v>
      </c>
      <c r="D307" s="67" t="s">
        <v>47</v>
      </c>
      <c r="E307" s="70" t="s">
        <v>51</v>
      </c>
      <c r="F307" s="75" t="s">
        <v>637</v>
      </c>
      <c r="G307" s="72">
        <v>0.05</v>
      </c>
      <c r="H307" s="71" t="s">
        <v>638</v>
      </c>
      <c r="I307" s="100">
        <v>1</v>
      </c>
      <c r="J307" s="131"/>
      <c r="K307" s="94">
        <v>0.0001</v>
      </c>
      <c r="L307" s="94"/>
      <c r="M307" s="94">
        <v>0.0004</v>
      </c>
      <c r="N307" s="65"/>
      <c r="O307" s="70" t="s">
        <v>45</v>
      </c>
      <c r="P307" s="70" t="s">
        <v>51</v>
      </c>
      <c r="Q307" s="67">
        <v>2021.12</v>
      </c>
      <c r="R307" s="75"/>
    </row>
    <row r="308" s="8" customFormat="1" ht="48" customHeight="1" spans="1:18">
      <c r="A308" s="67">
        <v>2</v>
      </c>
      <c r="B308" s="70" t="s">
        <v>91</v>
      </c>
      <c r="C308" s="70" t="s">
        <v>40</v>
      </c>
      <c r="D308" s="67" t="s">
        <v>41</v>
      </c>
      <c r="E308" s="70" t="s">
        <v>57</v>
      </c>
      <c r="F308" s="75" t="s">
        <v>644</v>
      </c>
      <c r="G308" s="72">
        <v>0.05</v>
      </c>
      <c r="H308" s="111" t="s">
        <v>640</v>
      </c>
      <c r="I308" s="131"/>
      <c r="J308" s="67">
        <v>1</v>
      </c>
      <c r="K308" s="67">
        <v>0.0001</v>
      </c>
      <c r="L308" s="65"/>
      <c r="M308" s="67">
        <v>0.0005</v>
      </c>
      <c r="N308" s="65"/>
      <c r="O308" s="70" t="s">
        <v>45</v>
      </c>
      <c r="P308" s="74" t="s">
        <v>57</v>
      </c>
      <c r="Q308" s="73">
        <v>2021.12</v>
      </c>
      <c r="R308" s="75"/>
    </row>
    <row r="309" s="8" customFormat="1" ht="48" customHeight="1" spans="1:18">
      <c r="A309" s="67">
        <v>3</v>
      </c>
      <c r="B309" s="70" t="s">
        <v>96</v>
      </c>
      <c r="C309" s="70" t="s">
        <v>40</v>
      </c>
      <c r="D309" s="67" t="s">
        <v>47</v>
      </c>
      <c r="E309" s="70" t="s">
        <v>64</v>
      </c>
      <c r="F309" s="71" t="s">
        <v>645</v>
      </c>
      <c r="G309" s="72">
        <v>0.1</v>
      </c>
      <c r="H309" s="71" t="s">
        <v>134</v>
      </c>
      <c r="I309" s="100">
        <v>1</v>
      </c>
      <c r="J309" s="100"/>
      <c r="K309" s="94">
        <v>0.0001</v>
      </c>
      <c r="L309" s="94"/>
      <c r="M309" s="94">
        <v>0.0006</v>
      </c>
      <c r="N309" s="97"/>
      <c r="O309" s="70" t="s">
        <v>45</v>
      </c>
      <c r="P309" s="70" t="s">
        <v>64</v>
      </c>
      <c r="Q309" s="67">
        <v>2021.12</v>
      </c>
      <c r="R309" s="75"/>
    </row>
    <row r="310" s="8" customFormat="1" ht="43" customHeight="1" spans="1:18">
      <c r="A310" s="80" t="s">
        <v>646</v>
      </c>
      <c r="B310" s="80"/>
      <c r="C310" s="63"/>
      <c r="D310" s="63"/>
      <c r="E310" s="80"/>
      <c r="F310" s="64" t="s">
        <v>647</v>
      </c>
      <c r="G310" s="65">
        <f>SUM(G311:G311)</f>
        <v>0.1</v>
      </c>
      <c r="H310" s="66"/>
      <c r="I310" s="93">
        <f>SUM(I311:I311)</f>
        <v>0</v>
      </c>
      <c r="J310" s="93">
        <f>SUM(J311:J311)</f>
        <v>1</v>
      </c>
      <c r="K310" s="93">
        <f>SUM(K311:K311)</f>
        <v>0.0001</v>
      </c>
      <c r="L310" s="93"/>
      <c r="M310" s="93">
        <f>SUM(M311:M311)</f>
        <v>0.0004</v>
      </c>
      <c r="N310" s="93"/>
      <c r="O310" s="67"/>
      <c r="P310" s="67"/>
      <c r="Q310" s="109"/>
      <c r="R310" s="75"/>
    </row>
    <row r="311" s="8" customFormat="1" ht="50" customHeight="1" spans="1:18">
      <c r="A311" s="67">
        <v>1</v>
      </c>
      <c r="B311" s="70" t="s">
        <v>155</v>
      </c>
      <c r="C311" s="70" t="s">
        <v>40</v>
      </c>
      <c r="D311" s="67" t="s">
        <v>124</v>
      </c>
      <c r="E311" s="76" t="s">
        <v>71</v>
      </c>
      <c r="F311" s="75" t="s">
        <v>648</v>
      </c>
      <c r="G311" s="72">
        <v>0.1</v>
      </c>
      <c r="H311" s="71" t="s">
        <v>638</v>
      </c>
      <c r="I311" s="79"/>
      <c r="J311" s="79">
        <v>1</v>
      </c>
      <c r="K311" s="72">
        <v>0.0001</v>
      </c>
      <c r="L311" s="72"/>
      <c r="M311" s="72">
        <v>0.0004</v>
      </c>
      <c r="N311" s="97"/>
      <c r="O311" s="70" t="s">
        <v>135</v>
      </c>
      <c r="P311" s="76" t="s">
        <v>71</v>
      </c>
      <c r="Q311" s="67">
        <v>2021.12</v>
      </c>
      <c r="R311" s="75"/>
    </row>
    <row r="312" s="8" customFormat="1" ht="49" customHeight="1" spans="1:18">
      <c r="A312" s="80" t="s">
        <v>649</v>
      </c>
      <c r="B312" s="80"/>
      <c r="C312" s="63"/>
      <c r="D312" s="63"/>
      <c r="E312" s="63"/>
      <c r="F312" s="64" t="s">
        <v>650</v>
      </c>
      <c r="G312" s="120">
        <f>SUM(G313:G313)</f>
        <v>0.02</v>
      </c>
      <c r="H312" s="113"/>
      <c r="I312" s="123">
        <f>SUM(I313:I313)</f>
        <v>1</v>
      </c>
      <c r="J312" s="123">
        <f>SUM(J313:J313)</f>
        <v>0</v>
      </c>
      <c r="K312" s="123">
        <f>SUM(K313:K313)</f>
        <v>0.0001</v>
      </c>
      <c r="L312" s="123"/>
      <c r="M312" s="123">
        <f>SUM(M313:M313)</f>
        <v>0.0005</v>
      </c>
      <c r="N312" s="123"/>
      <c r="O312" s="98"/>
      <c r="P312" s="98"/>
      <c r="Q312" s="98"/>
      <c r="R312" s="75"/>
    </row>
    <row r="313" s="8" customFormat="1" ht="67" customHeight="1" spans="1:18">
      <c r="A313" s="67">
        <v>1</v>
      </c>
      <c r="B313" s="70" t="s">
        <v>651</v>
      </c>
      <c r="C313" s="70" t="s">
        <v>40</v>
      </c>
      <c r="D313" s="67" t="s">
        <v>41</v>
      </c>
      <c r="E313" s="76" t="s">
        <v>51</v>
      </c>
      <c r="F313" s="75" t="s">
        <v>652</v>
      </c>
      <c r="G313" s="72">
        <v>0.02</v>
      </c>
      <c r="H313" s="75" t="s">
        <v>653</v>
      </c>
      <c r="I313" s="100">
        <v>1</v>
      </c>
      <c r="J313" s="100"/>
      <c r="K313" s="94">
        <v>0.0001</v>
      </c>
      <c r="L313" s="94"/>
      <c r="M313" s="94">
        <v>0.0005</v>
      </c>
      <c r="N313" s="97"/>
      <c r="O313" s="70" t="s">
        <v>45</v>
      </c>
      <c r="P313" s="76" t="s">
        <v>51</v>
      </c>
      <c r="Q313" s="67">
        <v>2021.12</v>
      </c>
      <c r="R313" s="75"/>
    </row>
    <row r="314" s="8" customFormat="1" ht="47" customHeight="1" spans="1:18">
      <c r="A314" s="80" t="s">
        <v>654</v>
      </c>
      <c r="B314" s="80"/>
      <c r="C314" s="63"/>
      <c r="D314" s="63"/>
      <c r="E314" s="63"/>
      <c r="F314" s="64" t="s">
        <v>655</v>
      </c>
      <c r="G314" s="120">
        <f t="shared" ref="G314:K314" si="42">SUM(G315:G316)</f>
        <v>0.04</v>
      </c>
      <c r="H314" s="113"/>
      <c r="I314" s="123">
        <f t="shared" si="42"/>
        <v>1</v>
      </c>
      <c r="J314" s="123">
        <f t="shared" si="42"/>
        <v>1</v>
      </c>
      <c r="K314" s="123">
        <f t="shared" si="42"/>
        <v>0.0002</v>
      </c>
      <c r="L314" s="123"/>
      <c r="M314" s="123">
        <f>SUM(M315:M316)</f>
        <v>0.0011</v>
      </c>
      <c r="N314" s="123"/>
      <c r="O314" s="98"/>
      <c r="P314" s="98"/>
      <c r="Q314" s="98"/>
      <c r="R314" s="75"/>
    </row>
    <row r="315" s="8" customFormat="1" ht="50" customHeight="1" spans="1:18">
      <c r="A315" s="67">
        <v>1</v>
      </c>
      <c r="B315" s="70" t="s">
        <v>209</v>
      </c>
      <c r="C315" s="70" t="s">
        <v>40</v>
      </c>
      <c r="D315" s="67" t="s">
        <v>41</v>
      </c>
      <c r="E315" s="70" t="s">
        <v>57</v>
      </c>
      <c r="F315" s="75" t="s">
        <v>656</v>
      </c>
      <c r="G315" s="72">
        <v>0.02</v>
      </c>
      <c r="H315" s="111" t="s">
        <v>640</v>
      </c>
      <c r="I315" s="100"/>
      <c r="J315" s="67">
        <v>1</v>
      </c>
      <c r="K315" s="67">
        <v>0.0001</v>
      </c>
      <c r="L315" s="97"/>
      <c r="M315" s="67">
        <v>0.0005</v>
      </c>
      <c r="N315" s="97"/>
      <c r="O315" s="70" t="s">
        <v>45</v>
      </c>
      <c r="P315" s="74" t="s">
        <v>57</v>
      </c>
      <c r="Q315" s="73">
        <v>2021.12</v>
      </c>
      <c r="R315" s="75"/>
    </row>
    <row r="316" s="8" customFormat="1" ht="50" customHeight="1" spans="1:18">
      <c r="A316" s="67">
        <v>2</v>
      </c>
      <c r="B316" s="70" t="s">
        <v>214</v>
      </c>
      <c r="C316" s="70" t="s">
        <v>40</v>
      </c>
      <c r="D316" s="67" t="s">
        <v>47</v>
      </c>
      <c r="E316" s="70" t="s">
        <v>64</v>
      </c>
      <c r="F316" s="75" t="s">
        <v>657</v>
      </c>
      <c r="G316" s="72">
        <v>0.02</v>
      </c>
      <c r="H316" s="71" t="s">
        <v>134</v>
      </c>
      <c r="I316" s="79">
        <v>1</v>
      </c>
      <c r="J316" s="79"/>
      <c r="K316" s="94">
        <v>0.0001</v>
      </c>
      <c r="L316" s="94"/>
      <c r="M316" s="94">
        <v>0.0006</v>
      </c>
      <c r="N316" s="97"/>
      <c r="O316" s="70" t="s">
        <v>45</v>
      </c>
      <c r="P316" s="70" t="s">
        <v>64</v>
      </c>
      <c r="Q316" s="67">
        <v>2021.12</v>
      </c>
      <c r="R316" s="75"/>
    </row>
    <row r="317" s="11" customFormat="1" ht="49" customHeight="1" spans="1:18">
      <c r="A317" s="63" t="s">
        <v>658</v>
      </c>
      <c r="B317" s="63"/>
      <c r="C317" s="63"/>
      <c r="D317" s="63"/>
      <c r="E317" s="63"/>
      <c r="F317" s="68" t="s">
        <v>659</v>
      </c>
      <c r="G317" s="65">
        <f>SUM(G318,G321,G323,G325)</f>
        <v>4.1</v>
      </c>
      <c r="H317" s="66"/>
      <c r="I317" s="93"/>
      <c r="J317" s="93"/>
      <c r="K317" s="93"/>
      <c r="L317" s="93"/>
      <c r="M317" s="93"/>
      <c r="N317" s="93"/>
      <c r="O317" s="63"/>
      <c r="P317" s="63"/>
      <c r="Q317" s="63"/>
      <c r="R317" s="75"/>
    </row>
    <row r="318" s="8" customFormat="1" ht="61" customHeight="1" spans="1:18">
      <c r="A318" s="80" t="s">
        <v>231</v>
      </c>
      <c r="B318" s="80"/>
      <c r="C318" s="63"/>
      <c r="D318" s="63"/>
      <c r="E318" s="63"/>
      <c r="F318" s="64" t="s">
        <v>660</v>
      </c>
      <c r="G318" s="120">
        <f t="shared" ref="G318:K318" si="43">SUM(G319:G320)</f>
        <v>2</v>
      </c>
      <c r="H318" s="66"/>
      <c r="I318" s="123">
        <f t="shared" si="43"/>
        <v>1</v>
      </c>
      <c r="J318" s="123">
        <f t="shared" si="43"/>
        <v>1</v>
      </c>
      <c r="K318" s="123">
        <f t="shared" si="43"/>
        <v>0.0002</v>
      </c>
      <c r="L318" s="123"/>
      <c r="M318" s="123">
        <f>SUM(M319:M320)</f>
        <v>0.0009</v>
      </c>
      <c r="N318" s="123"/>
      <c r="O318" s="98"/>
      <c r="P318" s="98"/>
      <c r="Q318" s="98"/>
      <c r="R318" s="75"/>
    </row>
    <row r="319" s="8" customFormat="1" ht="46" customHeight="1" spans="1:18">
      <c r="A319" s="67">
        <v>1</v>
      </c>
      <c r="B319" s="70" t="s">
        <v>245</v>
      </c>
      <c r="C319" s="70" t="s">
        <v>40</v>
      </c>
      <c r="D319" s="67" t="s">
        <v>41</v>
      </c>
      <c r="E319" s="70" t="s">
        <v>57</v>
      </c>
      <c r="F319" s="75" t="s">
        <v>661</v>
      </c>
      <c r="G319" s="72">
        <v>1</v>
      </c>
      <c r="H319" s="111" t="s">
        <v>662</v>
      </c>
      <c r="I319" s="79"/>
      <c r="J319" s="67">
        <v>1</v>
      </c>
      <c r="K319" s="67">
        <v>0.0001</v>
      </c>
      <c r="L319" s="97"/>
      <c r="M319" s="67">
        <v>0.0005</v>
      </c>
      <c r="N319" s="97"/>
      <c r="O319" s="70" t="s">
        <v>135</v>
      </c>
      <c r="P319" s="74" t="s">
        <v>57</v>
      </c>
      <c r="Q319" s="73">
        <v>2021.12</v>
      </c>
      <c r="R319" s="75"/>
    </row>
    <row r="320" s="8" customFormat="1" ht="49" customHeight="1" spans="1:18">
      <c r="A320" s="67">
        <v>2</v>
      </c>
      <c r="B320" s="70" t="s">
        <v>250</v>
      </c>
      <c r="C320" s="70" t="s">
        <v>40</v>
      </c>
      <c r="D320" s="67" t="s">
        <v>47</v>
      </c>
      <c r="E320" s="70" t="s">
        <v>64</v>
      </c>
      <c r="F320" s="71" t="s">
        <v>663</v>
      </c>
      <c r="G320" s="72">
        <v>1</v>
      </c>
      <c r="H320" s="71" t="s">
        <v>252</v>
      </c>
      <c r="I320" s="100">
        <v>1</v>
      </c>
      <c r="J320" s="100"/>
      <c r="K320" s="94">
        <v>0.0001</v>
      </c>
      <c r="L320" s="94"/>
      <c r="M320" s="94">
        <v>0.0004</v>
      </c>
      <c r="N320" s="97"/>
      <c r="O320" s="70" t="s">
        <v>135</v>
      </c>
      <c r="P320" s="70" t="s">
        <v>64</v>
      </c>
      <c r="Q320" s="67">
        <v>2021.12</v>
      </c>
      <c r="R320" s="75"/>
    </row>
    <row r="321" s="8" customFormat="1" ht="52" customHeight="1" spans="1:18">
      <c r="A321" s="63" t="s">
        <v>664</v>
      </c>
      <c r="B321" s="63"/>
      <c r="C321" s="63"/>
      <c r="D321" s="63"/>
      <c r="E321" s="63"/>
      <c r="F321" s="64" t="s">
        <v>665</v>
      </c>
      <c r="G321" s="120">
        <f t="shared" ref="G321:K321" si="44">SUM(G322)</f>
        <v>1</v>
      </c>
      <c r="H321" s="113"/>
      <c r="I321" s="98"/>
      <c r="J321" s="123">
        <f t="shared" si="44"/>
        <v>1</v>
      </c>
      <c r="K321" s="123">
        <f t="shared" si="44"/>
        <v>0.0001</v>
      </c>
      <c r="L321" s="123"/>
      <c r="M321" s="123">
        <f>SUM(M322)</f>
        <v>0.0005</v>
      </c>
      <c r="N321" s="123"/>
      <c r="O321" s="98"/>
      <c r="P321" s="98"/>
      <c r="Q321" s="98"/>
      <c r="R321" s="75"/>
    </row>
    <row r="322" s="8" customFormat="1" ht="52" customHeight="1" spans="1:18">
      <c r="A322" s="67">
        <v>1</v>
      </c>
      <c r="B322" s="70" t="s">
        <v>318</v>
      </c>
      <c r="C322" s="70" t="s">
        <v>40</v>
      </c>
      <c r="D322" s="67" t="s">
        <v>124</v>
      </c>
      <c r="E322" s="76" t="s">
        <v>71</v>
      </c>
      <c r="F322" s="75" t="s">
        <v>666</v>
      </c>
      <c r="G322" s="72">
        <v>1</v>
      </c>
      <c r="H322" s="75" t="s">
        <v>667</v>
      </c>
      <c r="I322" s="67"/>
      <c r="J322" s="67">
        <v>1</v>
      </c>
      <c r="K322" s="72">
        <v>0.0001</v>
      </c>
      <c r="L322" s="72"/>
      <c r="M322" s="72">
        <v>0.0005</v>
      </c>
      <c r="N322" s="97"/>
      <c r="O322" s="70" t="s">
        <v>135</v>
      </c>
      <c r="P322" s="76" t="s">
        <v>71</v>
      </c>
      <c r="Q322" s="67">
        <v>2021.12</v>
      </c>
      <c r="R322" s="75"/>
    </row>
    <row r="323" s="8" customFormat="1" ht="52" customHeight="1" spans="1:18">
      <c r="A323" s="63" t="s">
        <v>668</v>
      </c>
      <c r="B323" s="63"/>
      <c r="C323" s="63"/>
      <c r="D323" s="63"/>
      <c r="E323" s="63"/>
      <c r="F323" s="64" t="s">
        <v>669</v>
      </c>
      <c r="G323" s="120">
        <f t="shared" ref="G323:K323" si="45">SUM(G324)</f>
        <v>0.6</v>
      </c>
      <c r="H323" s="113"/>
      <c r="I323" s="98"/>
      <c r="J323" s="123">
        <f t="shared" si="45"/>
        <v>1</v>
      </c>
      <c r="K323" s="123">
        <f t="shared" si="45"/>
        <v>0.0001</v>
      </c>
      <c r="L323" s="123"/>
      <c r="M323" s="123">
        <f>SUM(M324)</f>
        <v>0.0005</v>
      </c>
      <c r="N323" s="123"/>
      <c r="O323" s="98"/>
      <c r="P323" s="98"/>
      <c r="Q323" s="98"/>
      <c r="R323" s="75"/>
    </row>
    <row r="324" s="8" customFormat="1" ht="52" customHeight="1" spans="1:18">
      <c r="A324" s="67">
        <v>1</v>
      </c>
      <c r="B324" s="70" t="s">
        <v>410</v>
      </c>
      <c r="C324" s="70" t="s">
        <v>40</v>
      </c>
      <c r="D324" s="67" t="s">
        <v>124</v>
      </c>
      <c r="E324" s="76" t="s">
        <v>71</v>
      </c>
      <c r="F324" s="75" t="s">
        <v>670</v>
      </c>
      <c r="G324" s="72">
        <v>0.6</v>
      </c>
      <c r="H324" s="75" t="s">
        <v>671</v>
      </c>
      <c r="I324" s="67"/>
      <c r="J324" s="67">
        <v>1</v>
      </c>
      <c r="K324" s="72">
        <v>0.0001</v>
      </c>
      <c r="L324" s="72"/>
      <c r="M324" s="72">
        <v>0.0005</v>
      </c>
      <c r="N324" s="97"/>
      <c r="O324" s="70" t="s">
        <v>135</v>
      </c>
      <c r="P324" s="76" t="s">
        <v>71</v>
      </c>
      <c r="Q324" s="67">
        <v>2021.12</v>
      </c>
      <c r="R324" s="75"/>
    </row>
    <row r="325" s="8" customFormat="1" ht="52" customHeight="1" spans="1:18">
      <c r="A325" s="63" t="s">
        <v>672</v>
      </c>
      <c r="B325" s="63"/>
      <c r="C325" s="63"/>
      <c r="D325" s="63"/>
      <c r="E325" s="63"/>
      <c r="F325" s="64" t="s">
        <v>673</v>
      </c>
      <c r="G325" s="120">
        <f t="shared" ref="G325:K325" si="46">SUM(G326)</f>
        <v>0.5</v>
      </c>
      <c r="H325" s="113"/>
      <c r="I325" s="98"/>
      <c r="J325" s="123">
        <f t="shared" si="46"/>
        <v>1</v>
      </c>
      <c r="K325" s="123">
        <f t="shared" si="46"/>
        <v>0.0001</v>
      </c>
      <c r="L325" s="123"/>
      <c r="M325" s="123">
        <f>SUM(M326)</f>
        <v>0.0004</v>
      </c>
      <c r="N325" s="123"/>
      <c r="O325" s="98"/>
      <c r="P325" s="98"/>
      <c r="Q325" s="98"/>
      <c r="R325" s="75"/>
    </row>
    <row r="326" s="8" customFormat="1" ht="52" customHeight="1" spans="1:18">
      <c r="A326" s="67">
        <v>1</v>
      </c>
      <c r="B326" s="70" t="s">
        <v>674</v>
      </c>
      <c r="C326" s="70" t="s">
        <v>40</v>
      </c>
      <c r="D326" s="67" t="s">
        <v>124</v>
      </c>
      <c r="E326" s="76" t="s">
        <v>71</v>
      </c>
      <c r="F326" s="75" t="s">
        <v>675</v>
      </c>
      <c r="G326" s="72">
        <v>0.5</v>
      </c>
      <c r="H326" s="75" t="s">
        <v>671</v>
      </c>
      <c r="I326" s="67"/>
      <c r="J326" s="67">
        <v>1</v>
      </c>
      <c r="K326" s="72">
        <v>0.0001</v>
      </c>
      <c r="L326" s="72"/>
      <c r="M326" s="72">
        <v>0.0004</v>
      </c>
      <c r="N326" s="97"/>
      <c r="O326" s="70" t="s">
        <v>135</v>
      </c>
      <c r="P326" s="76" t="s">
        <v>71</v>
      </c>
      <c r="Q326" s="67">
        <v>2021.12</v>
      </c>
      <c r="R326" s="75"/>
    </row>
    <row r="327" s="6" customFormat="1" ht="51" customHeight="1" spans="1:18">
      <c r="A327" s="56" t="s">
        <v>676</v>
      </c>
      <c r="B327" s="57" t="s">
        <v>677</v>
      </c>
      <c r="C327" s="90"/>
      <c r="D327" s="90"/>
      <c r="E327" s="58"/>
      <c r="F327" s="106" t="s">
        <v>678</v>
      </c>
      <c r="G327" s="132">
        <f>G328+G354+G362</f>
        <v>24321.65</v>
      </c>
      <c r="H327" s="133"/>
      <c r="I327" s="153"/>
      <c r="J327" s="153"/>
      <c r="K327" s="132"/>
      <c r="L327" s="132"/>
      <c r="M327" s="132"/>
      <c r="N327" s="132"/>
      <c r="O327" s="90"/>
      <c r="P327" s="90"/>
      <c r="Q327" s="90"/>
      <c r="R327" s="106" t="s">
        <v>31</v>
      </c>
    </row>
    <row r="328" s="10" customFormat="1" ht="46" customHeight="1" spans="1:18">
      <c r="A328" s="51" t="s">
        <v>32</v>
      </c>
      <c r="B328" s="62" t="s">
        <v>679</v>
      </c>
      <c r="C328" s="98"/>
      <c r="D328" s="98"/>
      <c r="E328" s="67"/>
      <c r="F328" s="134" t="s">
        <v>680</v>
      </c>
      <c r="G328" s="120">
        <f>SUM(G329:G353)</f>
        <v>9208.75</v>
      </c>
      <c r="H328" s="135"/>
      <c r="I328" s="122"/>
      <c r="J328" s="122"/>
      <c r="K328" s="154"/>
      <c r="L328" s="154"/>
      <c r="M328" s="154"/>
      <c r="N328" s="154"/>
      <c r="O328" s="98"/>
      <c r="P328" s="98"/>
      <c r="Q328" s="98"/>
      <c r="R328" s="125"/>
    </row>
    <row r="329" s="15" customFormat="1" ht="46" customHeight="1" spans="1:18">
      <c r="A329" s="67">
        <v>1</v>
      </c>
      <c r="B329" s="116" t="s">
        <v>681</v>
      </c>
      <c r="C329" s="119" t="s">
        <v>40</v>
      </c>
      <c r="D329" s="67" t="s">
        <v>491</v>
      </c>
      <c r="E329" s="70" t="s">
        <v>682</v>
      </c>
      <c r="F329" s="75" t="s">
        <v>683</v>
      </c>
      <c r="G329" s="136">
        <v>700</v>
      </c>
      <c r="H329" s="137" t="s">
        <v>684</v>
      </c>
      <c r="I329" s="98"/>
      <c r="J329" s="98"/>
      <c r="K329" s="98"/>
      <c r="L329" s="98"/>
      <c r="M329" s="98"/>
      <c r="N329" s="98"/>
      <c r="O329" s="70" t="s">
        <v>45</v>
      </c>
      <c r="P329" s="119" t="s">
        <v>682</v>
      </c>
      <c r="Q329" s="98">
        <v>2021.12</v>
      </c>
      <c r="R329" s="75"/>
    </row>
    <row r="330" s="1" customFormat="1" ht="148" customHeight="1" spans="1:249">
      <c r="A330" s="67">
        <v>2</v>
      </c>
      <c r="B330" s="116" t="s">
        <v>685</v>
      </c>
      <c r="C330" s="119" t="s">
        <v>40</v>
      </c>
      <c r="D330" s="67" t="s">
        <v>491</v>
      </c>
      <c r="E330" s="70" t="s">
        <v>682</v>
      </c>
      <c r="F330" s="112" t="s">
        <v>686</v>
      </c>
      <c r="G330" s="136">
        <f>2200+60+495.73</f>
        <v>2755.73</v>
      </c>
      <c r="H330" s="137" t="s">
        <v>684</v>
      </c>
      <c r="I330" s="98">
        <v>134</v>
      </c>
      <c r="J330" s="98">
        <v>71</v>
      </c>
      <c r="K330" s="98">
        <v>0.97312</v>
      </c>
      <c r="L330" s="98">
        <v>1.5075</v>
      </c>
      <c r="M330" s="98">
        <v>3.07999</v>
      </c>
      <c r="N330" s="98">
        <v>4.811565</v>
      </c>
      <c r="O330" s="70" t="s">
        <v>135</v>
      </c>
      <c r="P330" s="119" t="s">
        <v>682</v>
      </c>
      <c r="Q330" s="98">
        <v>2021.12</v>
      </c>
      <c r="R330" s="75"/>
      <c r="S330" s="30"/>
      <c r="T330" s="30"/>
      <c r="U330" s="30"/>
      <c r="V330" s="30"/>
      <c r="W330" s="30"/>
      <c r="X330" s="30"/>
      <c r="Y330" s="30"/>
      <c r="Z330" s="30"/>
      <c r="AA330" s="30"/>
      <c r="AB330" s="30"/>
      <c r="AC330" s="30"/>
      <c r="AD330" s="30"/>
      <c r="AE330" s="30"/>
      <c r="AF330" s="30"/>
      <c r="AG330" s="30"/>
      <c r="AH330" s="30"/>
      <c r="AI330" s="30"/>
      <c r="AJ330" s="30"/>
      <c r="AK330" s="30"/>
      <c r="AL330" s="30"/>
      <c r="AM330" s="30"/>
      <c r="AN330" s="30"/>
      <c r="AO330" s="30"/>
      <c r="AP330" s="30"/>
      <c r="AQ330" s="30"/>
      <c r="AR330" s="30"/>
      <c r="AS330" s="30"/>
      <c r="AT330" s="30"/>
      <c r="AU330" s="30"/>
      <c r="AV330" s="30"/>
      <c r="AW330" s="30"/>
      <c r="AX330" s="30"/>
      <c r="AY330" s="30"/>
      <c r="AZ330" s="30"/>
      <c r="BA330" s="30"/>
      <c r="BB330" s="30"/>
      <c r="BC330" s="30"/>
      <c r="BD330" s="30"/>
      <c r="BE330" s="30"/>
      <c r="BF330" s="30"/>
      <c r="BG330" s="30"/>
      <c r="BH330" s="30"/>
      <c r="BI330" s="30"/>
      <c r="BJ330" s="30"/>
      <c r="BK330" s="30"/>
      <c r="BL330" s="30"/>
      <c r="BM330" s="30"/>
      <c r="BN330" s="30"/>
      <c r="BO330" s="30"/>
      <c r="BP330" s="30"/>
      <c r="BQ330" s="30"/>
      <c r="BR330" s="30"/>
      <c r="BS330" s="30"/>
      <c r="BT330" s="30"/>
      <c r="BU330" s="30"/>
      <c r="BV330" s="30"/>
      <c r="BW330" s="30"/>
      <c r="BX330" s="30"/>
      <c r="BY330" s="30"/>
      <c r="BZ330" s="30"/>
      <c r="CA330" s="30"/>
      <c r="CB330" s="30"/>
      <c r="CC330" s="30"/>
      <c r="CD330" s="30"/>
      <c r="CE330" s="30"/>
      <c r="CF330" s="30"/>
      <c r="CG330" s="30"/>
      <c r="CH330" s="30"/>
      <c r="CI330" s="30"/>
      <c r="CJ330" s="30"/>
      <c r="CK330" s="30"/>
      <c r="CL330" s="30"/>
      <c r="CM330" s="30"/>
      <c r="CN330" s="30"/>
      <c r="CO330" s="30"/>
      <c r="CP330" s="30"/>
      <c r="CQ330" s="30"/>
      <c r="CR330" s="30"/>
      <c r="CS330" s="30"/>
      <c r="CT330" s="30"/>
      <c r="CU330" s="30"/>
      <c r="CV330" s="30"/>
      <c r="CW330" s="30"/>
      <c r="CX330" s="30"/>
      <c r="CY330" s="30"/>
      <c r="CZ330" s="30"/>
      <c r="DA330" s="30"/>
      <c r="DB330" s="30"/>
      <c r="DC330" s="30"/>
      <c r="DD330" s="30"/>
      <c r="DE330" s="30"/>
      <c r="DF330" s="30"/>
      <c r="DG330" s="30"/>
      <c r="DH330" s="30"/>
      <c r="DI330" s="30"/>
      <c r="DJ330" s="30"/>
      <c r="DK330" s="30"/>
      <c r="DL330" s="30"/>
      <c r="DM330" s="30"/>
      <c r="DN330" s="30"/>
      <c r="DO330" s="30"/>
      <c r="DP330" s="30"/>
      <c r="DQ330" s="30"/>
      <c r="DR330" s="30"/>
      <c r="DS330" s="30"/>
      <c r="DT330" s="30"/>
      <c r="DU330" s="30"/>
      <c r="DV330" s="30"/>
      <c r="DW330" s="30"/>
      <c r="DX330" s="30"/>
      <c r="DY330" s="30"/>
      <c r="DZ330" s="30"/>
      <c r="EA330" s="30"/>
      <c r="EB330" s="30"/>
      <c r="EC330" s="30"/>
      <c r="ED330" s="30"/>
      <c r="EE330" s="30"/>
      <c r="EF330" s="30"/>
      <c r="EG330" s="30"/>
      <c r="EH330" s="30"/>
      <c r="EI330" s="30"/>
      <c r="EJ330" s="30"/>
      <c r="EK330" s="30"/>
      <c r="EL330" s="30"/>
      <c r="EM330" s="30"/>
      <c r="EN330" s="30"/>
      <c r="EO330" s="30"/>
      <c r="EP330" s="30"/>
      <c r="EQ330" s="30"/>
      <c r="ER330" s="30"/>
      <c r="ES330" s="30"/>
      <c r="ET330" s="30"/>
      <c r="EU330" s="30"/>
      <c r="EV330" s="30"/>
      <c r="EW330" s="30"/>
      <c r="EX330" s="30"/>
      <c r="EY330" s="30"/>
      <c r="EZ330" s="30"/>
      <c r="FA330" s="30"/>
      <c r="FB330" s="30"/>
      <c r="FC330" s="30"/>
      <c r="FD330" s="30"/>
      <c r="FE330" s="30"/>
      <c r="FF330" s="30"/>
      <c r="FG330" s="30"/>
      <c r="FH330" s="30"/>
      <c r="FI330" s="30"/>
      <c r="FJ330" s="30"/>
      <c r="FK330" s="30"/>
      <c r="FL330" s="30"/>
      <c r="FM330" s="30"/>
      <c r="FN330" s="30"/>
      <c r="FO330" s="30"/>
      <c r="FP330" s="30"/>
      <c r="FQ330" s="30"/>
      <c r="FR330" s="30"/>
      <c r="FS330" s="30"/>
      <c r="FT330" s="30"/>
      <c r="FU330" s="30"/>
      <c r="FV330" s="30"/>
      <c r="FW330" s="30"/>
      <c r="FX330" s="30"/>
      <c r="FY330" s="30"/>
      <c r="FZ330" s="30"/>
      <c r="GA330" s="30"/>
      <c r="GB330" s="30"/>
      <c r="GC330" s="30"/>
      <c r="GD330" s="30"/>
      <c r="GE330" s="30"/>
      <c r="GF330" s="30"/>
      <c r="GG330" s="30"/>
      <c r="GH330" s="30"/>
      <c r="GI330" s="30"/>
      <c r="GJ330" s="30"/>
      <c r="GK330" s="30"/>
      <c r="GL330" s="30"/>
      <c r="GM330" s="30"/>
      <c r="GN330" s="30"/>
      <c r="GO330" s="30"/>
      <c r="GP330" s="30"/>
      <c r="GQ330" s="30"/>
      <c r="GR330" s="30"/>
      <c r="GS330" s="30"/>
      <c r="GT330" s="30"/>
      <c r="GU330" s="30"/>
      <c r="GV330" s="30"/>
      <c r="GW330" s="30"/>
      <c r="GX330" s="30"/>
      <c r="GY330" s="30"/>
      <c r="GZ330" s="30"/>
      <c r="HA330" s="30"/>
      <c r="HB330" s="30"/>
      <c r="HC330" s="30"/>
      <c r="HD330" s="30"/>
      <c r="HE330" s="30"/>
      <c r="HF330" s="30"/>
      <c r="HG330" s="30"/>
      <c r="HH330" s="30"/>
      <c r="HI330" s="30"/>
      <c r="HJ330" s="30"/>
      <c r="HK330" s="30"/>
      <c r="HL330" s="30"/>
      <c r="HM330" s="30"/>
      <c r="HN330" s="30"/>
      <c r="HO330" s="30"/>
      <c r="HP330" s="30"/>
      <c r="HQ330" s="30"/>
      <c r="HR330" s="30"/>
      <c r="HS330" s="30"/>
      <c r="HT330" s="30"/>
      <c r="HU330" s="30"/>
      <c r="HV330" s="30"/>
      <c r="HW330" s="30"/>
      <c r="HX330" s="30"/>
      <c r="HY330" s="30"/>
      <c r="HZ330" s="30"/>
      <c r="IA330" s="30"/>
      <c r="IB330" s="30"/>
      <c r="IC330" s="30"/>
      <c r="ID330" s="30"/>
      <c r="IE330" s="30"/>
      <c r="IF330" s="30"/>
      <c r="IG330" s="30"/>
      <c r="IH330" s="30"/>
      <c r="II330" s="30"/>
      <c r="IJ330" s="30"/>
      <c r="IK330" s="30"/>
      <c r="IL330" s="30"/>
      <c r="IM330" s="30"/>
      <c r="IN330" s="30"/>
      <c r="IO330" s="30"/>
    </row>
    <row r="331" s="15" customFormat="1" ht="67" customHeight="1" spans="1:18">
      <c r="A331" s="67">
        <v>3</v>
      </c>
      <c r="B331" s="116" t="s">
        <v>687</v>
      </c>
      <c r="C331" s="119" t="s">
        <v>40</v>
      </c>
      <c r="D331" s="67" t="s">
        <v>491</v>
      </c>
      <c r="E331" s="70" t="s">
        <v>682</v>
      </c>
      <c r="F331" s="75" t="s">
        <v>688</v>
      </c>
      <c r="G331" s="136">
        <f>1000-400+763</f>
        <v>1363</v>
      </c>
      <c r="H331" s="137" t="s">
        <v>689</v>
      </c>
      <c r="I331" s="98">
        <v>142</v>
      </c>
      <c r="J331" s="98">
        <v>113</v>
      </c>
      <c r="K331" s="98">
        <v>1.3817</v>
      </c>
      <c r="L331" s="98">
        <v>2.524</v>
      </c>
      <c r="M331" s="98">
        <v>4.6</v>
      </c>
      <c r="N331" s="98">
        <v>8.6</v>
      </c>
      <c r="O331" s="70" t="s">
        <v>135</v>
      </c>
      <c r="P331" s="119" t="s">
        <v>682</v>
      </c>
      <c r="Q331" s="98">
        <v>2021.12</v>
      </c>
      <c r="R331" s="137"/>
    </row>
    <row r="332" s="15" customFormat="1" ht="67" customHeight="1" spans="1:18">
      <c r="A332" s="67">
        <v>4</v>
      </c>
      <c r="B332" s="116" t="s">
        <v>690</v>
      </c>
      <c r="C332" s="119" t="s">
        <v>40</v>
      </c>
      <c r="D332" s="67" t="s">
        <v>491</v>
      </c>
      <c r="E332" s="70" t="s">
        <v>682</v>
      </c>
      <c r="F332" s="75" t="s">
        <v>691</v>
      </c>
      <c r="G332" s="136">
        <f>470-290</f>
        <v>180</v>
      </c>
      <c r="H332" s="137" t="s">
        <v>684</v>
      </c>
      <c r="I332" s="98">
        <v>28</v>
      </c>
      <c r="J332" s="98">
        <v>12</v>
      </c>
      <c r="K332" s="98">
        <v>0.0946</v>
      </c>
      <c r="L332" s="98">
        <v>0.1838</v>
      </c>
      <c r="M332" s="98">
        <v>0.3387</v>
      </c>
      <c r="N332" s="98">
        <v>0.6676</v>
      </c>
      <c r="O332" s="70" t="s">
        <v>45</v>
      </c>
      <c r="P332" s="119" t="s">
        <v>682</v>
      </c>
      <c r="Q332" s="98">
        <v>2021.12</v>
      </c>
      <c r="R332" s="137"/>
    </row>
    <row r="333" s="15" customFormat="1" ht="67" customHeight="1" spans="1:18">
      <c r="A333" s="67">
        <v>5</v>
      </c>
      <c r="B333" s="116" t="s">
        <v>692</v>
      </c>
      <c r="C333" s="119" t="s">
        <v>40</v>
      </c>
      <c r="D333" s="67" t="s">
        <v>491</v>
      </c>
      <c r="E333" s="70" t="s">
        <v>682</v>
      </c>
      <c r="F333" s="75" t="s">
        <v>693</v>
      </c>
      <c r="G333" s="136">
        <v>2</v>
      </c>
      <c r="H333" s="137" t="s">
        <v>684</v>
      </c>
      <c r="I333" s="98">
        <v>1</v>
      </c>
      <c r="J333" s="98">
        <v>1</v>
      </c>
      <c r="K333" s="98">
        <v>0.0038</v>
      </c>
      <c r="L333" s="98">
        <v>0.0025</v>
      </c>
      <c r="M333" s="98">
        <v>0.0142</v>
      </c>
      <c r="N333" s="98">
        <v>0.0102</v>
      </c>
      <c r="O333" s="70" t="s">
        <v>45</v>
      </c>
      <c r="P333" s="119" t="s">
        <v>682</v>
      </c>
      <c r="Q333" s="98">
        <v>2021.12</v>
      </c>
      <c r="R333" s="137"/>
    </row>
    <row r="334" s="15" customFormat="1" ht="67" customHeight="1" spans="1:18">
      <c r="A334" s="67">
        <v>6</v>
      </c>
      <c r="B334" s="116" t="s">
        <v>694</v>
      </c>
      <c r="C334" s="119" t="s">
        <v>40</v>
      </c>
      <c r="D334" s="67" t="s">
        <v>491</v>
      </c>
      <c r="E334" s="70" t="s">
        <v>682</v>
      </c>
      <c r="F334" s="75" t="s">
        <v>695</v>
      </c>
      <c r="G334" s="138">
        <v>8</v>
      </c>
      <c r="H334" s="116" t="s">
        <v>696</v>
      </c>
      <c r="I334" s="98">
        <v>2</v>
      </c>
      <c r="J334" s="98">
        <v>2</v>
      </c>
      <c r="K334" s="98">
        <v>0.0031</v>
      </c>
      <c r="L334" s="98">
        <v>0.0015</v>
      </c>
      <c r="M334" s="98">
        <v>0.0098</v>
      </c>
      <c r="N334" s="98">
        <v>0.0068</v>
      </c>
      <c r="O334" s="70" t="s">
        <v>45</v>
      </c>
      <c r="P334" s="70" t="s">
        <v>682</v>
      </c>
      <c r="Q334" s="98">
        <v>2021.12</v>
      </c>
      <c r="R334" s="137"/>
    </row>
    <row r="335" s="15" customFormat="1" ht="67" customHeight="1" spans="1:18">
      <c r="A335" s="67">
        <v>7</v>
      </c>
      <c r="B335" s="116" t="s">
        <v>697</v>
      </c>
      <c r="C335" s="119" t="s">
        <v>40</v>
      </c>
      <c r="D335" s="67" t="s">
        <v>491</v>
      </c>
      <c r="E335" s="70" t="s">
        <v>682</v>
      </c>
      <c r="F335" s="75" t="s">
        <v>698</v>
      </c>
      <c r="G335" s="136">
        <v>29.2</v>
      </c>
      <c r="H335" s="137" t="s">
        <v>684</v>
      </c>
      <c r="I335" s="98">
        <v>1</v>
      </c>
      <c r="J335" s="98">
        <v>1</v>
      </c>
      <c r="K335" s="98">
        <v>0.0212</v>
      </c>
      <c r="L335" s="98">
        <v>0.0457</v>
      </c>
      <c r="M335" s="98">
        <v>0.0894</v>
      </c>
      <c r="N335" s="98">
        <v>0.2237</v>
      </c>
      <c r="O335" s="70" t="s">
        <v>45</v>
      </c>
      <c r="P335" s="119" t="s">
        <v>682</v>
      </c>
      <c r="Q335" s="98">
        <v>2021.12</v>
      </c>
      <c r="R335" s="137"/>
    </row>
    <row r="336" s="15" customFormat="1" ht="67" customHeight="1" spans="1:18">
      <c r="A336" s="67">
        <v>8</v>
      </c>
      <c r="B336" s="116" t="s">
        <v>699</v>
      </c>
      <c r="C336" s="119" t="s">
        <v>40</v>
      </c>
      <c r="D336" s="67" t="s">
        <v>491</v>
      </c>
      <c r="E336" s="70" t="s">
        <v>682</v>
      </c>
      <c r="F336" s="75" t="s">
        <v>700</v>
      </c>
      <c r="G336" s="136">
        <v>35</v>
      </c>
      <c r="H336" s="137" t="s">
        <v>684</v>
      </c>
      <c r="I336" s="98">
        <v>31</v>
      </c>
      <c r="J336" s="98">
        <v>8</v>
      </c>
      <c r="K336" s="98">
        <v>0.0882</v>
      </c>
      <c r="L336" s="98">
        <v>0.1526</v>
      </c>
      <c r="M336" s="98">
        <v>0.3042</v>
      </c>
      <c r="N336" s="98">
        <v>0.4677</v>
      </c>
      <c r="O336" s="70" t="s">
        <v>45</v>
      </c>
      <c r="P336" s="119" t="s">
        <v>682</v>
      </c>
      <c r="Q336" s="98">
        <v>2021.12</v>
      </c>
      <c r="R336" s="137"/>
    </row>
    <row r="337" s="1" customFormat="1" ht="67" customHeight="1" spans="1:249">
      <c r="A337" s="67">
        <v>9</v>
      </c>
      <c r="B337" s="116" t="s">
        <v>701</v>
      </c>
      <c r="C337" s="119" t="s">
        <v>40</v>
      </c>
      <c r="D337" s="67" t="s">
        <v>491</v>
      </c>
      <c r="E337" s="70" t="s">
        <v>682</v>
      </c>
      <c r="F337" s="75" t="s">
        <v>702</v>
      </c>
      <c r="G337" s="136">
        <f>40-32</f>
        <v>8</v>
      </c>
      <c r="H337" s="137" t="s">
        <v>703</v>
      </c>
      <c r="I337" s="98">
        <v>15</v>
      </c>
      <c r="J337" s="98">
        <v>19</v>
      </c>
      <c r="K337" s="98">
        <v>0.0719</v>
      </c>
      <c r="L337" s="98">
        <v>0.1078</v>
      </c>
      <c r="M337" s="98">
        <v>0.2713</v>
      </c>
      <c r="N337" s="98">
        <v>0.3671</v>
      </c>
      <c r="O337" s="70" t="s">
        <v>45</v>
      </c>
      <c r="P337" s="119" t="s">
        <v>682</v>
      </c>
      <c r="Q337" s="98">
        <v>2021.12</v>
      </c>
      <c r="R337" s="137"/>
      <c r="S337" s="30"/>
      <c r="T337" s="30"/>
      <c r="U337" s="30"/>
      <c r="V337" s="30"/>
      <c r="W337" s="30"/>
      <c r="X337" s="30"/>
      <c r="Y337" s="30"/>
      <c r="Z337" s="30"/>
      <c r="AA337" s="30"/>
      <c r="AB337" s="30"/>
      <c r="AC337" s="30"/>
      <c r="AD337" s="30"/>
      <c r="AE337" s="30"/>
      <c r="AF337" s="30"/>
      <c r="AG337" s="30"/>
      <c r="AH337" s="30"/>
      <c r="AI337" s="30"/>
      <c r="AJ337" s="30"/>
      <c r="AK337" s="30"/>
      <c r="AL337" s="30"/>
      <c r="AM337" s="30"/>
      <c r="AN337" s="30"/>
      <c r="AO337" s="30"/>
      <c r="AP337" s="30"/>
      <c r="AQ337" s="30"/>
      <c r="AR337" s="30"/>
      <c r="AS337" s="30"/>
      <c r="AT337" s="30"/>
      <c r="AU337" s="30"/>
      <c r="AV337" s="30"/>
      <c r="AW337" s="30"/>
      <c r="AX337" s="30"/>
      <c r="AY337" s="30"/>
      <c r="AZ337" s="30"/>
      <c r="BA337" s="30"/>
      <c r="BB337" s="30"/>
      <c r="BC337" s="30"/>
      <c r="BD337" s="30"/>
      <c r="BE337" s="30"/>
      <c r="BF337" s="30"/>
      <c r="BG337" s="30"/>
      <c r="BH337" s="30"/>
      <c r="BI337" s="30"/>
      <c r="BJ337" s="30"/>
      <c r="BK337" s="30"/>
      <c r="BL337" s="30"/>
      <c r="BM337" s="30"/>
      <c r="BN337" s="30"/>
      <c r="BO337" s="30"/>
      <c r="BP337" s="30"/>
      <c r="BQ337" s="30"/>
      <c r="BR337" s="30"/>
      <c r="BS337" s="30"/>
      <c r="BT337" s="30"/>
      <c r="BU337" s="30"/>
      <c r="BV337" s="30"/>
      <c r="BW337" s="30"/>
      <c r="BX337" s="30"/>
      <c r="BY337" s="30"/>
      <c r="BZ337" s="30"/>
      <c r="CA337" s="30"/>
      <c r="CB337" s="30"/>
      <c r="CC337" s="30"/>
      <c r="CD337" s="30"/>
      <c r="CE337" s="30"/>
      <c r="CF337" s="30"/>
      <c r="CG337" s="30"/>
      <c r="CH337" s="30"/>
      <c r="CI337" s="30"/>
      <c r="CJ337" s="30"/>
      <c r="CK337" s="30"/>
      <c r="CL337" s="30"/>
      <c r="CM337" s="30"/>
      <c r="CN337" s="30"/>
      <c r="CO337" s="30"/>
      <c r="CP337" s="30"/>
      <c r="CQ337" s="30"/>
      <c r="CR337" s="30"/>
      <c r="CS337" s="30"/>
      <c r="CT337" s="30"/>
      <c r="CU337" s="30"/>
      <c r="CV337" s="30"/>
      <c r="CW337" s="30"/>
      <c r="CX337" s="30"/>
      <c r="CY337" s="30"/>
      <c r="CZ337" s="30"/>
      <c r="DA337" s="30"/>
      <c r="DB337" s="30"/>
      <c r="DC337" s="30"/>
      <c r="DD337" s="30"/>
      <c r="DE337" s="30"/>
      <c r="DF337" s="30"/>
      <c r="DG337" s="30"/>
      <c r="DH337" s="30"/>
      <c r="DI337" s="30"/>
      <c r="DJ337" s="30"/>
      <c r="DK337" s="30"/>
      <c r="DL337" s="30"/>
      <c r="DM337" s="30"/>
      <c r="DN337" s="30"/>
      <c r="DO337" s="30"/>
      <c r="DP337" s="30"/>
      <c r="DQ337" s="30"/>
      <c r="DR337" s="30"/>
      <c r="DS337" s="30"/>
      <c r="DT337" s="30"/>
      <c r="DU337" s="30"/>
      <c r="DV337" s="30"/>
      <c r="DW337" s="30"/>
      <c r="DX337" s="30"/>
      <c r="DY337" s="30"/>
      <c r="DZ337" s="30"/>
      <c r="EA337" s="30"/>
      <c r="EB337" s="30"/>
      <c r="EC337" s="30"/>
      <c r="ED337" s="30"/>
      <c r="EE337" s="30"/>
      <c r="EF337" s="30"/>
      <c r="EG337" s="30"/>
      <c r="EH337" s="30"/>
      <c r="EI337" s="30"/>
      <c r="EJ337" s="30"/>
      <c r="EK337" s="30"/>
      <c r="EL337" s="30"/>
      <c r="EM337" s="30"/>
      <c r="EN337" s="30"/>
      <c r="EO337" s="30"/>
      <c r="EP337" s="30"/>
      <c r="EQ337" s="30"/>
      <c r="ER337" s="30"/>
      <c r="ES337" s="30"/>
      <c r="ET337" s="30"/>
      <c r="EU337" s="30"/>
      <c r="EV337" s="30"/>
      <c r="EW337" s="30"/>
      <c r="EX337" s="30"/>
      <c r="EY337" s="30"/>
      <c r="EZ337" s="30"/>
      <c r="FA337" s="30"/>
      <c r="FB337" s="30"/>
      <c r="FC337" s="30"/>
      <c r="FD337" s="30"/>
      <c r="FE337" s="30"/>
      <c r="FF337" s="30"/>
      <c r="FG337" s="30"/>
      <c r="FH337" s="30"/>
      <c r="FI337" s="30"/>
      <c r="FJ337" s="30"/>
      <c r="FK337" s="30"/>
      <c r="FL337" s="30"/>
      <c r="FM337" s="30"/>
      <c r="FN337" s="30"/>
      <c r="FO337" s="30"/>
      <c r="FP337" s="30"/>
      <c r="FQ337" s="30"/>
      <c r="FR337" s="30"/>
      <c r="FS337" s="30"/>
      <c r="FT337" s="30"/>
      <c r="FU337" s="30"/>
      <c r="FV337" s="30"/>
      <c r="FW337" s="30"/>
      <c r="FX337" s="30"/>
      <c r="FY337" s="30"/>
      <c r="FZ337" s="30"/>
      <c r="GA337" s="30"/>
      <c r="GB337" s="30"/>
      <c r="GC337" s="30"/>
      <c r="GD337" s="30"/>
      <c r="GE337" s="30"/>
      <c r="GF337" s="30"/>
      <c r="GG337" s="30"/>
      <c r="GH337" s="30"/>
      <c r="GI337" s="30"/>
      <c r="GJ337" s="30"/>
      <c r="GK337" s="30"/>
      <c r="GL337" s="30"/>
      <c r="GM337" s="30"/>
      <c r="GN337" s="30"/>
      <c r="GO337" s="30"/>
      <c r="GP337" s="30"/>
      <c r="GQ337" s="30"/>
      <c r="GR337" s="30"/>
      <c r="GS337" s="30"/>
      <c r="GT337" s="30"/>
      <c r="GU337" s="30"/>
      <c r="GV337" s="30"/>
      <c r="GW337" s="30"/>
      <c r="GX337" s="30"/>
      <c r="GY337" s="30"/>
      <c r="GZ337" s="30"/>
      <c r="HA337" s="30"/>
      <c r="HB337" s="30"/>
      <c r="HC337" s="30"/>
      <c r="HD337" s="30"/>
      <c r="HE337" s="30"/>
      <c r="HF337" s="30"/>
      <c r="HG337" s="30"/>
      <c r="HH337" s="30"/>
      <c r="HI337" s="30"/>
      <c r="HJ337" s="30"/>
      <c r="HK337" s="30"/>
      <c r="HL337" s="30"/>
      <c r="HM337" s="30"/>
      <c r="HN337" s="30"/>
      <c r="HO337" s="30"/>
      <c r="HP337" s="30"/>
      <c r="HQ337" s="30"/>
      <c r="HR337" s="30"/>
      <c r="HS337" s="30"/>
      <c r="HT337" s="30"/>
      <c r="HU337" s="30"/>
      <c r="HV337" s="30"/>
      <c r="HW337" s="30"/>
      <c r="HX337" s="30"/>
      <c r="HY337" s="30"/>
      <c r="HZ337" s="30"/>
      <c r="IA337" s="30"/>
      <c r="IB337" s="30"/>
      <c r="IC337" s="30"/>
      <c r="ID337" s="30"/>
      <c r="IE337" s="30"/>
      <c r="IF337" s="30"/>
      <c r="IG337" s="30"/>
      <c r="IH337" s="30"/>
      <c r="II337" s="30"/>
      <c r="IJ337" s="30"/>
      <c r="IK337" s="30"/>
      <c r="IL337" s="30"/>
      <c r="IM337" s="30"/>
      <c r="IN337" s="30"/>
      <c r="IO337" s="30"/>
    </row>
    <row r="338" s="1" customFormat="1" ht="67" customHeight="1" spans="1:249">
      <c r="A338" s="67">
        <v>10</v>
      </c>
      <c r="B338" s="116" t="s">
        <v>704</v>
      </c>
      <c r="C338" s="119" t="s">
        <v>40</v>
      </c>
      <c r="D338" s="67" t="s">
        <v>454</v>
      </c>
      <c r="E338" s="70" t="s">
        <v>682</v>
      </c>
      <c r="F338" s="75" t="s">
        <v>705</v>
      </c>
      <c r="G338" s="136">
        <v>67</v>
      </c>
      <c r="H338" s="137" t="s">
        <v>706</v>
      </c>
      <c r="I338" s="98">
        <v>142</v>
      </c>
      <c r="J338" s="98">
        <v>113</v>
      </c>
      <c r="K338" s="98">
        <v>1.3817</v>
      </c>
      <c r="L338" s="98">
        <v>2.524</v>
      </c>
      <c r="M338" s="98">
        <v>4.6</v>
      </c>
      <c r="N338" s="98">
        <v>8.6</v>
      </c>
      <c r="O338" s="70" t="s">
        <v>707</v>
      </c>
      <c r="P338" s="119" t="s">
        <v>708</v>
      </c>
      <c r="Q338" s="98">
        <v>2022.04</v>
      </c>
      <c r="R338" s="137"/>
      <c r="S338" s="30"/>
      <c r="T338" s="30"/>
      <c r="U338" s="30"/>
      <c r="V338" s="30"/>
      <c r="W338" s="30"/>
      <c r="X338" s="30"/>
      <c r="Y338" s="30"/>
      <c r="Z338" s="30"/>
      <c r="AA338" s="30"/>
      <c r="AB338" s="30"/>
      <c r="AC338" s="30"/>
      <c r="AD338" s="30"/>
      <c r="AE338" s="30"/>
      <c r="AF338" s="30"/>
      <c r="AG338" s="30"/>
      <c r="AH338" s="30"/>
      <c r="AI338" s="30"/>
      <c r="AJ338" s="30"/>
      <c r="AK338" s="30"/>
      <c r="AL338" s="30"/>
      <c r="AM338" s="30"/>
      <c r="AN338" s="30"/>
      <c r="AO338" s="30"/>
      <c r="AP338" s="30"/>
      <c r="AQ338" s="30"/>
      <c r="AR338" s="30"/>
      <c r="AS338" s="30"/>
      <c r="AT338" s="30"/>
      <c r="AU338" s="30"/>
      <c r="AV338" s="30"/>
      <c r="AW338" s="30"/>
      <c r="AX338" s="30"/>
      <c r="AY338" s="30"/>
      <c r="AZ338" s="30"/>
      <c r="BA338" s="30"/>
      <c r="BB338" s="30"/>
      <c r="BC338" s="30"/>
      <c r="BD338" s="30"/>
      <c r="BE338" s="30"/>
      <c r="BF338" s="30"/>
      <c r="BG338" s="30"/>
      <c r="BH338" s="30"/>
      <c r="BI338" s="30"/>
      <c r="BJ338" s="30"/>
      <c r="BK338" s="30"/>
      <c r="BL338" s="30"/>
      <c r="BM338" s="30"/>
      <c r="BN338" s="30"/>
      <c r="BO338" s="30"/>
      <c r="BP338" s="30"/>
      <c r="BQ338" s="30"/>
      <c r="BR338" s="30"/>
      <c r="BS338" s="30"/>
      <c r="BT338" s="30"/>
      <c r="BU338" s="30"/>
      <c r="BV338" s="30"/>
      <c r="BW338" s="30"/>
      <c r="BX338" s="30"/>
      <c r="BY338" s="30"/>
      <c r="BZ338" s="30"/>
      <c r="CA338" s="30"/>
      <c r="CB338" s="30"/>
      <c r="CC338" s="30"/>
      <c r="CD338" s="30"/>
      <c r="CE338" s="30"/>
      <c r="CF338" s="30"/>
      <c r="CG338" s="30"/>
      <c r="CH338" s="30"/>
      <c r="CI338" s="30"/>
      <c r="CJ338" s="30"/>
      <c r="CK338" s="30"/>
      <c r="CL338" s="30"/>
      <c r="CM338" s="30"/>
      <c r="CN338" s="30"/>
      <c r="CO338" s="30"/>
      <c r="CP338" s="30"/>
      <c r="CQ338" s="30"/>
      <c r="CR338" s="30"/>
      <c r="CS338" s="30"/>
      <c r="CT338" s="30"/>
      <c r="CU338" s="30"/>
      <c r="CV338" s="30"/>
      <c r="CW338" s="30"/>
      <c r="CX338" s="30"/>
      <c r="CY338" s="30"/>
      <c r="CZ338" s="30"/>
      <c r="DA338" s="30"/>
      <c r="DB338" s="30"/>
      <c r="DC338" s="30"/>
      <c r="DD338" s="30"/>
      <c r="DE338" s="30"/>
      <c r="DF338" s="30"/>
      <c r="DG338" s="30"/>
      <c r="DH338" s="30"/>
      <c r="DI338" s="30"/>
      <c r="DJ338" s="30"/>
      <c r="DK338" s="30"/>
      <c r="DL338" s="30"/>
      <c r="DM338" s="30"/>
      <c r="DN338" s="30"/>
      <c r="DO338" s="30"/>
      <c r="DP338" s="30"/>
      <c r="DQ338" s="30"/>
      <c r="DR338" s="30"/>
      <c r="DS338" s="30"/>
      <c r="DT338" s="30"/>
      <c r="DU338" s="30"/>
      <c r="DV338" s="30"/>
      <c r="DW338" s="30"/>
      <c r="DX338" s="30"/>
      <c r="DY338" s="30"/>
      <c r="DZ338" s="30"/>
      <c r="EA338" s="30"/>
      <c r="EB338" s="30"/>
      <c r="EC338" s="30"/>
      <c r="ED338" s="30"/>
      <c r="EE338" s="30"/>
      <c r="EF338" s="30"/>
      <c r="EG338" s="30"/>
      <c r="EH338" s="30"/>
      <c r="EI338" s="30"/>
      <c r="EJ338" s="30"/>
      <c r="EK338" s="30"/>
      <c r="EL338" s="30"/>
      <c r="EM338" s="30"/>
      <c r="EN338" s="30"/>
      <c r="EO338" s="30"/>
      <c r="EP338" s="30"/>
      <c r="EQ338" s="30"/>
      <c r="ER338" s="30"/>
      <c r="ES338" s="30"/>
      <c r="ET338" s="30"/>
      <c r="EU338" s="30"/>
      <c r="EV338" s="30"/>
      <c r="EW338" s="30"/>
      <c r="EX338" s="30"/>
      <c r="EY338" s="30"/>
      <c r="EZ338" s="30"/>
      <c r="FA338" s="30"/>
      <c r="FB338" s="30"/>
      <c r="FC338" s="30"/>
      <c r="FD338" s="30"/>
      <c r="FE338" s="30"/>
      <c r="FF338" s="30"/>
      <c r="FG338" s="30"/>
      <c r="FH338" s="30"/>
      <c r="FI338" s="30"/>
      <c r="FJ338" s="30"/>
      <c r="FK338" s="30"/>
      <c r="FL338" s="30"/>
      <c r="FM338" s="30"/>
      <c r="FN338" s="30"/>
      <c r="FO338" s="30"/>
      <c r="FP338" s="30"/>
      <c r="FQ338" s="30"/>
      <c r="FR338" s="30"/>
      <c r="FS338" s="30"/>
      <c r="FT338" s="30"/>
      <c r="FU338" s="30"/>
      <c r="FV338" s="30"/>
      <c r="FW338" s="30"/>
      <c r="FX338" s="30"/>
      <c r="FY338" s="30"/>
      <c r="FZ338" s="30"/>
      <c r="GA338" s="30"/>
      <c r="GB338" s="30"/>
      <c r="GC338" s="30"/>
      <c r="GD338" s="30"/>
      <c r="GE338" s="30"/>
      <c r="GF338" s="30"/>
      <c r="GG338" s="30"/>
      <c r="GH338" s="30"/>
      <c r="GI338" s="30"/>
      <c r="GJ338" s="30"/>
      <c r="GK338" s="30"/>
      <c r="GL338" s="30"/>
      <c r="GM338" s="30"/>
      <c r="GN338" s="30"/>
      <c r="GO338" s="30"/>
      <c r="GP338" s="30"/>
      <c r="GQ338" s="30"/>
      <c r="GR338" s="30"/>
      <c r="GS338" s="30"/>
      <c r="GT338" s="30"/>
      <c r="GU338" s="30"/>
      <c r="GV338" s="30"/>
      <c r="GW338" s="30"/>
      <c r="GX338" s="30"/>
      <c r="GY338" s="30"/>
      <c r="GZ338" s="30"/>
      <c r="HA338" s="30"/>
      <c r="HB338" s="30"/>
      <c r="HC338" s="30"/>
      <c r="HD338" s="30"/>
      <c r="HE338" s="30"/>
      <c r="HF338" s="30"/>
      <c r="HG338" s="30"/>
      <c r="HH338" s="30"/>
      <c r="HI338" s="30"/>
      <c r="HJ338" s="30"/>
      <c r="HK338" s="30"/>
      <c r="HL338" s="30"/>
      <c r="HM338" s="30"/>
      <c r="HN338" s="30"/>
      <c r="HO338" s="30"/>
      <c r="HP338" s="30"/>
      <c r="HQ338" s="30"/>
      <c r="HR338" s="30"/>
      <c r="HS338" s="30"/>
      <c r="HT338" s="30"/>
      <c r="HU338" s="30"/>
      <c r="HV338" s="30"/>
      <c r="HW338" s="30"/>
      <c r="HX338" s="30"/>
      <c r="HY338" s="30"/>
      <c r="HZ338" s="30"/>
      <c r="IA338" s="30"/>
      <c r="IB338" s="30"/>
      <c r="IC338" s="30"/>
      <c r="ID338" s="30"/>
      <c r="IE338" s="30"/>
      <c r="IF338" s="30"/>
      <c r="IG338" s="30"/>
      <c r="IH338" s="30"/>
      <c r="II338" s="30"/>
      <c r="IJ338" s="30"/>
      <c r="IK338" s="30"/>
      <c r="IL338" s="30"/>
      <c r="IM338" s="30"/>
      <c r="IN338" s="30"/>
      <c r="IO338" s="30"/>
    </row>
    <row r="339" s="1" customFormat="1" ht="101" customHeight="1" spans="1:249">
      <c r="A339" s="67">
        <v>11</v>
      </c>
      <c r="B339" s="116" t="s">
        <v>709</v>
      </c>
      <c r="C339" s="119" t="s">
        <v>40</v>
      </c>
      <c r="D339" s="67" t="s">
        <v>41</v>
      </c>
      <c r="E339" s="70" t="s">
        <v>682</v>
      </c>
      <c r="F339" s="112" t="s">
        <v>710</v>
      </c>
      <c r="G339" s="136">
        <f>111-27+66</f>
        <v>150</v>
      </c>
      <c r="H339" s="137" t="s">
        <v>703</v>
      </c>
      <c r="I339" s="98">
        <v>4</v>
      </c>
      <c r="J339" s="98">
        <v>2</v>
      </c>
      <c r="K339" s="98">
        <v>0.0344</v>
      </c>
      <c r="L339" s="98">
        <v>0.0883</v>
      </c>
      <c r="M339" s="98">
        <v>0.1143</v>
      </c>
      <c r="N339" s="98">
        <v>0.4003</v>
      </c>
      <c r="O339" s="70" t="s">
        <v>45</v>
      </c>
      <c r="P339" s="119" t="s">
        <v>682</v>
      </c>
      <c r="Q339" s="98">
        <v>2021.12</v>
      </c>
      <c r="R339" s="75"/>
      <c r="S339" s="30"/>
      <c r="T339" s="30"/>
      <c r="U339" s="30"/>
      <c r="V339" s="30"/>
      <c r="W339" s="30"/>
      <c r="X339" s="30"/>
      <c r="Y339" s="30"/>
      <c r="Z339" s="30"/>
      <c r="AA339" s="30"/>
      <c r="AB339" s="30"/>
      <c r="AC339" s="30"/>
      <c r="AD339" s="30"/>
      <c r="AE339" s="30"/>
      <c r="AF339" s="30"/>
      <c r="AG339" s="30"/>
      <c r="AH339" s="30"/>
      <c r="AI339" s="30"/>
      <c r="AJ339" s="30"/>
      <c r="AK339" s="30"/>
      <c r="AL339" s="30"/>
      <c r="AM339" s="30"/>
      <c r="AN339" s="30"/>
      <c r="AO339" s="30"/>
      <c r="AP339" s="30"/>
      <c r="AQ339" s="30"/>
      <c r="AR339" s="30"/>
      <c r="AS339" s="30"/>
      <c r="AT339" s="30"/>
      <c r="AU339" s="30"/>
      <c r="AV339" s="30"/>
      <c r="AW339" s="30"/>
      <c r="AX339" s="30"/>
      <c r="AY339" s="30"/>
      <c r="AZ339" s="30"/>
      <c r="BA339" s="30"/>
      <c r="BB339" s="30"/>
      <c r="BC339" s="30"/>
      <c r="BD339" s="30"/>
      <c r="BE339" s="30"/>
      <c r="BF339" s="30"/>
      <c r="BG339" s="30"/>
      <c r="BH339" s="30"/>
      <c r="BI339" s="30"/>
      <c r="BJ339" s="30"/>
      <c r="BK339" s="30"/>
      <c r="BL339" s="30"/>
      <c r="BM339" s="30"/>
      <c r="BN339" s="30"/>
      <c r="BO339" s="30"/>
      <c r="BP339" s="30"/>
      <c r="BQ339" s="30"/>
      <c r="BR339" s="30"/>
      <c r="BS339" s="30"/>
      <c r="BT339" s="30"/>
      <c r="BU339" s="30"/>
      <c r="BV339" s="30"/>
      <c r="BW339" s="30"/>
      <c r="BX339" s="30"/>
      <c r="BY339" s="30"/>
      <c r="BZ339" s="30"/>
      <c r="CA339" s="30"/>
      <c r="CB339" s="30"/>
      <c r="CC339" s="30"/>
      <c r="CD339" s="30"/>
      <c r="CE339" s="30"/>
      <c r="CF339" s="30"/>
      <c r="CG339" s="30"/>
      <c r="CH339" s="30"/>
      <c r="CI339" s="30"/>
      <c r="CJ339" s="30"/>
      <c r="CK339" s="30"/>
      <c r="CL339" s="30"/>
      <c r="CM339" s="30"/>
      <c r="CN339" s="30"/>
      <c r="CO339" s="30"/>
      <c r="CP339" s="30"/>
      <c r="CQ339" s="30"/>
      <c r="CR339" s="30"/>
      <c r="CS339" s="30"/>
      <c r="CT339" s="30"/>
      <c r="CU339" s="30"/>
      <c r="CV339" s="30"/>
      <c r="CW339" s="30"/>
      <c r="CX339" s="30"/>
      <c r="CY339" s="30"/>
      <c r="CZ339" s="30"/>
      <c r="DA339" s="30"/>
      <c r="DB339" s="30"/>
      <c r="DC339" s="30"/>
      <c r="DD339" s="30"/>
      <c r="DE339" s="30"/>
      <c r="DF339" s="30"/>
      <c r="DG339" s="30"/>
      <c r="DH339" s="30"/>
      <c r="DI339" s="30"/>
      <c r="DJ339" s="30"/>
      <c r="DK339" s="30"/>
      <c r="DL339" s="30"/>
      <c r="DM339" s="30"/>
      <c r="DN339" s="30"/>
      <c r="DO339" s="30"/>
      <c r="DP339" s="30"/>
      <c r="DQ339" s="30"/>
      <c r="DR339" s="30"/>
      <c r="DS339" s="30"/>
      <c r="DT339" s="30"/>
      <c r="DU339" s="30"/>
      <c r="DV339" s="30"/>
      <c r="DW339" s="30"/>
      <c r="DX339" s="30"/>
      <c r="DY339" s="30"/>
      <c r="DZ339" s="30"/>
      <c r="EA339" s="30"/>
      <c r="EB339" s="30"/>
      <c r="EC339" s="30"/>
      <c r="ED339" s="30"/>
      <c r="EE339" s="30"/>
      <c r="EF339" s="30"/>
      <c r="EG339" s="30"/>
      <c r="EH339" s="30"/>
      <c r="EI339" s="30"/>
      <c r="EJ339" s="30"/>
      <c r="EK339" s="30"/>
      <c r="EL339" s="30"/>
      <c r="EM339" s="30"/>
      <c r="EN339" s="30"/>
      <c r="EO339" s="30"/>
      <c r="EP339" s="30"/>
      <c r="EQ339" s="30"/>
      <c r="ER339" s="30"/>
      <c r="ES339" s="30"/>
      <c r="ET339" s="30"/>
      <c r="EU339" s="30"/>
      <c r="EV339" s="30"/>
      <c r="EW339" s="30"/>
      <c r="EX339" s="30"/>
      <c r="EY339" s="30"/>
      <c r="EZ339" s="30"/>
      <c r="FA339" s="30"/>
      <c r="FB339" s="30"/>
      <c r="FC339" s="30"/>
      <c r="FD339" s="30"/>
      <c r="FE339" s="30"/>
      <c r="FF339" s="30"/>
      <c r="FG339" s="30"/>
      <c r="FH339" s="30"/>
      <c r="FI339" s="30"/>
      <c r="FJ339" s="30"/>
      <c r="FK339" s="30"/>
      <c r="FL339" s="30"/>
      <c r="FM339" s="30"/>
      <c r="FN339" s="30"/>
      <c r="FO339" s="30"/>
      <c r="FP339" s="30"/>
      <c r="FQ339" s="30"/>
      <c r="FR339" s="30"/>
      <c r="FS339" s="30"/>
      <c r="FT339" s="30"/>
      <c r="FU339" s="30"/>
      <c r="FV339" s="30"/>
      <c r="FW339" s="30"/>
      <c r="FX339" s="30"/>
      <c r="FY339" s="30"/>
      <c r="FZ339" s="30"/>
      <c r="GA339" s="30"/>
      <c r="GB339" s="30"/>
      <c r="GC339" s="30"/>
      <c r="GD339" s="30"/>
      <c r="GE339" s="30"/>
      <c r="GF339" s="30"/>
      <c r="GG339" s="30"/>
      <c r="GH339" s="30"/>
      <c r="GI339" s="30"/>
      <c r="GJ339" s="30"/>
      <c r="GK339" s="30"/>
      <c r="GL339" s="30"/>
      <c r="GM339" s="30"/>
      <c r="GN339" s="30"/>
      <c r="GO339" s="30"/>
      <c r="GP339" s="30"/>
      <c r="GQ339" s="30"/>
      <c r="GR339" s="30"/>
      <c r="GS339" s="30"/>
      <c r="GT339" s="30"/>
      <c r="GU339" s="30"/>
      <c r="GV339" s="30"/>
      <c r="GW339" s="30"/>
      <c r="GX339" s="30"/>
      <c r="GY339" s="30"/>
      <c r="GZ339" s="30"/>
      <c r="HA339" s="30"/>
      <c r="HB339" s="30"/>
      <c r="HC339" s="30"/>
      <c r="HD339" s="30"/>
      <c r="HE339" s="30"/>
      <c r="HF339" s="30"/>
      <c r="HG339" s="30"/>
      <c r="HH339" s="30"/>
      <c r="HI339" s="30"/>
      <c r="HJ339" s="30"/>
      <c r="HK339" s="30"/>
      <c r="HL339" s="30"/>
      <c r="HM339" s="30"/>
      <c r="HN339" s="30"/>
      <c r="HO339" s="30"/>
      <c r="HP339" s="30"/>
      <c r="HQ339" s="30"/>
      <c r="HR339" s="30"/>
      <c r="HS339" s="30"/>
      <c r="HT339" s="30"/>
      <c r="HU339" s="30"/>
      <c r="HV339" s="30"/>
      <c r="HW339" s="30"/>
      <c r="HX339" s="30"/>
      <c r="HY339" s="30"/>
      <c r="HZ339" s="30"/>
      <c r="IA339" s="30"/>
      <c r="IB339" s="30"/>
      <c r="IC339" s="30"/>
      <c r="ID339" s="30"/>
      <c r="IE339" s="30"/>
      <c r="IF339" s="30"/>
      <c r="IG339" s="30"/>
      <c r="IH339" s="30"/>
      <c r="II339" s="30"/>
      <c r="IJ339" s="30"/>
      <c r="IK339" s="30"/>
      <c r="IL339" s="30"/>
      <c r="IM339" s="30"/>
      <c r="IN339" s="30"/>
      <c r="IO339" s="30"/>
    </row>
    <row r="340" s="1" customFormat="1" ht="86" customHeight="1" spans="1:249">
      <c r="A340" s="67">
        <v>12</v>
      </c>
      <c r="B340" s="116" t="s">
        <v>711</v>
      </c>
      <c r="C340" s="119" t="s">
        <v>40</v>
      </c>
      <c r="D340" s="67" t="s">
        <v>41</v>
      </c>
      <c r="E340" s="70" t="s">
        <v>682</v>
      </c>
      <c r="F340" s="75" t="s">
        <v>712</v>
      </c>
      <c r="G340" s="136">
        <f>101-25</f>
        <v>76</v>
      </c>
      <c r="H340" s="137" t="s">
        <v>703</v>
      </c>
      <c r="I340" s="98">
        <v>10</v>
      </c>
      <c r="J340" s="98">
        <v>3</v>
      </c>
      <c r="K340" s="98">
        <v>0.0218</v>
      </c>
      <c r="L340" s="98">
        <v>0.0668</v>
      </c>
      <c r="M340" s="98">
        <v>0.0849</v>
      </c>
      <c r="N340" s="98">
        <v>0.266</v>
      </c>
      <c r="O340" s="70" t="s">
        <v>45</v>
      </c>
      <c r="P340" s="119" t="s">
        <v>682</v>
      </c>
      <c r="Q340" s="98">
        <v>2021.12</v>
      </c>
      <c r="R340" s="137"/>
      <c r="S340" s="30"/>
      <c r="T340" s="30"/>
      <c r="U340" s="30"/>
      <c r="V340" s="30"/>
      <c r="W340" s="30"/>
      <c r="X340" s="30"/>
      <c r="Y340" s="30"/>
      <c r="Z340" s="30"/>
      <c r="AA340" s="30"/>
      <c r="AB340" s="30"/>
      <c r="AC340" s="30"/>
      <c r="AD340" s="30"/>
      <c r="AE340" s="30"/>
      <c r="AF340" s="30"/>
      <c r="AG340" s="30"/>
      <c r="AH340" s="30"/>
      <c r="AI340" s="30"/>
      <c r="AJ340" s="30"/>
      <c r="AK340" s="30"/>
      <c r="AL340" s="30"/>
      <c r="AM340" s="30"/>
      <c r="AN340" s="30"/>
      <c r="AO340" s="30"/>
      <c r="AP340" s="30"/>
      <c r="AQ340" s="30"/>
      <c r="AR340" s="30"/>
      <c r="AS340" s="30"/>
      <c r="AT340" s="30"/>
      <c r="AU340" s="30"/>
      <c r="AV340" s="30"/>
      <c r="AW340" s="30"/>
      <c r="AX340" s="30"/>
      <c r="AY340" s="30"/>
      <c r="AZ340" s="30"/>
      <c r="BA340" s="30"/>
      <c r="BB340" s="30"/>
      <c r="BC340" s="30"/>
      <c r="BD340" s="30"/>
      <c r="BE340" s="30"/>
      <c r="BF340" s="30"/>
      <c r="BG340" s="30"/>
      <c r="BH340" s="30"/>
      <c r="BI340" s="30"/>
      <c r="BJ340" s="30"/>
      <c r="BK340" s="30"/>
      <c r="BL340" s="30"/>
      <c r="BM340" s="30"/>
      <c r="BN340" s="30"/>
      <c r="BO340" s="30"/>
      <c r="BP340" s="30"/>
      <c r="BQ340" s="30"/>
      <c r="BR340" s="30"/>
      <c r="BS340" s="30"/>
      <c r="BT340" s="30"/>
      <c r="BU340" s="30"/>
      <c r="BV340" s="30"/>
      <c r="BW340" s="30"/>
      <c r="BX340" s="30"/>
      <c r="BY340" s="30"/>
      <c r="BZ340" s="30"/>
      <c r="CA340" s="30"/>
      <c r="CB340" s="30"/>
      <c r="CC340" s="30"/>
      <c r="CD340" s="30"/>
      <c r="CE340" s="30"/>
      <c r="CF340" s="30"/>
      <c r="CG340" s="30"/>
      <c r="CH340" s="30"/>
      <c r="CI340" s="30"/>
      <c r="CJ340" s="30"/>
      <c r="CK340" s="30"/>
      <c r="CL340" s="30"/>
      <c r="CM340" s="30"/>
      <c r="CN340" s="30"/>
      <c r="CO340" s="30"/>
      <c r="CP340" s="30"/>
      <c r="CQ340" s="30"/>
      <c r="CR340" s="30"/>
      <c r="CS340" s="30"/>
      <c r="CT340" s="30"/>
      <c r="CU340" s="30"/>
      <c r="CV340" s="30"/>
      <c r="CW340" s="30"/>
      <c r="CX340" s="30"/>
      <c r="CY340" s="30"/>
      <c r="CZ340" s="30"/>
      <c r="DA340" s="30"/>
      <c r="DB340" s="30"/>
      <c r="DC340" s="30"/>
      <c r="DD340" s="30"/>
      <c r="DE340" s="30"/>
      <c r="DF340" s="30"/>
      <c r="DG340" s="30"/>
      <c r="DH340" s="30"/>
      <c r="DI340" s="30"/>
      <c r="DJ340" s="30"/>
      <c r="DK340" s="30"/>
      <c r="DL340" s="30"/>
      <c r="DM340" s="30"/>
      <c r="DN340" s="30"/>
      <c r="DO340" s="30"/>
      <c r="DP340" s="30"/>
      <c r="DQ340" s="30"/>
      <c r="DR340" s="30"/>
      <c r="DS340" s="30"/>
      <c r="DT340" s="30"/>
      <c r="DU340" s="30"/>
      <c r="DV340" s="30"/>
      <c r="DW340" s="30"/>
      <c r="DX340" s="30"/>
      <c r="DY340" s="30"/>
      <c r="DZ340" s="30"/>
      <c r="EA340" s="30"/>
      <c r="EB340" s="30"/>
      <c r="EC340" s="30"/>
      <c r="ED340" s="30"/>
      <c r="EE340" s="30"/>
      <c r="EF340" s="30"/>
      <c r="EG340" s="30"/>
      <c r="EH340" s="30"/>
      <c r="EI340" s="30"/>
      <c r="EJ340" s="30"/>
      <c r="EK340" s="30"/>
      <c r="EL340" s="30"/>
      <c r="EM340" s="30"/>
      <c r="EN340" s="30"/>
      <c r="EO340" s="30"/>
      <c r="EP340" s="30"/>
      <c r="EQ340" s="30"/>
      <c r="ER340" s="30"/>
      <c r="ES340" s="30"/>
      <c r="ET340" s="30"/>
      <c r="EU340" s="30"/>
      <c r="EV340" s="30"/>
      <c r="EW340" s="30"/>
      <c r="EX340" s="30"/>
      <c r="EY340" s="30"/>
      <c r="EZ340" s="30"/>
      <c r="FA340" s="30"/>
      <c r="FB340" s="30"/>
      <c r="FC340" s="30"/>
      <c r="FD340" s="30"/>
      <c r="FE340" s="30"/>
      <c r="FF340" s="30"/>
      <c r="FG340" s="30"/>
      <c r="FH340" s="30"/>
      <c r="FI340" s="30"/>
      <c r="FJ340" s="30"/>
      <c r="FK340" s="30"/>
      <c r="FL340" s="30"/>
      <c r="FM340" s="30"/>
      <c r="FN340" s="30"/>
      <c r="FO340" s="30"/>
      <c r="FP340" s="30"/>
      <c r="FQ340" s="30"/>
      <c r="FR340" s="30"/>
      <c r="FS340" s="30"/>
      <c r="FT340" s="30"/>
      <c r="FU340" s="30"/>
      <c r="FV340" s="30"/>
      <c r="FW340" s="30"/>
      <c r="FX340" s="30"/>
      <c r="FY340" s="30"/>
      <c r="FZ340" s="30"/>
      <c r="GA340" s="30"/>
      <c r="GB340" s="30"/>
      <c r="GC340" s="30"/>
      <c r="GD340" s="30"/>
      <c r="GE340" s="30"/>
      <c r="GF340" s="30"/>
      <c r="GG340" s="30"/>
      <c r="GH340" s="30"/>
      <c r="GI340" s="30"/>
      <c r="GJ340" s="30"/>
      <c r="GK340" s="30"/>
      <c r="GL340" s="30"/>
      <c r="GM340" s="30"/>
      <c r="GN340" s="30"/>
      <c r="GO340" s="30"/>
      <c r="GP340" s="30"/>
      <c r="GQ340" s="30"/>
      <c r="GR340" s="30"/>
      <c r="GS340" s="30"/>
      <c r="GT340" s="30"/>
      <c r="GU340" s="30"/>
      <c r="GV340" s="30"/>
      <c r="GW340" s="30"/>
      <c r="GX340" s="30"/>
      <c r="GY340" s="30"/>
      <c r="GZ340" s="30"/>
      <c r="HA340" s="30"/>
      <c r="HB340" s="30"/>
      <c r="HC340" s="30"/>
      <c r="HD340" s="30"/>
      <c r="HE340" s="30"/>
      <c r="HF340" s="30"/>
      <c r="HG340" s="30"/>
      <c r="HH340" s="30"/>
      <c r="HI340" s="30"/>
      <c r="HJ340" s="30"/>
      <c r="HK340" s="30"/>
      <c r="HL340" s="30"/>
      <c r="HM340" s="30"/>
      <c r="HN340" s="30"/>
      <c r="HO340" s="30"/>
      <c r="HP340" s="30"/>
      <c r="HQ340" s="30"/>
      <c r="HR340" s="30"/>
      <c r="HS340" s="30"/>
      <c r="HT340" s="30"/>
      <c r="HU340" s="30"/>
      <c r="HV340" s="30"/>
      <c r="HW340" s="30"/>
      <c r="HX340" s="30"/>
      <c r="HY340" s="30"/>
      <c r="HZ340" s="30"/>
      <c r="IA340" s="30"/>
      <c r="IB340" s="30"/>
      <c r="IC340" s="30"/>
      <c r="ID340" s="30"/>
      <c r="IE340" s="30"/>
      <c r="IF340" s="30"/>
      <c r="IG340" s="30"/>
      <c r="IH340" s="30"/>
      <c r="II340" s="30"/>
      <c r="IJ340" s="30"/>
      <c r="IK340" s="30"/>
      <c r="IL340" s="30"/>
      <c r="IM340" s="30"/>
      <c r="IN340" s="30"/>
      <c r="IO340" s="30"/>
    </row>
    <row r="341" s="1" customFormat="1" ht="80" customHeight="1" spans="1:249">
      <c r="A341" s="67">
        <v>13</v>
      </c>
      <c r="B341" s="116" t="s">
        <v>713</v>
      </c>
      <c r="C341" s="119" t="s">
        <v>40</v>
      </c>
      <c r="D341" s="67" t="s">
        <v>41</v>
      </c>
      <c r="E341" s="70" t="s">
        <v>682</v>
      </c>
      <c r="F341" s="75" t="s">
        <v>714</v>
      </c>
      <c r="G341" s="136">
        <f>170</f>
        <v>170</v>
      </c>
      <c r="H341" s="139" t="s">
        <v>715</v>
      </c>
      <c r="I341" s="155">
        <v>2</v>
      </c>
      <c r="J341" s="155">
        <v>2</v>
      </c>
      <c r="K341" s="155">
        <v>0.0081</v>
      </c>
      <c r="L341" s="155">
        <v>0.0154</v>
      </c>
      <c r="M341" s="155">
        <v>0.0298</v>
      </c>
      <c r="N341" s="155">
        <v>0.0517</v>
      </c>
      <c r="O341" s="156" t="s">
        <v>45</v>
      </c>
      <c r="P341" s="157" t="s">
        <v>682</v>
      </c>
      <c r="Q341" s="98">
        <v>2021.12</v>
      </c>
      <c r="R341" s="137"/>
      <c r="S341" s="30"/>
      <c r="T341" s="30"/>
      <c r="U341" s="30"/>
      <c r="V341" s="30"/>
      <c r="W341" s="30"/>
      <c r="X341" s="30"/>
      <c r="Y341" s="30"/>
      <c r="Z341" s="30"/>
      <c r="AA341" s="30"/>
      <c r="AB341" s="30"/>
      <c r="AC341" s="30"/>
      <c r="AD341" s="30"/>
      <c r="AE341" s="30"/>
      <c r="AF341" s="30"/>
      <c r="AG341" s="30"/>
      <c r="AH341" s="30"/>
      <c r="AI341" s="30"/>
      <c r="AJ341" s="30"/>
      <c r="AK341" s="30"/>
      <c r="AL341" s="30"/>
      <c r="AM341" s="30"/>
      <c r="AN341" s="30"/>
      <c r="AO341" s="30"/>
      <c r="AP341" s="30"/>
      <c r="AQ341" s="30"/>
      <c r="AR341" s="30"/>
      <c r="AS341" s="30"/>
      <c r="AT341" s="30"/>
      <c r="AU341" s="30"/>
      <c r="AV341" s="30"/>
      <c r="AW341" s="30"/>
      <c r="AX341" s="30"/>
      <c r="AY341" s="30"/>
      <c r="AZ341" s="30"/>
      <c r="BA341" s="30"/>
      <c r="BB341" s="30"/>
      <c r="BC341" s="30"/>
      <c r="BD341" s="30"/>
      <c r="BE341" s="30"/>
      <c r="BF341" s="30"/>
      <c r="BG341" s="30"/>
      <c r="BH341" s="30"/>
      <c r="BI341" s="30"/>
      <c r="BJ341" s="30"/>
      <c r="BK341" s="30"/>
      <c r="BL341" s="30"/>
      <c r="BM341" s="30"/>
      <c r="BN341" s="30"/>
      <c r="BO341" s="30"/>
      <c r="BP341" s="30"/>
      <c r="BQ341" s="30"/>
      <c r="BR341" s="30"/>
      <c r="BS341" s="30"/>
      <c r="BT341" s="30"/>
      <c r="BU341" s="30"/>
      <c r="BV341" s="30"/>
      <c r="BW341" s="30"/>
      <c r="BX341" s="30"/>
      <c r="BY341" s="30"/>
      <c r="BZ341" s="30"/>
      <c r="CA341" s="30"/>
      <c r="CB341" s="30"/>
      <c r="CC341" s="30"/>
      <c r="CD341" s="30"/>
      <c r="CE341" s="30"/>
      <c r="CF341" s="30"/>
      <c r="CG341" s="30"/>
      <c r="CH341" s="30"/>
      <c r="CI341" s="30"/>
      <c r="CJ341" s="30"/>
      <c r="CK341" s="30"/>
      <c r="CL341" s="30"/>
      <c r="CM341" s="30"/>
      <c r="CN341" s="30"/>
      <c r="CO341" s="30"/>
      <c r="CP341" s="30"/>
      <c r="CQ341" s="30"/>
      <c r="CR341" s="30"/>
      <c r="CS341" s="30"/>
      <c r="CT341" s="30"/>
      <c r="CU341" s="30"/>
      <c r="CV341" s="30"/>
      <c r="CW341" s="30"/>
      <c r="CX341" s="30"/>
      <c r="CY341" s="30"/>
      <c r="CZ341" s="30"/>
      <c r="DA341" s="30"/>
      <c r="DB341" s="30"/>
      <c r="DC341" s="30"/>
      <c r="DD341" s="30"/>
      <c r="DE341" s="30"/>
      <c r="DF341" s="30"/>
      <c r="DG341" s="30"/>
      <c r="DH341" s="30"/>
      <c r="DI341" s="30"/>
      <c r="DJ341" s="30"/>
      <c r="DK341" s="30"/>
      <c r="DL341" s="30"/>
      <c r="DM341" s="30"/>
      <c r="DN341" s="30"/>
      <c r="DO341" s="30"/>
      <c r="DP341" s="30"/>
      <c r="DQ341" s="30"/>
      <c r="DR341" s="30"/>
      <c r="DS341" s="30"/>
      <c r="DT341" s="30"/>
      <c r="DU341" s="30"/>
      <c r="DV341" s="30"/>
      <c r="DW341" s="30"/>
      <c r="DX341" s="30"/>
      <c r="DY341" s="30"/>
      <c r="DZ341" s="30"/>
      <c r="EA341" s="30"/>
      <c r="EB341" s="30"/>
      <c r="EC341" s="30"/>
      <c r="ED341" s="30"/>
      <c r="EE341" s="30"/>
      <c r="EF341" s="30"/>
      <c r="EG341" s="30"/>
      <c r="EH341" s="30"/>
      <c r="EI341" s="30"/>
      <c r="EJ341" s="30"/>
      <c r="EK341" s="30"/>
      <c r="EL341" s="30"/>
      <c r="EM341" s="30"/>
      <c r="EN341" s="30"/>
      <c r="EO341" s="30"/>
      <c r="EP341" s="30"/>
      <c r="EQ341" s="30"/>
      <c r="ER341" s="30"/>
      <c r="ES341" s="30"/>
      <c r="ET341" s="30"/>
      <c r="EU341" s="30"/>
      <c r="EV341" s="30"/>
      <c r="EW341" s="30"/>
      <c r="EX341" s="30"/>
      <c r="EY341" s="30"/>
      <c r="EZ341" s="30"/>
      <c r="FA341" s="30"/>
      <c r="FB341" s="30"/>
      <c r="FC341" s="30"/>
      <c r="FD341" s="30"/>
      <c r="FE341" s="30"/>
      <c r="FF341" s="30"/>
      <c r="FG341" s="30"/>
      <c r="FH341" s="30"/>
      <c r="FI341" s="30"/>
      <c r="FJ341" s="30"/>
      <c r="FK341" s="30"/>
      <c r="FL341" s="30"/>
      <c r="FM341" s="30"/>
      <c r="FN341" s="30"/>
      <c r="FO341" s="30"/>
      <c r="FP341" s="30"/>
      <c r="FQ341" s="30"/>
      <c r="FR341" s="30"/>
      <c r="FS341" s="30"/>
      <c r="FT341" s="30"/>
      <c r="FU341" s="30"/>
      <c r="FV341" s="30"/>
      <c r="FW341" s="30"/>
      <c r="FX341" s="30"/>
      <c r="FY341" s="30"/>
      <c r="FZ341" s="30"/>
      <c r="GA341" s="30"/>
      <c r="GB341" s="30"/>
      <c r="GC341" s="30"/>
      <c r="GD341" s="30"/>
      <c r="GE341" s="30"/>
      <c r="GF341" s="30"/>
      <c r="GG341" s="30"/>
      <c r="GH341" s="30"/>
      <c r="GI341" s="30"/>
      <c r="GJ341" s="30"/>
      <c r="GK341" s="30"/>
      <c r="GL341" s="30"/>
      <c r="GM341" s="30"/>
      <c r="GN341" s="30"/>
      <c r="GO341" s="30"/>
      <c r="GP341" s="30"/>
      <c r="GQ341" s="30"/>
      <c r="GR341" s="30"/>
      <c r="GS341" s="30"/>
      <c r="GT341" s="30"/>
      <c r="GU341" s="30"/>
      <c r="GV341" s="30"/>
      <c r="GW341" s="30"/>
      <c r="GX341" s="30"/>
      <c r="GY341" s="30"/>
      <c r="GZ341" s="30"/>
      <c r="HA341" s="30"/>
      <c r="HB341" s="30"/>
      <c r="HC341" s="30"/>
      <c r="HD341" s="30"/>
      <c r="HE341" s="30"/>
      <c r="HF341" s="30"/>
      <c r="HG341" s="30"/>
      <c r="HH341" s="30"/>
      <c r="HI341" s="30"/>
      <c r="HJ341" s="30"/>
      <c r="HK341" s="30"/>
      <c r="HL341" s="30"/>
      <c r="HM341" s="30"/>
      <c r="HN341" s="30"/>
      <c r="HO341" s="30"/>
      <c r="HP341" s="30"/>
      <c r="HQ341" s="30"/>
      <c r="HR341" s="30"/>
      <c r="HS341" s="30"/>
      <c r="HT341" s="30"/>
      <c r="HU341" s="30"/>
      <c r="HV341" s="30"/>
      <c r="HW341" s="30"/>
      <c r="HX341" s="30"/>
      <c r="HY341" s="30"/>
      <c r="HZ341" s="30"/>
      <c r="IA341" s="30"/>
      <c r="IB341" s="30"/>
      <c r="IC341" s="30"/>
      <c r="ID341" s="30"/>
      <c r="IE341" s="30"/>
      <c r="IF341" s="30"/>
      <c r="IG341" s="30"/>
      <c r="IH341" s="30"/>
      <c r="II341" s="30"/>
      <c r="IJ341" s="30"/>
      <c r="IK341" s="30"/>
      <c r="IL341" s="30"/>
      <c r="IM341" s="30"/>
      <c r="IN341" s="30"/>
      <c r="IO341" s="30"/>
    </row>
    <row r="342" s="1" customFormat="1" ht="108" customHeight="1" spans="1:249">
      <c r="A342" s="67">
        <v>14</v>
      </c>
      <c r="B342" s="116" t="s">
        <v>716</v>
      </c>
      <c r="C342" s="119" t="s">
        <v>40</v>
      </c>
      <c r="D342" s="67" t="s">
        <v>491</v>
      </c>
      <c r="E342" s="70" t="s">
        <v>682</v>
      </c>
      <c r="F342" s="112" t="s">
        <v>717</v>
      </c>
      <c r="G342" s="136">
        <f>588-60+206.5</f>
        <v>734.5</v>
      </c>
      <c r="H342" s="137" t="s">
        <v>706</v>
      </c>
      <c r="I342" s="98">
        <v>59</v>
      </c>
      <c r="J342" s="98">
        <v>34</v>
      </c>
      <c r="K342" s="98">
        <v>0.3937</v>
      </c>
      <c r="L342" s="98">
        <v>0.6475</v>
      </c>
      <c r="M342" s="98">
        <v>1.5547</v>
      </c>
      <c r="N342" s="98">
        <v>2.7084</v>
      </c>
      <c r="O342" s="70" t="s">
        <v>45</v>
      </c>
      <c r="P342" s="119" t="s">
        <v>682</v>
      </c>
      <c r="Q342" s="98">
        <v>2021.12</v>
      </c>
      <c r="R342" s="75"/>
      <c r="S342" s="30"/>
      <c r="T342" s="30"/>
      <c r="U342" s="30"/>
      <c r="V342" s="30"/>
      <c r="W342" s="30"/>
      <c r="X342" s="30"/>
      <c r="Y342" s="30"/>
      <c r="Z342" s="30"/>
      <c r="AA342" s="30"/>
      <c r="AB342" s="30"/>
      <c r="AC342" s="30"/>
      <c r="AD342" s="30"/>
      <c r="AE342" s="30"/>
      <c r="AF342" s="30"/>
      <c r="AG342" s="30"/>
      <c r="AH342" s="30"/>
      <c r="AI342" s="30"/>
      <c r="AJ342" s="30"/>
      <c r="AK342" s="30"/>
      <c r="AL342" s="30"/>
      <c r="AM342" s="30"/>
      <c r="AN342" s="30"/>
      <c r="AO342" s="30"/>
      <c r="AP342" s="30"/>
      <c r="AQ342" s="30"/>
      <c r="AR342" s="30"/>
      <c r="AS342" s="30"/>
      <c r="AT342" s="30"/>
      <c r="AU342" s="30"/>
      <c r="AV342" s="30"/>
      <c r="AW342" s="30"/>
      <c r="AX342" s="30"/>
      <c r="AY342" s="30"/>
      <c r="AZ342" s="30"/>
      <c r="BA342" s="30"/>
      <c r="BB342" s="30"/>
      <c r="BC342" s="30"/>
      <c r="BD342" s="30"/>
      <c r="BE342" s="30"/>
      <c r="BF342" s="30"/>
      <c r="BG342" s="30"/>
      <c r="BH342" s="30"/>
      <c r="BI342" s="30"/>
      <c r="BJ342" s="30"/>
      <c r="BK342" s="30"/>
      <c r="BL342" s="30"/>
      <c r="BM342" s="30"/>
      <c r="BN342" s="30"/>
      <c r="BO342" s="30"/>
      <c r="BP342" s="30"/>
      <c r="BQ342" s="30"/>
      <c r="BR342" s="30"/>
      <c r="BS342" s="30"/>
      <c r="BT342" s="30"/>
      <c r="BU342" s="30"/>
      <c r="BV342" s="30"/>
      <c r="BW342" s="30"/>
      <c r="BX342" s="30"/>
      <c r="BY342" s="30"/>
      <c r="BZ342" s="30"/>
      <c r="CA342" s="30"/>
      <c r="CB342" s="30"/>
      <c r="CC342" s="30"/>
      <c r="CD342" s="30"/>
      <c r="CE342" s="30"/>
      <c r="CF342" s="30"/>
      <c r="CG342" s="30"/>
      <c r="CH342" s="30"/>
      <c r="CI342" s="30"/>
      <c r="CJ342" s="30"/>
      <c r="CK342" s="30"/>
      <c r="CL342" s="30"/>
      <c r="CM342" s="30"/>
      <c r="CN342" s="30"/>
      <c r="CO342" s="30"/>
      <c r="CP342" s="30"/>
      <c r="CQ342" s="30"/>
      <c r="CR342" s="30"/>
      <c r="CS342" s="30"/>
      <c r="CT342" s="30"/>
      <c r="CU342" s="30"/>
      <c r="CV342" s="30"/>
      <c r="CW342" s="30"/>
      <c r="CX342" s="30"/>
      <c r="CY342" s="30"/>
      <c r="CZ342" s="30"/>
      <c r="DA342" s="30"/>
      <c r="DB342" s="30"/>
      <c r="DC342" s="30"/>
      <c r="DD342" s="30"/>
      <c r="DE342" s="30"/>
      <c r="DF342" s="30"/>
      <c r="DG342" s="30"/>
      <c r="DH342" s="30"/>
      <c r="DI342" s="30"/>
      <c r="DJ342" s="30"/>
      <c r="DK342" s="30"/>
      <c r="DL342" s="30"/>
      <c r="DM342" s="30"/>
      <c r="DN342" s="30"/>
      <c r="DO342" s="30"/>
      <c r="DP342" s="30"/>
      <c r="DQ342" s="30"/>
      <c r="DR342" s="30"/>
      <c r="DS342" s="30"/>
      <c r="DT342" s="30"/>
      <c r="DU342" s="30"/>
      <c r="DV342" s="30"/>
      <c r="DW342" s="30"/>
      <c r="DX342" s="30"/>
      <c r="DY342" s="30"/>
      <c r="DZ342" s="30"/>
      <c r="EA342" s="30"/>
      <c r="EB342" s="30"/>
      <c r="EC342" s="30"/>
      <c r="ED342" s="30"/>
      <c r="EE342" s="30"/>
      <c r="EF342" s="30"/>
      <c r="EG342" s="30"/>
      <c r="EH342" s="30"/>
      <c r="EI342" s="30"/>
      <c r="EJ342" s="30"/>
      <c r="EK342" s="30"/>
      <c r="EL342" s="30"/>
      <c r="EM342" s="30"/>
      <c r="EN342" s="30"/>
      <c r="EO342" s="30"/>
      <c r="EP342" s="30"/>
      <c r="EQ342" s="30"/>
      <c r="ER342" s="30"/>
      <c r="ES342" s="30"/>
      <c r="ET342" s="30"/>
      <c r="EU342" s="30"/>
      <c r="EV342" s="30"/>
      <c r="EW342" s="30"/>
      <c r="EX342" s="30"/>
      <c r="EY342" s="30"/>
      <c r="EZ342" s="30"/>
      <c r="FA342" s="30"/>
      <c r="FB342" s="30"/>
      <c r="FC342" s="30"/>
      <c r="FD342" s="30"/>
      <c r="FE342" s="30"/>
      <c r="FF342" s="30"/>
      <c r="FG342" s="30"/>
      <c r="FH342" s="30"/>
      <c r="FI342" s="30"/>
      <c r="FJ342" s="30"/>
      <c r="FK342" s="30"/>
      <c r="FL342" s="30"/>
      <c r="FM342" s="30"/>
      <c r="FN342" s="30"/>
      <c r="FO342" s="30"/>
      <c r="FP342" s="30"/>
      <c r="FQ342" s="30"/>
      <c r="FR342" s="30"/>
      <c r="FS342" s="30"/>
      <c r="FT342" s="30"/>
      <c r="FU342" s="30"/>
      <c r="FV342" s="30"/>
      <c r="FW342" s="30"/>
      <c r="FX342" s="30"/>
      <c r="FY342" s="30"/>
      <c r="FZ342" s="30"/>
      <c r="GA342" s="30"/>
      <c r="GB342" s="30"/>
      <c r="GC342" s="30"/>
      <c r="GD342" s="30"/>
      <c r="GE342" s="30"/>
      <c r="GF342" s="30"/>
      <c r="GG342" s="30"/>
      <c r="GH342" s="30"/>
      <c r="GI342" s="30"/>
      <c r="GJ342" s="30"/>
      <c r="GK342" s="30"/>
      <c r="GL342" s="30"/>
      <c r="GM342" s="30"/>
      <c r="GN342" s="30"/>
      <c r="GO342" s="30"/>
      <c r="GP342" s="30"/>
      <c r="GQ342" s="30"/>
      <c r="GR342" s="30"/>
      <c r="GS342" s="30"/>
      <c r="GT342" s="30"/>
      <c r="GU342" s="30"/>
      <c r="GV342" s="30"/>
      <c r="GW342" s="30"/>
      <c r="GX342" s="30"/>
      <c r="GY342" s="30"/>
      <c r="GZ342" s="30"/>
      <c r="HA342" s="30"/>
      <c r="HB342" s="30"/>
      <c r="HC342" s="30"/>
      <c r="HD342" s="30"/>
      <c r="HE342" s="30"/>
      <c r="HF342" s="30"/>
      <c r="HG342" s="30"/>
      <c r="HH342" s="30"/>
      <c r="HI342" s="30"/>
      <c r="HJ342" s="30"/>
      <c r="HK342" s="30"/>
      <c r="HL342" s="30"/>
      <c r="HM342" s="30"/>
      <c r="HN342" s="30"/>
      <c r="HO342" s="30"/>
      <c r="HP342" s="30"/>
      <c r="HQ342" s="30"/>
      <c r="HR342" s="30"/>
      <c r="HS342" s="30"/>
      <c r="HT342" s="30"/>
      <c r="HU342" s="30"/>
      <c r="HV342" s="30"/>
      <c r="HW342" s="30"/>
      <c r="HX342" s="30"/>
      <c r="HY342" s="30"/>
      <c r="HZ342" s="30"/>
      <c r="IA342" s="30"/>
      <c r="IB342" s="30"/>
      <c r="IC342" s="30"/>
      <c r="ID342" s="30"/>
      <c r="IE342" s="30"/>
      <c r="IF342" s="30"/>
      <c r="IG342" s="30"/>
      <c r="IH342" s="30"/>
      <c r="II342" s="30"/>
      <c r="IJ342" s="30"/>
      <c r="IK342" s="30"/>
      <c r="IL342" s="30"/>
      <c r="IM342" s="30"/>
      <c r="IN342" s="30"/>
      <c r="IO342" s="30"/>
    </row>
    <row r="343" s="1" customFormat="1" ht="93" customHeight="1" spans="1:249">
      <c r="A343" s="67">
        <v>15</v>
      </c>
      <c r="B343" s="140" t="s">
        <v>718</v>
      </c>
      <c r="C343" s="119" t="s">
        <v>40</v>
      </c>
      <c r="D343" s="67" t="s">
        <v>454</v>
      </c>
      <c r="E343" s="70" t="s">
        <v>62</v>
      </c>
      <c r="F343" s="75" t="s">
        <v>719</v>
      </c>
      <c r="G343" s="136">
        <v>500</v>
      </c>
      <c r="H343" s="137" t="s">
        <v>720</v>
      </c>
      <c r="I343" s="98">
        <v>2</v>
      </c>
      <c r="J343" s="98">
        <v>4</v>
      </c>
      <c r="K343" s="98">
        <v>0.0268</v>
      </c>
      <c r="L343" s="98">
        <v>0.0486</v>
      </c>
      <c r="M343" s="98">
        <v>0.1069</v>
      </c>
      <c r="N343" s="98">
        <v>0.1561</v>
      </c>
      <c r="O343" s="70" t="s">
        <v>45</v>
      </c>
      <c r="P343" s="119" t="s">
        <v>62</v>
      </c>
      <c r="Q343" s="98">
        <v>2022.04</v>
      </c>
      <c r="R343" s="137"/>
      <c r="S343" s="30"/>
      <c r="T343" s="30"/>
      <c r="U343" s="30"/>
      <c r="V343" s="30"/>
      <c r="W343" s="30"/>
      <c r="X343" s="30"/>
      <c r="Y343" s="30"/>
      <c r="Z343" s="30"/>
      <c r="AA343" s="30"/>
      <c r="AB343" s="30"/>
      <c r="AC343" s="30"/>
      <c r="AD343" s="30"/>
      <c r="AE343" s="30"/>
      <c r="AF343" s="30"/>
      <c r="AG343" s="30"/>
      <c r="AH343" s="30"/>
      <c r="AI343" s="30"/>
      <c r="AJ343" s="30"/>
      <c r="AK343" s="30"/>
      <c r="AL343" s="30"/>
      <c r="AM343" s="30"/>
      <c r="AN343" s="30"/>
      <c r="AO343" s="30"/>
      <c r="AP343" s="30"/>
      <c r="AQ343" s="30"/>
      <c r="AR343" s="30"/>
      <c r="AS343" s="30"/>
      <c r="AT343" s="30"/>
      <c r="AU343" s="30"/>
      <c r="AV343" s="30"/>
      <c r="AW343" s="30"/>
      <c r="AX343" s="30"/>
      <c r="AY343" s="30"/>
      <c r="AZ343" s="30"/>
      <c r="BA343" s="30"/>
      <c r="BB343" s="30"/>
      <c r="BC343" s="30"/>
      <c r="BD343" s="30"/>
      <c r="BE343" s="30"/>
      <c r="BF343" s="30"/>
      <c r="BG343" s="30"/>
      <c r="BH343" s="30"/>
      <c r="BI343" s="30"/>
      <c r="BJ343" s="30"/>
      <c r="BK343" s="30"/>
      <c r="BL343" s="30"/>
      <c r="BM343" s="30"/>
      <c r="BN343" s="30"/>
      <c r="BO343" s="30"/>
      <c r="BP343" s="30"/>
      <c r="BQ343" s="30"/>
      <c r="BR343" s="30"/>
      <c r="BS343" s="30"/>
      <c r="BT343" s="30"/>
      <c r="BU343" s="30"/>
      <c r="BV343" s="30"/>
      <c r="BW343" s="30"/>
      <c r="BX343" s="30"/>
      <c r="BY343" s="30"/>
      <c r="BZ343" s="30"/>
      <c r="CA343" s="30"/>
      <c r="CB343" s="30"/>
      <c r="CC343" s="30"/>
      <c r="CD343" s="30"/>
      <c r="CE343" s="30"/>
      <c r="CF343" s="30"/>
      <c r="CG343" s="30"/>
      <c r="CH343" s="30"/>
      <c r="CI343" s="30"/>
      <c r="CJ343" s="30"/>
      <c r="CK343" s="30"/>
      <c r="CL343" s="30"/>
      <c r="CM343" s="30"/>
      <c r="CN343" s="30"/>
      <c r="CO343" s="30"/>
      <c r="CP343" s="30"/>
      <c r="CQ343" s="30"/>
      <c r="CR343" s="30"/>
      <c r="CS343" s="30"/>
      <c r="CT343" s="30"/>
      <c r="CU343" s="30"/>
      <c r="CV343" s="30"/>
      <c r="CW343" s="30"/>
      <c r="CX343" s="30"/>
      <c r="CY343" s="30"/>
      <c r="CZ343" s="30"/>
      <c r="DA343" s="30"/>
      <c r="DB343" s="30"/>
      <c r="DC343" s="30"/>
      <c r="DD343" s="30"/>
      <c r="DE343" s="30"/>
      <c r="DF343" s="30"/>
      <c r="DG343" s="30"/>
      <c r="DH343" s="30"/>
      <c r="DI343" s="30"/>
      <c r="DJ343" s="30"/>
      <c r="DK343" s="30"/>
      <c r="DL343" s="30"/>
      <c r="DM343" s="30"/>
      <c r="DN343" s="30"/>
      <c r="DO343" s="30"/>
      <c r="DP343" s="30"/>
      <c r="DQ343" s="30"/>
      <c r="DR343" s="30"/>
      <c r="DS343" s="30"/>
      <c r="DT343" s="30"/>
      <c r="DU343" s="30"/>
      <c r="DV343" s="30"/>
      <c r="DW343" s="30"/>
      <c r="DX343" s="30"/>
      <c r="DY343" s="30"/>
      <c r="DZ343" s="30"/>
      <c r="EA343" s="30"/>
      <c r="EB343" s="30"/>
      <c r="EC343" s="30"/>
      <c r="ED343" s="30"/>
      <c r="EE343" s="30"/>
      <c r="EF343" s="30"/>
      <c r="EG343" s="30"/>
      <c r="EH343" s="30"/>
      <c r="EI343" s="30"/>
      <c r="EJ343" s="30"/>
      <c r="EK343" s="30"/>
      <c r="EL343" s="30"/>
      <c r="EM343" s="30"/>
      <c r="EN343" s="30"/>
      <c r="EO343" s="30"/>
      <c r="EP343" s="30"/>
      <c r="EQ343" s="30"/>
      <c r="ER343" s="30"/>
      <c r="ES343" s="30"/>
      <c r="ET343" s="30"/>
      <c r="EU343" s="30"/>
      <c r="EV343" s="30"/>
      <c r="EW343" s="30"/>
      <c r="EX343" s="30"/>
      <c r="EY343" s="30"/>
      <c r="EZ343" s="30"/>
      <c r="FA343" s="30"/>
      <c r="FB343" s="30"/>
      <c r="FC343" s="30"/>
      <c r="FD343" s="30"/>
      <c r="FE343" s="30"/>
      <c r="FF343" s="30"/>
      <c r="FG343" s="30"/>
      <c r="FH343" s="30"/>
      <c r="FI343" s="30"/>
      <c r="FJ343" s="30"/>
      <c r="FK343" s="30"/>
      <c r="FL343" s="30"/>
      <c r="FM343" s="30"/>
      <c r="FN343" s="30"/>
      <c r="FO343" s="30"/>
      <c r="FP343" s="30"/>
      <c r="FQ343" s="30"/>
      <c r="FR343" s="30"/>
      <c r="FS343" s="30"/>
      <c r="FT343" s="30"/>
      <c r="FU343" s="30"/>
      <c r="FV343" s="30"/>
      <c r="FW343" s="30"/>
      <c r="FX343" s="30"/>
      <c r="FY343" s="30"/>
      <c r="FZ343" s="30"/>
      <c r="GA343" s="30"/>
      <c r="GB343" s="30"/>
      <c r="GC343" s="30"/>
      <c r="GD343" s="30"/>
      <c r="GE343" s="30"/>
      <c r="GF343" s="30"/>
      <c r="GG343" s="30"/>
      <c r="GH343" s="30"/>
      <c r="GI343" s="30"/>
      <c r="GJ343" s="30"/>
      <c r="GK343" s="30"/>
      <c r="GL343" s="30"/>
      <c r="GM343" s="30"/>
      <c r="GN343" s="30"/>
      <c r="GO343" s="30"/>
      <c r="GP343" s="30"/>
      <c r="GQ343" s="30"/>
      <c r="GR343" s="30"/>
      <c r="GS343" s="30"/>
      <c r="GT343" s="30"/>
      <c r="GU343" s="30"/>
      <c r="GV343" s="30"/>
      <c r="GW343" s="30"/>
      <c r="GX343" s="30"/>
      <c r="GY343" s="30"/>
      <c r="GZ343" s="30"/>
      <c r="HA343" s="30"/>
      <c r="HB343" s="30"/>
      <c r="HC343" s="30"/>
      <c r="HD343" s="30"/>
      <c r="HE343" s="30"/>
      <c r="HF343" s="30"/>
      <c r="HG343" s="30"/>
      <c r="HH343" s="30"/>
      <c r="HI343" s="30"/>
      <c r="HJ343" s="30"/>
      <c r="HK343" s="30"/>
      <c r="HL343" s="30"/>
      <c r="HM343" s="30"/>
      <c r="HN343" s="30"/>
      <c r="HO343" s="30"/>
      <c r="HP343" s="30"/>
      <c r="HQ343" s="30"/>
      <c r="HR343" s="30"/>
      <c r="HS343" s="30"/>
      <c r="HT343" s="30"/>
      <c r="HU343" s="30"/>
      <c r="HV343" s="30"/>
      <c r="HW343" s="30"/>
      <c r="HX343" s="30"/>
      <c r="HY343" s="30"/>
      <c r="HZ343" s="30"/>
      <c r="IA343" s="30"/>
      <c r="IB343" s="30"/>
      <c r="IC343" s="30"/>
      <c r="ID343" s="30"/>
      <c r="IE343" s="30"/>
      <c r="IF343" s="30"/>
      <c r="IG343" s="30"/>
      <c r="IH343" s="30"/>
      <c r="II343" s="30"/>
      <c r="IJ343" s="30"/>
      <c r="IK343" s="30"/>
      <c r="IL343" s="30"/>
      <c r="IM343" s="30"/>
      <c r="IN343" s="30"/>
      <c r="IO343" s="30"/>
    </row>
    <row r="344" s="1" customFormat="1" ht="108" customHeight="1" spans="1:249">
      <c r="A344" s="67">
        <v>16</v>
      </c>
      <c r="B344" s="140" t="s">
        <v>721</v>
      </c>
      <c r="C344" s="119" t="s">
        <v>40</v>
      </c>
      <c r="D344" s="67" t="s">
        <v>454</v>
      </c>
      <c r="E344" s="70" t="s">
        <v>62</v>
      </c>
      <c r="F344" s="75" t="s">
        <v>722</v>
      </c>
      <c r="G344" s="136">
        <v>500</v>
      </c>
      <c r="H344" s="137" t="s">
        <v>723</v>
      </c>
      <c r="I344" s="98">
        <v>7</v>
      </c>
      <c r="J344" s="98">
        <v>1</v>
      </c>
      <c r="K344" s="98">
        <v>0.298</v>
      </c>
      <c r="L344" s="98">
        <v>0.516</v>
      </c>
      <c r="M344" s="98">
        <v>0.116</v>
      </c>
      <c r="N344" s="98">
        <v>0.168</v>
      </c>
      <c r="O344" s="70" t="s">
        <v>45</v>
      </c>
      <c r="P344" s="119" t="s">
        <v>62</v>
      </c>
      <c r="Q344" s="98">
        <v>2022.04</v>
      </c>
      <c r="R344" s="137"/>
      <c r="S344" s="30"/>
      <c r="T344" s="30"/>
      <c r="U344" s="30"/>
      <c r="V344" s="30"/>
      <c r="W344" s="30"/>
      <c r="X344" s="30"/>
      <c r="Y344" s="30"/>
      <c r="Z344" s="30"/>
      <c r="AA344" s="30"/>
      <c r="AB344" s="30"/>
      <c r="AC344" s="30"/>
      <c r="AD344" s="30"/>
      <c r="AE344" s="30"/>
      <c r="AF344" s="30"/>
      <c r="AG344" s="30"/>
      <c r="AH344" s="30"/>
      <c r="AI344" s="30"/>
      <c r="AJ344" s="30"/>
      <c r="AK344" s="30"/>
      <c r="AL344" s="30"/>
      <c r="AM344" s="30"/>
      <c r="AN344" s="30"/>
      <c r="AO344" s="30"/>
      <c r="AP344" s="30"/>
      <c r="AQ344" s="30"/>
      <c r="AR344" s="30"/>
      <c r="AS344" s="30"/>
      <c r="AT344" s="30"/>
      <c r="AU344" s="30"/>
      <c r="AV344" s="30"/>
      <c r="AW344" s="30"/>
      <c r="AX344" s="30"/>
      <c r="AY344" s="30"/>
      <c r="AZ344" s="30"/>
      <c r="BA344" s="30"/>
      <c r="BB344" s="30"/>
      <c r="BC344" s="30"/>
      <c r="BD344" s="30"/>
      <c r="BE344" s="30"/>
      <c r="BF344" s="30"/>
      <c r="BG344" s="30"/>
      <c r="BH344" s="30"/>
      <c r="BI344" s="30"/>
      <c r="BJ344" s="30"/>
      <c r="BK344" s="30"/>
      <c r="BL344" s="30"/>
      <c r="BM344" s="30"/>
      <c r="BN344" s="30"/>
      <c r="BO344" s="30"/>
      <c r="BP344" s="30"/>
      <c r="BQ344" s="30"/>
      <c r="BR344" s="30"/>
      <c r="BS344" s="30"/>
      <c r="BT344" s="30"/>
      <c r="BU344" s="30"/>
      <c r="BV344" s="30"/>
      <c r="BW344" s="30"/>
      <c r="BX344" s="30"/>
      <c r="BY344" s="30"/>
      <c r="BZ344" s="30"/>
      <c r="CA344" s="30"/>
      <c r="CB344" s="30"/>
      <c r="CC344" s="30"/>
      <c r="CD344" s="30"/>
      <c r="CE344" s="30"/>
      <c r="CF344" s="30"/>
      <c r="CG344" s="30"/>
      <c r="CH344" s="30"/>
      <c r="CI344" s="30"/>
      <c r="CJ344" s="30"/>
      <c r="CK344" s="30"/>
      <c r="CL344" s="30"/>
      <c r="CM344" s="30"/>
      <c r="CN344" s="30"/>
      <c r="CO344" s="30"/>
      <c r="CP344" s="30"/>
      <c r="CQ344" s="30"/>
      <c r="CR344" s="30"/>
      <c r="CS344" s="30"/>
      <c r="CT344" s="30"/>
      <c r="CU344" s="30"/>
      <c r="CV344" s="30"/>
      <c r="CW344" s="30"/>
      <c r="CX344" s="30"/>
      <c r="CY344" s="30"/>
      <c r="CZ344" s="30"/>
      <c r="DA344" s="30"/>
      <c r="DB344" s="30"/>
      <c r="DC344" s="30"/>
      <c r="DD344" s="30"/>
      <c r="DE344" s="30"/>
      <c r="DF344" s="30"/>
      <c r="DG344" s="30"/>
      <c r="DH344" s="30"/>
      <c r="DI344" s="30"/>
      <c r="DJ344" s="30"/>
      <c r="DK344" s="30"/>
      <c r="DL344" s="30"/>
      <c r="DM344" s="30"/>
      <c r="DN344" s="30"/>
      <c r="DO344" s="30"/>
      <c r="DP344" s="30"/>
      <c r="DQ344" s="30"/>
      <c r="DR344" s="30"/>
      <c r="DS344" s="30"/>
      <c r="DT344" s="30"/>
      <c r="DU344" s="30"/>
      <c r="DV344" s="30"/>
      <c r="DW344" s="30"/>
      <c r="DX344" s="30"/>
      <c r="DY344" s="30"/>
      <c r="DZ344" s="30"/>
      <c r="EA344" s="30"/>
      <c r="EB344" s="30"/>
      <c r="EC344" s="30"/>
      <c r="ED344" s="30"/>
      <c r="EE344" s="30"/>
      <c r="EF344" s="30"/>
      <c r="EG344" s="30"/>
      <c r="EH344" s="30"/>
      <c r="EI344" s="30"/>
      <c r="EJ344" s="30"/>
      <c r="EK344" s="30"/>
      <c r="EL344" s="30"/>
      <c r="EM344" s="30"/>
      <c r="EN344" s="30"/>
      <c r="EO344" s="30"/>
      <c r="EP344" s="30"/>
      <c r="EQ344" s="30"/>
      <c r="ER344" s="30"/>
      <c r="ES344" s="30"/>
      <c r="ET344" s="30"/>
      <c r="EU344" s="30"/>
      <c r="EV344" s="30"/>
      <c r="EW344" s="30"/>
      <c r="EX344" s="30"/>
      <c r="EY344" s="30"/>
      <c r="EZ344" s="30"/>
      <c r="FA344" s="30"/>
      <c r="FB344" s="30"/>
      <c r="FC344" s="30"/>
      <c r="FD344" s="30"/>
      <c r="FE344" s="30"/>
      <c r="FF344" s="30"/>
      <c r="FG344" s="30"/>
      <c r="FH344" s="30"/>
      <c r="FI344" s="30"/>
      <c r="FJ344" s="30"/>
      <c r="FK344" s="30"/>
      <c r="FL344" s="30"/>
      <c r="FM344" s="30"/>
      <c r="FN344" s="30"/>
      <c r="FO344" s="30"/>
      <c r="FP344" s="30"/>
      <c r="FQ344" s="30"/>
      <c r="FR344" s="30"/>
      <c r="FS344" s="30"/>
      <c r="FT344" s="30"/>
      <c r="FU344" s="30"/>
      <c r="FV344" s="30"/>
      <c r="FW344" s="30"/>
      <c r="FX344" s="30"/>
      <c r="FY344" s="30"/>
      <c r="FZ344" s="30"/>
      <c r="GA344" s="30"/>
      <c r="GB344" s="30"/>
      <c r="GC344" s="30"/>
      <c r="GD344" s="30"/>
      <c r="GE344" s="30"/>
      <c r="GF344" s="30"/>
      <c r="GG344" s="30"/>
      <c r="GH344" s="30"/>
      <c r="GI344" s="30"/>
      <c r="GJ344" s="30"/>
      <c r="GK344" s="30"/>
      <c r="GL344" s="30"/>
      <c r="GM344" s="30"/>
      <c r="GN344" s="30"/>
      <c r="GO344" s="30"/>
      <c r="GP344" s="30"/>
      <c r="GQ344" s="30"/>
      <c r="GR344" s="30"/>
      <c r="GS344" s="30"/>
      <c r="GT344" s="30"/>
      <c r="GU344" s="30"/>
      <c r="GV344" s="30"/>
      <c r="GW344" s="30"/>
      <c r="GX344" s="30"/>
      <c r="GY344" s="30"/>
      <c r="GZ344" s="30"/>
      <c r="HA344" s="30"/>
      <c r="HB344" s="30"/>
      <c r="HC344" s="30"/>
      <c r="HD344" s="30"/>
      <c r="HE344" s="30"/>
      <c r="HF344" s="30"/>
      <c r="HG344" s="30"/>
      <c r="HH344" s="30"/>
      <c r="HI344" s="30"/>
      <c r="HJ344" s="30"/>
      <c r="HK344" s="30"/>
      <c r="HL344" s="30"/>
      <c r="HM344" s="30"/>
      <c r="HN344" s="30"/>
      <c r="HO344" s="30"/>
      <c r="HP344" s="30"/>
      <c r="HQ344" s="30"/>
      <c r="HR344" s="30"/>
      <c r="HS344" s="30"/>
      <c r="HT344" s="30"/>
      <c r="HU344" s="30"/>
      <c r="HV344" s="30"/>
      <c r="HW344" s="30"/>
      <c r="HX344" s="30"/>
      <c r="HY344" s="30"/>
      <c r="HZ344" s="30"/>
      <c r="IA344" s="30"/>
      <c r="IB344" s="30"/>
      <c r="IC344" s="30"/>
      <c r="ID344" s="30"/>
      <c r="IE344" s="30"/>
      <c r="IF344" s="30"/>
      <c r="IG344" s="30"/>
      <c r="IH344" s="30"/>
      <c r="II344" s="30"/>
      <c r="IJ344" s="30"/>
      <c r="IK344" s="30"/>
      <c r="IL344" s="30"/>
      <c r="IM344" s="30"/>
      <c r="IN344" s="30"/>
      <c r="IO344" s="30"/>
    </row>
    <row r="345" s="1" customFormat="1" ht="90" customHeight="1" spans="1:249">
      <c r="A345" s="67">
        <v>17</v>
      </c>
      <c r="B345" s="140" t="s">
        <v>724</v>
      </c>
      <c r="C345" s="119" t="s">
        <v>40</v>
      </c>
      <c r="D345" s="67" t="s">
        <v>454</v>
      </c>
      <c r="E345" s="70" t="s">
        <v>87</v>
      </c>
      <c r="F345" s="75" t="s">
        <v>725</v>
      </c>
      <c r="G345" s="136">
        <v>400</v>
      </c>
      <c r="H345" s="137" t="s">
        <v>726</v>
      </c>
      <c r="I345" s="98">
        <v>7</v>
      </c>
      <c r="J345" s="98">
        <v>1</v>
      </c>
      <c r="K345" s="98">
        <v>0.021</v>
      </c>
      <c r="L345" s="98">
        <v>0.024</v>
      </c>
      <c r="M345" s="98">
        <v>0.079</v>
      </c>
      <c r="N345" s="98">
        <v>0.088</v>
      </c>
      <c r="O345" s="70" t="s">
        <v>45</v>
      </c>
      <c r="P345" s="119" t="s">
        <v>87</v>
      </c>
      <c r="Q345" s="98">
        <v>2022.04</v>
      </c>
      <c r="R345" s="137"/>
      <c r="S345" s="30"/>
      <c r="T345" s="30"/>
      <c r="U345" s="30"/>
      <c r="V345" s="30"/>
      <c r="W345" s="30"/>
      <c r="X345" s="30"/>
      <c r="Y345" s="30"/>
      <c r="Z345" s="30"/>
      <c r="AA345" s="30"/>
      <c r="AB345" s="30"/>
      <c r="AC345" s="30"/>
      <c r="AD345" s="30"/>
      <c r="AE345" s="30"/>
      <c r="AF345" s="30"/>
      <c r="AG345" s="30"/>
      <c r="AH345" s="30"/>
      <c r="AI345" s="30"/>
      <c r="AJ345" s="30"/>
      <c r="AK345" s="30"/>
      <c r="AL345" s="30"/>
      <c r="AM345" s="30"/>
      <c r="AN345" s="30"/>
      <c r="AO345" s="30"/>
      <c r="AP345" s="30"/>
      <c r="AQ345" s="30"/>
      <c r="AR345" s="30"/>
      <c r="AS345" s="30"/>
      <c r="AT345" s="30"/>
      <c r="AU345" s="30"/>
      <c r="AV345" s="30"/>
      <c r="AW345" s="30"/>
      <c r="AX345" s="30"/>
      <c r="AY345" s="30"/>
      <c r="AZ345" s="30"/>
      <c r="BA345" s="30"/>
      <c r="BB345" s="30"/>
      <c r="BC345" s="30"/>
      <c r="BD345" s="30"/>
      <c r="BE345" s="30"/>
      <c r="BF345" s="30"/>
      <c r="BG345" s="30"/>
      <c r="BH345" s="30"/>
      <c r="BI345" s="30"/>
      <c r="BJ345" s="30"/>
      <c r="BK345" s="30"/>
      <c r="BL345" s="30"/>
      <c r="BM345" s="30"/>
      <c r="BN345" s="30"/>
      <c r="BO345" s="30"/>
      <c r="BP345" s="30"/>
      <c r="BQ345" s="30"/>
      <c r="BR345" s="30"/>
      <c r="BS345" s="30"/>
      <c r="BT345" s="30"/>
      <c r="BU345" s="30"/>
      <c r="BV345" s="30"/>
      <c r="BW345" s="30"/>
      <c r="BX345" s="30"/>
      <c r="BY345" s="30"/>
      <c r="BZ345" s="30"/>
      <c r="CA345" s="30"/>
      <c r="CB345" s="30"/>
      <c r="CC345" s="30"/>
      <c r="CD345" s="30"/>
      <c r="CE345" s="30"/>
      <c r="CF345" s="30"/>
      <c r="CG345" s="30"/>
      <c r="CH345" s="30"/>
      <c r="CI345" s="30"/>
      <c r="CJ345" s="30"/>
      <c r="CK345" s="30"/>
      <c r="CL345" s="30"/>
      <c r="CM345" s="30"/>
      <c r="CN345" s="30"/>
      <c r="CO345" s="30"/>
      <c r="CP345" s="30"/>
      <c r="CQ345" s="30"/>
      <c r="CR345" s="30"/>
      <c r="CS345" s="30"/>
      <c r="CT345" s="30"/>
      <c r="CU345" s="30"/>
      <c r="CV345" s="30"/>
      <c r="CW345" s="30"/>
      <c r="CX345" s="30"/>
      <c r="CY345" s="30"/>
      <c r="CZ345" s="30"/>
      <c r="DA345" s="30"/>
      <c r="DB345" s="30"/>
      <c r="DC345" s="30"/>
      <c r="DD345" s="30"/>
      <c r="DE345" s="30"/>
      <c r="DF345" s="30"/>
      <c r="DG345" s="30"/>
      <c r="DH345" s="30"/>
      <c r="DI345" s="30"/>
      <c r="DJ345" s="30"/>
      <c r="DK345" s="30"/>
      <c r="DL345" s="30"/>
      <c r="DM345" s="30"/>
      <c r="DN345" s="30"/>
      <c r="DO345" s="30"/>
      <c r="DP345" s="30"/>
      <c r="DQ345" s="30"/>
      <c r="DR345" s="30"/>
      <c r="DS345" s="30"/>
      <c r="DT345" s="30"/>
      <c r="DU345" s="30"/>
      <c r="DV345" s="30"/>
      <c r="DW345" s="30"/>
      <c r="DX345" s="30"/>
      <c r="DY345" s="30"/>
      <c r="DZ345" s="30"/>
      <c r="EA345" s="30"/>
      <c r="EB345" s="30"/>
      <c r="EC345" s="30"/>
      <c r="ED345" s="30"/>
      <c r="EE345" s="30"/>
      <c r="EF345" s="30"/>
      <c r="EG345" s="30"/>
      <c r="EH345" s="30"/>
      <c r="EI345" s="30"/>
      <c r="EJ345" s="30"/>
      <c r="EK345" s="30"/>
      <c r="EL345" s="30"/>
      <c r="EM345" s="30"/>
      <c r="EN345" s="30"/>
      <c r="EO345" s="30"/>
      <c r="EP345" s="30"/>
      <c r="EQ345" s="30"/>
      <c r="ER345" s="30"/>
      <c r="ES345" s="30"/>
      <c r="ET345" s="30"/>
      <c r="EU345" s="30"/>
      <c r="EV345" s="30"/>
      <c r="EW345" s="30"/>
      <c r="EX345" s="30"/>
      <c r="EY345" s="30"/>
      <c r="EZ345" s="30"/>
      <c r="FA345" s="30"/>
      <c r="FB345" s="30"/>
      <c r="FC345" s="30"/>
      <c r="FD345" s="30"/>
      <c r="FE345" s="30"/>
      <c r="FF345" s="30"/>
      <c r="FG345" s="30"/>
      <c r="FH345" s="30"/>
      <c r="FI345" s="30"/>
      <c r="FJ345" s="30"/>
      <c r="FK345" s="30"/>
      <c r="FL345" s="30"/>
      <c r="FM345" s="30"/>
      <c r="FN345" s="30"/>
      <c r="FO345" s="30"/>
      <c r="FP345" s="30"/>
      <c r="FQ345" s="30"/>
      <c r="FR345" s="30"/>
      <c r="FS345" s="30"/>
      <c r="FT345" s="30"/>
      <c r="FU345" s="30"/>
      <c r="FV345" s="30"/>
      <c r="FW345" s="30"/>
      <c r="FX345" s="30"/>
      <c r="FY345" s="30"/>
      <c r="FZ345" s="30"/>
      <c r="GA345" s="30"/>
      <c r="GB345" s="30"/>
      <c r="GC345" s="30"/>
      <c r="GD345" s="30"/>
      <c r="GE345" s="30"/>
      <c r="GF345" s="30"/>
      <c r="GG345" s="30"/>
      <c r="GH345" s="30"/>
      <c r="GI345" s="30"/>
      <c r="GJ345" s="30"/>
      <c r="GK345" s="30"/>
      <c r="GL345" s="30"/>
      <c r="GM345" s="30"/>
      <c r="GN345" s="30"/>
      <c r="GO345" s="30"/>
      <c r="GP345" s="30"/>
      <c r="GQ345" s="30"/>
      <c r="GR345" s="30"/>
      <c r="GS345" s="30"/>
      <c r="GT345" s="30"/>
      <c r="GU345" s="30"/>
      <c r="GV345" s="30"/>
      <c r="GW345" s="30"/>
      <c r="GX345" s="30"/>
      <c r="GY345" s="30"/>
      <c r="GZ345" s="30"/>
      <c r="HA345" s="30"/>
      <c r="HB345" s="30"/>
      <c r="HC345" s="30"/>
      <c r="HD345" s="30"/>
      <c r="HE345" s="30"/>
      <c r="HF345" s="30"/>
      <c r="HG345" s="30"/>
      <c r="HH345" s="30"/>
      <c r="HI345" s="30"/>
      <c r="HJ345" s="30"/>
      <c r="HK345" s="30"/>
      <c r="HL345" s="30"/>
      <c r="HM345" s="30"/>
      <c r="HN345" s="30"/>
      <c r="HO345" s="30"/>
      <c r="HP345" s="30"/>
      <c r="HQ345" s="30"/>
      <c r="HR345" s="30"/>
      <c r="HS345" s="30"/>
      <c r="HT345" s="30"/>
      <c r="HU345" s="30"/>
      <c r="HV345" s="30"/>
      <c r="HW345" s="30"/>
      <c r="HX345" s="30"/>
      <c r="HY345" s="30"/>
      <c r="HZ345" s="30"/>
      <c r="IA345" s="30"/>
      <c r="IB345" s="30"/>
      <c r="IC345" s="30"/>
      <c r="ID345" s="30"/>
      <c r="IE345" s="30"/>
      <c r="IF345" s="30"/>
      <c r="IG345" s="30"/>
      <c r="IH345" s="30"/>
      <c r="II345" s="30"/>
      <c r="IJ345" s="30"/>
      <c r="IK345" s="30"/>
      <c r="IL345" s="30"/>
      <c r="IM345" s="30"/>
      <c r="IN345" s="30"/>
      <c r="IO345" s="30"/>
    </row>
    <row r="346" s="1" customFormat="1" ht="90" customHeight="1" spans="1:249">
      <c r="A346" s="67">
        <v>18</v>
      </c>
      <c r="B346" s="140" t="s">
        <v>727</v>
      </c>
      <c r="C346" s="119" t="s">
        <v>40</v>
      </c>
      <c r="D346" s="67" t="s">
        <v>454</v>
      </c>
      <c r="E346" s="70" t="s">
        <v>682</v>
      </c>
      <c r="F346" s="75" t="s">
        <v>728</v>
      </c>
      <c r="G346" s="136">
        <v>40</v>
      </c>
      <c r="H346" s="75" t="s">
        <v>729</v>
      </c>
      <c r="I346" s="98">
        <v>1</v>
      </c>
      <c r="J346" s="98">
        <v>1</v>
      </c>
      <c r="K346" s="98">
        <v>0.0026</v>
      </c>
      <c r="L346" s="98">
        <v>0.0028</v>
      </c>
      <c r="M346" s="98">
        <v>0.0061</v>
      </c>
      <c r="N346" s="98">
        <v>0.0072</v>
      </c>
      <c r="O346" s="70" t="s">
        <v>45</v>
      </c>
      <c r="P346" s="70" t="s">
        <v>730</v>
      </c>
      <c r="Q346" s="98">
        <v>2022.04</v>
      </c>
      <c r="R346" s="137"/>
      <c r="S346" s="30"/>
      <c r="T346" s="30"/>
      <c r="U346" s="30"/>
      <c r="V346" s="30"/>
      <c r="W346" s="30"/>
      <c r="X346" s="30"/>
      <c r="Y346" s="30"/>
      <c r="Z346" s="30"/>
      <c r="AA346" s="30"/>
      <c r="AB346" s="30"/>
      <c r="AC346" s="30"/>
      <c r="AD346" s="30"/>
      <c r="AE346" s="30"/>
      <c r="AF346" s="30"/>
      <c r="AG346" s="30"/>
      <c r="AH346" s="30"/>
      <c r="AI346" s="30"/>
      <c r="AJ346" s="30"/>
      <c r="AK346" s="30"/>
      <c r="AL346" s="30"/>
      <c r="AM346" s="30"/>
      <c r="AN346" s="30"/>
      <c r="AO346" s="30"/>
      <c r="AP346" s="30"/>
      <c r="AQ346" s="30"/>
      <c r="AR346" s="30"/>
      <c r="AS346" s="30"/>
      <c r="AT346" s="30"/>
      <c r="AU346" s="30"/>
      <c r="AV346" s="30"/>
      <c r="AW346" s="30"/>
      <c r="AX346" s="30"/>
      <c r="AY346" s="30"/>
      <c r="AZ346" s="30"/>
      <c r="BA346" s="30"/>
      <c r="BB346" s="30"/>
      <c r="BC346" s="30"/>
      <c r="BD346" s="30"/>
      <c r="BE346" s="30"/>
      <c r="BF346" s="30"/>
      <c r="BG346" s="30"/>
      <c r="BH346" s="30"/>
      <c r="BI346" s="30"/>
      <c r="BJ346" s="30"/>
      <c r="BK346" s="30"/>
      <c r="BL346" s="30"/>
      <c r="BM346" s="30"/>
      <c r="BN346" s="30"/>
      <c r="BO346" s="30"/>
      <c r="BP346" s="30"/>
      <c r="BQ346" s="30"/>
      <c r="BR346" s="30"/>
      <c r="BS346" s="30"/>
      <c r="BT346" s="30"/>
      <c r="BU346" s="30"/>
      <c r="BV346" s="30"/>
      <c r="BW346" s="30"/>
      <c r="BX346" s="30"/>
      <c r="BY346" s="30"/>
      <c r="BZ346" s="30"/>
      <c r="CA346" s="30"/>
      <c r="CB346" s="30"/>
      <c r="CC346" s="30"/>
      <c r="CD346" s="30"/>
      <c r="CE346" s="30"/>
      <c r="CF346" s="30"/>
      <c r="CG346" s="30"/>
      <c r="CH346" s="30"/>
      <c r="CI346" s="30"/>
      <c r="CJ346" s="30"/>
      <c r="CK346" s="30"/>
      <c r="CL346" s="30"/>
      <c r="CM346" s="30"/>
      <c r="CN346" s="30"/>
      <c r="CO346" s="30"/>
      <c r="CP346" s="30"/>
      <c r="CQ346" s="30"/>
      <c r="CR346" s="30"/>
      <c r="CS346" s="30"/>
      <c r="CT346" s="30"/>
      <c r="CU346" s="30"/>
      <c r="CV346" s="30"/>
      <c r="CW346" s="30"/>
      <c r="CX346" s="30"/>
      <c r="CY346" s="30"/>
      <c r="CZ346" s="30"/>
      <c r="DA346" s="30"/>
      <c r="DB346" s="30"/>
      <c r="DC346" s="30"/>
      <c r="DD346" s="30"/>
      <c r="DE346" s="30"/>
      <c r="DF346" s="30"/>
      <c r="DG346" s="30"/>
      <c r="DH346" s="30"/>
      <c r="DI346" s="30"/>
      <c r="DJ346" s="30"/>
      <c r="DK346" s="30"/>
      <c r="DL346" s="30"/>
      <c r="DM346" s="30"/>
      <c r="DN346" s="30"/>
      <c r="DO346" s="30"/>
      <c r="DP346" s="30"/>
      <c r="DQ346" s="30"/>
      <c r="DR346" s="30"/>
      <c r="DS346" s="30"/>
      <c r="DT346" s="30"/>
      <c r="DU346" s="30"/>
      <c r="DV346" s="30"/>
      <c r="DW346" s="30"/>
      <c r="DX346" s="30"/>
      <c r="DY346" s="30"/>
      <c r="DZ346" s="30"/>
      <c r="EA346" s="30"/>
      <c r="EB346" s="30"/>
      <c r="EC346" s="30"/>
      <c r="ED346" s="30"/>
      <c r="EE346" s="30"/>
      <c r="EF346" s="30"/>
      <c r="EG346" s="30"/>
      <c r="EH346" s="30"/>
      <c r="EI346" s="30"/>
      <c r="EJ346" s="30"/>
      <c r="EK346" s="30"/>
      <c r="EL346" s="30"/>
      <c r="EM346" s="30"/>
      <c r="EN346" s="30"/>
      <c r="EO346" s="30"/>
      <c r="EP346" s="30"/>
      <c r="EQ346" s="30"/>
      <c r="ER346" s="30"/>
      <c r="ES346" s="30"/>
      <c r="ET346" s="30"/>
      <c r="EU346" s="30"/>
      <c r="EV346" s="30"/>
      <c r="EW346" s="30"/>
      <c r="EX346" s="30"/>
      <c r="EY346" s="30"/>
      <c r="EZ346" s="30"/>
      <c r="FA346" s="30"/>
      <c r="FB346" s="30"/>
      <c r="FC346" s="30"/>
      <c r="FD346" s="30"/>
      <c r="FE346" s="30"/>
      <c r="FF346" s="30"/>
      <c r="FG346" s="30"/>
      <c r="FH346" s="30"/>
      <c r="FI346" s="30"/>
      <c r="FJ346" s="30"/>
      <c r="FK346" s="30"/>
      <c r="FL346" s="30"/>
      <c r="FM346" s="30"/>
      <c r="FN346" s="30"/>
      <c r="FO346" s="30"/>
      <c r="FP346" s="30"/>
      <c r="FQ346" s="30"/>
      <c r="FR346" s="30"/>
      <c r="FS346" s="30"/>
      <c r="FT346" s="30"/>
      <c r="FU346" s="30"/>
      <c r="FV346" s="30"/>
      <c r="FW346" s="30"/>
      <c r="FX346" s="30"/>
      <c r="FY346" s="30"/>
      <c r="FZ346" s="30"/>
      <c r="GA346" s="30"/>
      <c r="GB346" s="30"/>
      <c r="GC346" s="30"/>
      <c r="GD346" s="30"/>
      <c r="GE346" s="30"/>
      <c r="GF346" s="30"/>
      <c r="GG346" s="30"/>
      <c r="GH346" s="30"/>
      <c r="GI346" s="30"/>
      <c r="GJ346" s="30"/>
      <c r="GK346" s="30"/>
      <c r="GL346" s="30"/>
      <c r="GM346" s="30"/>
      <c r="GN346" s="30"/>
      <c r="GO346" s="30"/>
      <c r="GP346" s="30"/>
      <c r="GQ346" s="30"/>
      <c r="GR346" s="30"/>
      <c r="GS346" s="30"/>
      <c r="GT346" s="30"/>
      <c r="GU346" s="30"/>
      <c r="GV346" s="30"/>
      <c r="GW346" s="30"/>
      <c r="GX346" s="30"/>
      <c r="GY346" s="30"/>
      <c r="GZ346" s="30"/>
      <c r="HA346" s="30"/>
      <c r="HB346" s="30"/>
      <c r="HC346" s="30"/>
      <c r="HD346" s="30"/>
      <c r="HE346" s="30"/>
      <c r="HF346" s="30"/>
      <c r="HG346" s="30"/>
      <c r="HH346" s="30"/>
      <c r="HI346" s="30"/>
      <c r="HJ346" s="30"/>
      <c r="HK346" s="30"/>
      <c r="HL346" s="30"/>
      <c r="HM346" s="30"/>
      <c r="HN346" s="30"/>
      <c r="HO346" s="30"/>
      <c r="HP346" s="30"/>
      <c r="HQ346" s="30"/>
      <c r="HR346" s="30"/>
      <c r="HS346" s="30"/>
      <c r="HT346" s="30"/>
      <c r="HU346" s="30"/>
      <c r="HV346" s="30"/>
      <c r="HW346" s="30"/>
      <c r="HX346" s="30"/>
      <c r="HY346" s="30"/>
      <c r="HZ346" s="30"/>
      <c r="IA346" s="30"/>
      <c r="IB346" s="30"/>
      <c r="IC346" s="30"/>
      <c r="ID346" s="30"/>
      <c r="IE346" s="30"/>
      <c r="IF346" s="30"/>
      <c r="IG346" s="30"/>
      <c r="IH346" s="30"/>
      <c r="II346" s="30"/>
      <c r="IJ346" s="30"/>
      <c r="IK346" s="30"/>
      <c r="IL346" s="30"/>
      <c r="IM346" s="30"/>
      <c r="IN346" s="30"/>
      <c r="IO346" s="30"/>
    </row>
    <row r="347" s="1" customFormat="1" ht="90" customHeight="1" spans="1:249">
      <c r="A347" s="67">
        <v>19</v>
      </c>
      <c r="B347" s="140" t="s">
        <v>731</v>
      </c>
      <c r="C347" s="119" t="s">
        <v>40</v>
      </c>
      <c r="D347" s="67" t="s">
        <v>454</v>
      </c>
      <c r="E347" s="70" t="s">
        <v>682</v>
      </c>
      <c r="F347" s="75" t="s">
        <v>732</v>
      </c>
      <c r="G347" s="136">
        <v>400</v>
      </c>
      <c r="H347" s="75" t="s">
        <v>733</v>
      </c>
      <c r="I347" s="98">
        <v>2</v>
      </c>
      <c r="J347" s="98">
        <v>2</v>
      </c>
      <c r="K347" s="98">
        <v>0.0051</v>
      </c>
      <c r="L347" s="98">
        <v>0.0065</v>
      </c>
      <c r="M347" s="98">
        <v>0.0202</v>
      </c>
      <c r="N347" s="98">
        <v>0.0241</v>
      </c>
      <c r="O347" s="70" t="s">
        <v>45</v>
      </c>
      <c r="P347" s="70" t="s">
        <v>730</v>
      </c>
      <c r="Q347" s="98">
        <v>2022.04</v>
      </c>
      <c r="R347" s="137"/>
      <c r="S347" s="30"/>
      <c r="T347" s="30"/>
      <c r="U347" s="30"/>
      <c r="V347" s="30"/>
      <c r="W347" s="30"/>
      <c r="X347" s="30"/>
      <c r="Y347" s="30"/>
      <c r="Z347" s="30"/>
      <c r="AA347" s="30"/>
      <c r="AB347" s="30"/>
      <c r="AC347" s="30"/>
      <c r="AD347" s="30"/>
      <c r="AE347" s="30"/>
      <c r="AF347" s="30"/>
      <c r="AG347" s="30"/>
      <c r="AH347" s="30"/>
      <c r="AI347" s="30"/>
      <c r="AJ347" s="30"/>
      <c r="AK347" s="30"/>
      <c r="AL347" s="30"/>
      <c r="AM347" s="30"/>
      <c r="AN347" s="30"/>
      <c r="AO347" s="30"/>
      <c r="AP347" s="30"/>
      <c r="AQ347" s="30"/>
      <c r="AR347" s="30"/>
      <c r="AS347" s="30"/>
      <c r="AT347" s="30"/>
      <c r="AU347" s="30"/>
      <c r="AV347" s="30"/>
      <c r="AW347" s="30"/>
      <c r="AX347" s="30"/>
      <c r="AY347" s="30"/>
      <c r="AZ347" s="30"/>
      <c r="BA347" s="30"/>
      <c r="BB347" s="30"/>
      <c r="BC347" s="30"/>
      <c r="BD347" s="30"/>
      <c r="BE347" s="30"/>
      <c r="BF347" s="30"/>
      <c r="BG347" s="30"/>
      <c r="BH347" s="30"/>
      <c r="BI347" s="30"/>
      <c r="BJ347" s="30"/>
      <c r="BK347" s="30"/>
      <c r="BL347" s="30"/>
      <c r="BM347" s="30"/>
      <c r="BN347" s="30"/>
      <c r="BO347" s="30"/>
      <c r="BP347" s="30"/>
      <c r="BQ347" s="30"/>
      <c r="BR347" s="30"/>
      <c r="BS347" s="30"/>
      <c r="BT347" s="30"/>
      <c r="BU347" s="30"/>
      <c r="BV347" s="30"/>
      <c r="BW347" s="30"/>
      <c r="BX347" s="30"/>
      <c r="BY347" s="30"/>
      <c r="BZ347" s="30"/>
      <c r="CA347" s="30"/>
      <c r="CB347" s="30"/>
      <c r="CC347" s="30"/>
      <c r="CD347" s="30"/>
      <c r="CE347" s="30"/>
      <c r="CF347" s="30"/>
      <c r="CG347" s="30"/>
      <c r="CH347" s="30"/>
      <c r="CI347" s="30"/>
      <c r="CJ347" s="30"/>
      <c r="CK347" s="30"/>
      <c r="CL347" s="30"/>
      <c r="CM347" s="30"/>
      <c r="CN347" s="30"/>
      <c r="CO347" s="30"/>
      <c r="CP347" s="30"/>
      <c r="CQ347" s="30"/>
      <c r="CR347" s="30"/>
      <c r="CS347" s="30"/>
      <c r="CT347" s="30"/>
      <c r="CU347" s="30"/>
      <c r="CV347" s="30"/>
      <c r="CW347" s="30"/>
      <c r="CX347" s="30"/>
      <c r="CY347" s="30"/>
      <c r="CZ347" s="30"/>
      <c r="DA347" s="30"/>
      <c r="DB347" s="30"/>
      <c r="DC347" s="30"/>
      <c r="DD347" s="30"/>
      <c r="DE347" s="30"/>
      <c r="DF347" s="30"/>
      <c r="DG347" s="30"/>
      <c r="DH347" s="30"/>
      <c r="DI347" s="30"/>
      <c r="DJ347" s="30"/>
      <c r="DK347" s="30"/>
      <c r="DL347" s="30"/>
      <c r="DM347" s="30"/>
      <c r="DN347" s="30"/>
      <c r="DO347" s="30"/>
      <c r="DP347" s="30"/>
      <c r="DQ347" s="30"/>
      <c r="DR347" s="30"/>
      <c r="DS347" s="30"/>
      <c r="DT347" s="30"/>
      <c r="DU347" s="30"/>
      <c r="DV347" s="30"/>
      <c r="DW347" s="30"/>
      <c r="DX347" s="30"/>
      <c r="DY347" s="30"/>
      <c r="DZ347" s="30"/>
      <c r="EA347" s="30"/>
      <c r="EB347" s="30"/>
      <c r="EC347" s="30"/>
      <c r="ED347" s="30"/>
      <c r="EE347" s="30"/>
      <c r="EF347" s="30"/>
      <c r="EG347" s="30"/>
      <c r="EH347" s="30"/>
      <c r="EI347" s="30"/>
      <c r="EJ347" s="30"/>
      <c r="EK347" s="30"/>
      <c r="EL347" s="30"/>
      <c r="EM347" s="30"/>
      <c r="EN347" s="30"/>
      <c r="EO347" s="30"/>
      <c r="EP347" s="30"/>
      <c r="EQ347" s="30"/>
      <c r="ER347" s="30"/>
      <c r="ES347" s="30"/>
      <c r="ET347" s="30"/>
      <c r="EU347" s="30"/>
      <c r="EV347" s="30"/>
      <c r="EW347" s="30"/>
      <c r="EX347" s="30"/>
      <c r="EY347" s="30"/>
      <c r="EZ347" s="30"/>
      <c r="FA347" s="30"/>
      <c r="FB347" s="30"/>
      <c r="FC347" s="30"/>
      <c r="FD347" s="30"/>
      <c r="FE347" s="30"/>
      <c r="FF347" s="30"/>
      <c r="FG347" s="30"/>
      <c r="FH347" s="30"/>
      <c r="FI347" s="30"/>
      <c r="FJ347" s="30"/>
      <c r="FK347" s="30"/>
      <c r="FL347" s="30"/>
      <c r="FM347" s="30"/>
      <c r="FN347" s="30"/>
      <c r="FO347" s="30"/>
      <c r="FP347" s="30"/>
      <c r="FQ347" s="30"/>
      <c r="FR347" s="30"/>
      <c r="FS347" s="30"/>
      <c r="FT347" s="30"/>
      <c r="FU347" s="30"/>
      <c r="FV347" s="30"/>
      <c r="FW347" s="30"/>
      <c r="FX347" s="30"/>
      <c r="FY347" s="30"/>
      <c r="FZ347" s="30"/>
      <c r="GA347" s="30"/>
      <c r="GB347" s="30"/>
      <c r="GC347" s="30"/>
      <c r="GD347" s="30"/>
      <c r="GE347" s="30"/>
      <c r="GF347" s="30"/>
      <c r="GG347" s="30"/>
      <c r="GH347" s="30"/>
      <c r="GI347" s="30"/>
      <c r="GJ347" s="30"/>
      <c r="GK347" s="30"/>
      <c r="GL347" s="30"/>
      <c r="GM347" s="30"/>
      <c r="GN347" s="30"/>
      <c r="GO347" s="30"/>
      <c r="GP347" s="30"/>
      <c r="GQ347" s="30"/>
      <c r="GR347" s="30"/>
      <c r="GS347" s="30"/>
      <c r="GT347" s="30"/>
      <c r="GU347" s="30"/>
      <c r="GV347" s="30"/>
      <c r="GW347" s="30"/>
      <c r="GX347" s="30"/>
      <c r="GY347" s="30"/>
      <c r="GZ347" s="30"/>
      <c r="HA347" s="30"/>
      <c r="HB347" s="30"/>
      <c r="HC347" s="30"/>
      <c r="HD347" s="30"/>
      <c r="HE347" s="30"/>
      <c r="HF347" s="30"/>
      <c r="HG347" s="30"/>
      <c r="HH347" s="30"/>
      <c r="HI347" s="30"/>
      <c r="HJ347" s="30"/>
      <c r="HK347" s="30"/>
      <c r="HL347" s="30"/>
      <c r="HM347" s="30"/>
      <c r="HN347" s="30"/>
      <c r="HO347" s="30"/>
      <c r="HP347" s="30"/>
      <c r="HQ347" s="30"/>
      <c r="HR347" s="30"/>
      <c r="HS347" s="30"/>
      <c r="HT347" s="30"/>
      <c r="HU347" s="30"/>
      <c r="HV347" s="30"/>
      <c r="HW347" s="30"/>
      <c r="HX347" s="30"/>
      <c r="HY347" s="30"/>
      <c r="HZ347" s="30"/>
      <c r="IA347" s="30"/>
      <c r="IB347" s="30"/>
      <c r="IC347" s="30"/>
      <c r="ID347" s="30"/>
      <c r="IE347" s="30"/>
      <c r="IF347" s="30"/>
      <c r="IG347" s="30"/>
      <c r="IH347" s="30"/>
      <c r="II347" s="30"/>
      <c r="IJ347" s="30"/>
      <c r="IK347" s="30"/>
      <c r="IL347" s="30"/>
      <c r="IM347" s="30"/>
      <c r="IN347" s="30"/>
      <c r="IO347" s="30"/>
    </row>
    <row r="348" s="1" customFormat="1" ht="90" customHeight="1" spans="1:249">
      <c r="A348" s="67">
        <v>20</v>
      </c>
      <c r="B348" s="140" t="s">
        <v>734</v>
      </c>
      <c r="C348" s="119" t="s">
        <v>40</v>
      </c>
      <c r="D348" s="67" t="s">
        <v>454</v>
      </c>
      <c r="E348" s="70" t="s">
        <v>682</v>
      </c>
      <c r="F348" s="75" t="s">
        <v>735</v>
      </c>
      <c r="G348" s="136">
        <v>123.4</v>
      </c>
      <c r="H348" s="75" t="s">
        <v>736</v>
      </c>
      <c r="I348" s="98">
        <v>2</v>
      </c>
      <c r="J348" s="98">
        <v>2</v>
      </c>
      <c r="K348" s="98">
        <v>0.0036</v>
      </c>
      <c r="L348" s="98">
        <v>0.0078</v>
      </c>
      <c r="M348" s="98">
        <v>0.0121</v>
      </c>
      <c r="N348" s="98">
        <v>0.0281</v>
      </c>
      <c r="O348" s="70" t="s">
        <v>45</v>
      </c>
      <c r="P348" s="70" t="s">
        <v>730</v>
      </c>
      <c r="Q348" s="98">
        <v>2022.04</v>
      </c>
      <c r="R348" s="137"/>
      <c r="S348" s="30"/>
      <c r="T348" s="30"/>
      <c r="U348" s="30"/>
      <c r="V348" s="30"/>
      <c r="W348" s="30"/>
      <c r="X348" s="30"/>
      <c r="Y348" s="30"/>
      <c r="Z348" s="30"/>
      <c r="AA348" s="30"/>
      <c r="AB348" s="30"/>
      <c r="AC348" s="30"/>
      <c r="AD348" s="30"/>
      <c r="AE348" s="30"/>
      <c r="AF348" s="30"/>
      <c r="AG348" s="30"/>
      <c r="AH348" s="30"/>
      <c r="AI348" s="30"/>
      <c r="AJ348" s="30"/>
      <c r="AK348" s="30"/>
      <c r="AL348" s="30"/>
      <c r="AM348" s="30"/>
      <c r="AN348" s="30"/>
      <c r="AO348" s="30"/>
      <c r="AP348" s="30"/>
      <c r="AQ348" s="30"/>
      <c r="AR348" s="30"/>
      <c r="AS348" s="30"/>
      <c r="AT348" s="30"/>
      <c r="AU348" s="30"/>
      <c r="AV348" s="30"/>
      <c r="AW348" s="30"/>
      <c r="AX348" s="30"/>
      <c r="AY348" s="30"/>
      <c r="AZ348" s="30"/>
      <c r="BA348" s="30"/>
      <c r="BB348" s="30"/>
      <c r="BC348" s="30"/>
      <c r="BD348" s="30"/>
      <c r="BE348" s="30"/>
      <c r="BF348" s="30"/>
      <c r="BG348" s="30"/>
      <c r="BH348" s="30"/>
      <c r="BI348" s="30"/>
      <c r="BJ348" s="30"/>
      <c r="BK348" s="30"/>
      <c r="BL348" s="30"/>
      <c r="BM348" s="30"/>
      <c r="BN348" s="30"/>
      <c r="BO348" s="30"/>
      <c r="BP348" s="30"/>
      <c r="BQ348" s="30"/>
      <c r="BR348" s="30"/>
      <c r="BS348" s="30"/>
      <c r="BT348" s="30"/>
      <c r="BU348" s="30"/>
      <c r="BV348" s="30"/>
      <c r="BW348" s="30"/>
      <c r="BX348" s="30"/>
      <c r="BY348" s="30"/>
      <c r="BZ348" s="30"/>
      <c r="CA348" s="30"/>
      <c r="CB348" s="30"/>
      <c r="CC348" s="30"/>
      <c r="CD348" s="30"/>
      <c r="CE348" s="30"/>
      <c r="CF348" s="30"/>
      <c r="CG348" s="30"/>
      <c r="CH348" s="30"/>
      <c r="CI348" s="30"/>
      <c r="CJ348" s="30"/>
      <c r="CK348" s="30"/>
      <c r="CL348" s="30"/>
      <c r="CM348" s="30"/>
      <c r="CN348" s="30"/>
      <c r="CO348" s="30"/>
      <c r="CP348" s="30"/>
      <c r="CQ348" s="30"/>
      <c r="CR348" s="30"/>
      <c r="CS348" s="30"/>
      <c r="CT348" s="30"/>
      <c r="CU348" s="30"/>
      <c r="CV348" s="30"/>
      <c r="CW348" s="30"/>
      <c r="CX348" s="30"/>
      <c r="CY348" s="30"/>
      <c r="CZ348" s="30"/>
      <c r="DA348" s="30"/>
      <c r="DB348" s="30"/>
      <c r="DC348" s="30"/>
      <c r="DD348" s="30"/>
      <c r="DE348" s="30"/>
      <c r="DF348" s="30"/>
      <c r="DG348" s="30"/>
      <c r="DH348" s="30"/>
      <c r="DI348" s="30"/>
      <c r="DJ348" s="30"/>
      <c r="DK348" s="30"/>
      <c r="DL348" s="30"/>
      <c r="DM348" s="30"/>
      <c r="DN348" s="30"/>
      <c r="DO348" s="30"/>
      <c r="DP348" s="30"/>
      <c r="DQ348" s="30"/>
      <c r="DR348" s="30"/>
      <c r="DS348" s="30"/>
      <c r="DT348" s="30"/>
      <c r="DU348" s="30"/>
      <c r="DV348" s="30"/>
      <c r="DW348" s="30"/>
      <c r="DX348" s="30"/>
      <c r="DY348" s="30"/>
      <c r="DZ348" s="30"/>
      <c r="EA348" s="30"/>
      <c r="EB348" s="30"/>
      <c r="EC348" s="30"/>
      <c r="ED348" s="30"/>
      <c r="EE348" s="30"/>
      <c r="EF348" s="30"/>
      <c r="EG348" s="30"/>
      <c r="EH348" s="30"/>
      <c r="EI348" s="30"/>
      <c r="EJ348" s="30"/>
      <c r="EK348" s="30"/>
      <c r="EL348" s="30"/>
      <c r="EM348" s="30"/>
      <c r="EN348" s="30"/>
      <c r="EO348" s="30"/>
      <c r="EP348" s="30"/>
      <c r="EQ348" s="30"/>
      <c r="ER348" s="30"/>
      <c r="ES348" s="30"/>
      <c r="ET348" s="30"/>
      <c r="EU348" s="30"/>
      <c r="EV348" s="30"/>
      <c r="EW348" s="30"/>
      <c r="EX348" s="30"/>
      <c r="EY348" s="30"/>
      <c r="EZ348" s="30"/>
      <c r="FA348" s="30"/>
      <c r="FB348" s="30"/>
      <c r="FC348" s="30"/>
      <c r="FD348" s="30"/>
      <c r="FE348" s="30"/>
      <c r="FF348" s="30"/>
      <c r="FG348" s="30"/>
      <c r="FH348" s="30"/>
      <c r="FI348" s="30"/>
      <c r="FJ348" s="30"/>
      <c r="FK348" s="30"/>
      <c r="FL348" s="30"/>
      <c r="FM348" s="30"/>
      <c r="FN348" s="30"/>
      <c r="FO348" s="30"/>
      <c r="FP348" s="30"/>
      <c r="FQ348" s="30"/>
      <c r="FR348" s="30"/>
      <c r="FS348" s="30"/>
      <c r="FT348" s="30"/>
      <c r="FU348" s="30"/>
      <c r="FV348" s="30"/>
      <c r="FW348" s="30"/>
      <c r="FX348" s="30"/>
      <c r="FY348" s="30"/>
      <c r="FZ348" s="30"/>
      <c r="GA348" s="30"/>
      <c r="GB348" s="30"/>
      <c r="GC348" s="30"/>
      <c r="GD348" s="30"/>
      <c r="GE348" s="30"/>
      <c r="GF348" s="30"/>
      <c r="GG348" s="30"/>
      <c r="GH348" s="30"/>
      <c r="GI348" s="30"/>
      <c r="GJ348" s="30"/>
      <c r="GK348" s="30"/>
      <c r="GL348" s="30"/>
      <c r="GM348" s="30"/>
      <c r="GN348" s="30"/>
      <c r="GO348" s="30"/>
      <c r="GP348" s="30"/>
      <c r="GQ348" s="30"/>
      <c r="GR348" s="30"/>
      <c r="GS348" s="30"/>
      <c r="GT348" s="30"/>
      <c r="GU348" s="30"/>
      <c r="GV348" s="30"/>
      <c r="GW348" s="30"/>
      <c r="GX348" s="30"/>
      <c r="GY348" s="30"/>
      <c r="GZ348" s="30"/>
      <c r="HA348" s="30"/>
      <c r="HB348" s="30"/>
      <c r="HC348" s="30"/>
      <c r="HD348" s="30"/>
      <c r="HE348" s="30"/>
      <c r="HF348" s="30"/>
      <c r="HG348" s="30"/>
      <c r="HH348" s="30"/>
      <c r="HI348" s="30"/>
      <c r="HJ348" s="30"/>
      <c r="HK348" s="30"/>
      <c r="HL348" s="30"/>
      <c r="HM348" s="30"/>
      <c r="HN348" s="30"/>
      <c r="HO348" s="30"/>
      <c r="HP348" s="30"/>
      <c r="HQ348" s="30"/>
      <c r="HR348" s="30"/>
      <c r="HS348" s="30"/>
      <c r="HT348" s="30"/>
      <c r="HU348" s="30"/>
      <c r="HV348" s="30"/>
      <c r="HW348" s="30"/>
      <c r="HX348" s="30"/>
      <c r="HY348" s="30"/>
      <c r="HZ348" s="30"/>
      <c r="IA348" s="30"/>
      <c r="IB348" s="30"/>
      <c r="IC348" s="30"/>
      <c r="ID348" s="30"/>
      <c r="IE348" s="30"/>
      <c r="IF348" s="30"/>
      <c r="IG348" s="30"/>
      <c r="IH348" s="30"/>
      <c r="II348" s="30"/>
      <c r="IJ348" s="30"/>
      <c r="IK348" s="30"/>
      <c r="IL348" s="30"/>
      <c r="IM348" s="30"/>
      <c r="IN348" s="30"/>
      <c r="IO348" s="30"/>
    </row>
    <row r="349" s="1" customFormat="1" ht="90" customHeight="1" spans="1:249">
      <c r="A349" s="67">
        <v>21</v>
      </c>
      <c r="B349" s="140" t="s">
        <v>737</v>
      </c>
      <c r="C349" s="119" t="s">
        <v>40</v>
      </c>
      <c r="D349" s="67" t="s">
        <v>454</v>
      </c>
      <c r="E349" s="70" t="s">
        <v>51</v>
      </c>
      <c r="F349" s="75" t="s">
        <v>738</v>
      </c>
      <c r="G349" s="136">
        <v>400</v>
      </c>
      <c r="H349" s="75" t="s">
        <v>739</v>
      </c>
      <c r="I349" s="98">
        <v>1</v>
      </c>
      <c r="J349" s="98">
        <v>6</v>
      </c>
      <c r="K349" s="95">
        <v>0.021</v>
      </c>
      <c r="L349" s="98">
        <v>0.0318</v>
      </c>
      <c r="M349" s="98">
        <v>0.0712</v>
      </c>
      <c r="N349" s="98">
        <v>0.0898</v>
      </c>
      <c r="O349" s="70" t="s">
        <v>45</v>
      </c>
      <c r="P349" s="70" t="s">
        <v>51</v>
      </c>
      <c r="Q349" s="98">
        <v>2022.04</v>
      </c>
      <c r="R349" s="137"/>
      <c r="S349" s="30"/>
      <c r="T349" s="30"/>
      <c r="U349" s="30"/>
      <c r="V349" s="30"/>
      <c r="W349" s="30"/>
      <c r="X349" s="30"/>
      <c r="Y349" s="30"/>
      <c r="Z349" s="30"/>
      <c r="AA349" s="30"/>
      <c r="AB349" s="30"/>
      <c r="AC349" s="30"/>
      <c r="AD349" s="30"/>
      <c r="AE349" s="30"/>
      <c r="AF349" s="30"/>
      <c r="AG349" s="30"/>
      <c r="AH349" s="30"/>
      <c r="AI349" s="30"/>
      <c r="AJ349" s="30"/>
      <c r="AK349" s="30"/>
      <c r="AL349" s="30"/>
      <c r="AM349" s="30"/>
      <c r="AN349" s="30"/>
      <c r="AO349" s="30"/>
      <c r="AP349" s="30"/>
      <c r="AQ349" s="30"/>
      <c r="AR349" s="30"/>
      <c r="AS349" s="30"/>
      <c r="AT349" s="30"/>
      <c r="AU349" s="30"/>
      <c r="AV349" s="30"/>
      <c r="AW349" s="30"/>
      <c r="AX349" s="30"/>
      <c r="AY349" s="30"/>
      <c r="AZ349" s="30"/>
      <c r="BA349" s="30"/>
      <c r="BB349" s="30"/>
      <c r="BC349" s="30"/>
      <c r="BD349" s="30"/>
      <c r="BE349" s="30"/>
      <c r="BF349" s="30"/>
      <c r="BG349" s="30"/>
      <c r="BH349" s="30"/>
      <c r="BI349" s="30"/>
      <c r="BJ349" s="30"/>
      <c r="BK349" s="30"/>
      <c r="BL349" s="30"/>
      <c r="BM349" s="30"/>
      <c r="BN349" s="30"/>
      <c r="BO349" s="30"/>
      <c r="BP349" s="30"/>
      <c r="BQ349" s="30"/>
      <c r="BR349" s="30"/>
      <c r="BS349" s="30"/>
      <c r="BT349" s="30"/>
      <c r="BU349" s="30"/>
      <c r="BV349" s="30"/>
      <c r="BW349" s="30"/>
      <c r="BX349" s="30"/>
      <c r="BY349" s="30"/>
      <c r="BZ349" s="30"/>
      <c r="CA349" s="30"/>
      <c r="CB349" s="30"/>
      <c r="CC349" s="30"/>
      <c r="CD349" s="30"/>
      <c r="CE349" s="30"/>
      <c r="CF349" s="30"/>
      <c r="CG349" s="30"/>
      <c r="CH349" s="30"/>
      <c r="CI349" s="30"/>
      <c r="CJ349" s="30"/>
      <c r="CK349" s="30"/>
      <c r="CL349" s="30"/>
      <c r="CM349" s="30"/>
      <c r="CN349" s="30"/>
      <c r="CO349" s="30"/>
      <c r="CP349" s="30"/>
      <c r="CQ349" s="30"/>
      <c r="CR349" s="30"/>
      <c r="CS349" s="30"/>
      <c r="CT349" s="30"/>
      <c r="CU349" s="30"/>
      <c r="CV349" s="30"/>
      <c r="CW349" s="30"/>
      <c r="CX349" s="30"/>
      <c r="CY349" s="30"/>
      <c r="CZ349" s="30"/>
      <c r="DA349" s="30"/>
      <c r="DB349" s="30"/>
      <c r="DC349" s="30"/>
      <c r="DD349" s="30"/>
      <c r="DE349" s="30"/>
      <c r="DF349" s="30"/>
      <c r="DG349" s="30"/>
      <c r="DH349" s="30"/>
      <c r="DI349" s="30"/>
      <c r="DJ349" s="30"/>
      <c r="DK349" s="30"/>
      <c r="DL349" s="30"/>
      <c r="DM349" s="30"/>
      <c r="DN349" s="30"/>
      <c r="DO349" s="30"/>
      <c r="DP349" s="30"/>
      <c r="DQ349" s="30"/>
      <c r="DR349" s="30"/>
      <c r="DS349" s="30"/>
      <c r="DT349" s="30"/>
      <c r="DU349" s="30"/>
      <c r="DV349" s="30"/>
      <c r="DW349" s="30"/>
      <c r="DX349" s="30"/>
      <c r="DY349" s="30"/>
      <c r="DZ349" s="30"/>
      <c r="EA349" s="30"/>
      <c r="EB349" s="30"/>
      <c r="EC349" s="30"/>
      <c r="ED349" s="30"/>
      <c r="EE349" s="30"/>
      <c r="EF349" s="30"/>
      <c r="EG349" s="30"/>
      <c r="EH349" s="30"/>
      <c r="EI349" s="30"/>
      <c r="EJ349" s="30"/>
      <c r="EK349" s="30"/>
      <c r="EL349" s="30"/>
      <c r="EM349" s="30"/>
      <c r="EN349" s="30"/>
      <c r="EO349" s="30"/>
      <c r="EP349" s="30"/>
      <c r="EQ349" s="30"/>
      <c r="ER349" s="30"/>
      <c r="ES349" s="30"/>
      <c r="ET349" s="30"/>
      <c r="EU349" s="30"/>
      <c r="EV349" s="30"/>
      <c r="EW349" s="30"/>
      <c r="EX349" s="30"/>
      <c r="EY349" s="30"/>
      <c r="EZ349" s="30"/>
      <c r="FA349" s="30"/>
      <c r="FB349" s="30"/>
      <c r="FC349" s="30"/>
      <c r="FD349" s="30"/>
      <c r="FE349" s="30"/>
      <c r="FF349" s="30"/>
      <c r="FG349" s="30"/>
      <c r="FH349" s="30"/>
      <c r="FI349" s="30"/>
      <c r="FJ349" s="30"/>
      <c r="FK349" s="30"/>
      <c r="FL349" s="30"/>
      <c r="FM349" s="30"/>
      <c r="FN349" s="30"/>
      <c r="FO349" s="30"/>
      <c r="FP349" s="30"/>
      <c r="FQ349" s="30"/>
      <c r="FR349" s="30"/>
      <c r="FS349" s="30"/>
      <c r="FT349" s="30"/>
      <c r="FU349" s="30"/>
      <c r="FV349" s="30"/>
      <c r="FW349" s="30"/>
      <c r="FX349" s="30"/>
      <c r="FY349" s="30"/>
      <c r="FZ349" s="30"/>
      <c r="GA349" s="30"/>
      <c r="GB349" s="30"/>
      <c r="GC349" s="30"/>
      <c r="GD349" s="30"/>
      <c r="GE349" s="30"/>
      <c r="GF349" s="30"/>
      <c r="GG349" s="30"/>
      <c r="GH349" s="30"/>
      <c r="GI349" s="30"/>
      <c r="GJ349" s="30"/>
      <c r="GK349" s="30"/>
      <c r="GL349" s="30"/>
      <c r="GM349" s="30"/>
      <c r="GN349" s="30"/>
      <c r="GO349" s="30"/>
      <c r="GP349" s="30"/>
      <c r="GQ349" s="30"/>
      <c r="GR349" s="30"/>
      <c r="GS349" s="30"/>
      <c r="GT349" s="30"/>
      <c r="GU349" s="30"/>
      <c r="GV349" s="30"/>
      <c r="GW349" s="30"/>
      <c r="GX349" s="30"/>
      <c r="GY349" s="30"/>
      <c r="GZ349" s="30"/>
      <c r="HA349" s="30"/>
      <c r="HB349" s="30"/>
      <c r="HC349" s="30"/>
      <c r="HD349" s="30"/>
      <c r="HE349" s="30"/>
      <c r="HF349" s="30"/>
      <c r="HG349" s="30"/>
      <c r="HH349" s="30"/>
      <c r="HI349" s="30"/>
      <c r="HJ349" s="30"/>
      <c r="HK349" s="30"/>
      <c r="HL349" s="30"/>
      <c r="HM349" s="30"/>
      <c r="HN349" s="30"/>
      <c r="HO349" s="30"/>
      <c r="HP349" s="30"/>
      <c r="HQ349" s="30"/>
      <c r="HR349" s="30"/>
      <c r="HS349" s="30"/>
      <c r="HT349" s="30"/>
      <c r="HU349" s="30"/>
      <c r="HV349" s="30"/>
      <c r="HW349" s="30"/>
      <c r="HX349" s="30"/>
      <c r="HY349" s="30"/>
      <c r="HZ349" s="30"/>
      <c r="IA349" s="30"/>
      <c r="IB349" s="30"/>
      <c r="IC349" s="30"/>
      <c r="ID349" s="30"/>
      <c r="IE349" s="30"/>
      <c r="IF349" s="30"/>
      <c r="IG349" s="30"/>
      <c r="IH349" s="30"/>
      <c r="II349" s="30"/>
      <c r="IJ349" s="30"/>
      <c r="IK349" s="30"/>
      <c r="IL349" s="30"/>
      <c r="IM349" s="30"/>
      <c r="IN349" s="30"/>
      <c r="IO349" s="30"/>
    </row>
    <row r="350" s="1" customFormat="1" ht="90" customHeight="1" spans="1:249">
      <c r="A350" s="67">
        <v>22</v>
      </c>
      <c r="B350" s="140" t="s">
        <v>740</v>
      </c>
      <c r="C350" s="119" t="s">
        <v>40</v>
      </c>
      <c r="D350" s="67" t="s">
        <v>454</v>
      </c>
      <c r="E350" s="70" t="s">
        <v>67</v>
      </c>
      <c r="F350" s="75" t="s">
        <v>741</v>
      </c>
      <c r="G350" s="136">
        <v>400</v>
      </c>
      <c r="H350" s="75" t="s">
        <v>739</v>
      </c>
      <c r="I350" s="98">
        <v>2</v>
      </c>
      <c r="J350" s="98">
        <v>6</v>
      </c>
      <c r="K350" s="95">
        <v>0.021</v>
      </c>
      <c r="L350" s="98">
        <v>0.0318</v>
      </c>
      <c r="M350" s="98">
        <v>0.0712</v>
      </c>
      <c r="N350" s="98">
        <v>0.0898</v>
      </c>
      <c r="O350" s="70" t="s">
        <v>45</v>
      </c>
      <c r="P350" s="70" t="s">
        <v>67</v>
      </c>
      <c r="Q350" s="98">
        <v>2022.04</v>
      </c>
      <c r="R350" s="137"/>
      <c r="S350" s="30"/>
      <c r="T350" s="30"/>
      <c r="U350" s="30"/>
      <c r="V350" s="30"/>
      <c r="W350" s="30"/>
      <c r="X350" s="30"/>
      <c r="Y350" s="30"/>
      <c r="Z350" s="30"/>
      <c r="AA350" s="30"/>
      <c r="AB350" s="30"/>
      <c r="AC350" s="30"/>
      <c r="AD350" s="30"/>
      <c r="AE350" s="30"/>
      <c r="AF350" s="30"/>
      <c r="AG350" s="30"/>
      <c r="AH350" s="30"/>
      <c r="AI350" s="30"/>
      <c r="AJ350" s="30"/>
      <c r="AK350" s="30"/>
      <c r="AL350" s="30"/>
      <c r="AM350" s="30"/>
      <c r="AN350" s="30"/>
      <c r="AO350" s="30"/>
      <c r="AP350" s="30"/>
      <c r="AQ350" s="30"/>
      <c r="AR350" s="30"/>
      <c r="AS350" s="30"/>
      <c r="AT350" s="30"/>
      <c r="AU350" s="30"/>
      <c r="AV350" s="30"/>
      <c r="AW350" s="30"/>
      <c r="AX350" s="30"/>
      <c r="AY350" s="30"/>
      <c r="AZ350" s="30"/>
      <c r="BA350" s="30"/>
      <c r="BB350" s="30"/>
      <c r="BC350" s="30"/>
      <c r="BD350" s="30"/>
      <c r="BE350" s="30"/>
      <c r="BF350" s="30"/>
      <c r="BG350" s="30"/>
      <c r="BH350" s="30"/>
      <c r="BI350" s="30"/>
      <c r="BJ350" s="30"/>
      <c r="BK350" s="30"/>
      <c r="BL350" s="30"/>
      <c r="BM350" s="30"/>
      <c r="BN350" s="30"/>
      <c r="BO350" s="30"/>
      <c r="BP350" s="30"/>
      <c r="BQ350" s="30"/>
      <c r="BR350" s="30"/>
      <c r="BS350" s="30"/>
      <c r="BT350" s="30"/>
      <c r="BU350" s="30"/>
      <c r="BV350" s="30"/>
      <c r="BW350" s="30"/>
      <c r="BX350" s="30"/>
      <c r="BY350" s="30"/>
      <c r="BZ350" s="30"/>
      <c r="CA350" s="30"/>
      <c r="CB350" s="30"/>
      <c r="CC350" s="30"/>
      <c r="CD350" s="30"/>
      <c r="CE350" s="30"/>
      <c r="CF350" s="30"/>
      <c r="CG350" s="30"/>
      <c r="CH350" s="30"/>
      <c r="CI350" s="30"/>
      <c r="CJ350" s="30"/>
      <c r="CK350" s="30"/>
      <c r="CL350" s="30"/>
      <c r="CM350" s="30"/>
      <c r="CN350" s="30"/>
      <c r="CO350" s="30"/>
      <c r="CP350" s="30"/>
      <c r="CQ350" s="30"/>
      <c r="CR350" s="30"/>
      <c r="CS350" s="30"/>
      <c r="CT350" s="30"/>
      <c r="CU350" s="30"/>
      <c r="CV350" s="30"/>
      <c r="CW350" s="30"/>
      <c r="CX350" s="30"/>
      <c r="CY350" s="30"/>
      <c r="CZ350" s="30"/>
      <c r="DA350" s="30"/>
      <c r="DB350" s="30"/>
      <c r="DC350" s="30"/>
      <c r="DD350" s="30"/>
      <c r="DE350" s="30"/>
      <c r="DF350" s="30"/>
      <c r="DG350" s="30"/>
      <c r="DH350" s="30"/>
      <c r="DI350" s="30"/>
      <c r="DJ350" s="30"/>
      <c r="DK350" s="30"/>
      <c r="DL350" s="30"/>
      <c r="DM350" s="30"/>
      <c r="DN350" s="30"/>
      <c r="DO350" s="30"/>
      <c r="DP350" s="30"/>
      <c r="DQ350" s="30"/>
      <c r="DR350" s="30"/>
      <c r="DS350" s="30"/>
      <c r="DT350" s="30"/>
      <c r="DU350" s="30"/>
      <c r="DV350" s="30"/>
      <c r="DW350" s="30"/>
      <c r="DX350" s="30"/>
      <c r="DY350" s="30"/>
      <c r="DZ350" s="30"/>
      <c r="EA350" s="30"/>
      <c r="EB350" s="30"/>
      <c r="EC350" s="30"/>
      <c r="ED350" s="30"/>
      <c r="EE350" s="30"/>
      <c r="EF350" s="30"/>
      <c r="EG350" s="30"/>
      <c r="EH350" s="30"/>
      <c r="EI350" s="30"/>
      <c r="EJ350" s="30"/>
      <c r="EK350" s="30"/>
      <c r="EL350" s="30"/>
      <c r="EM350" s="30"/>
      <c r="EN350" s="30"/>
      <c r="EO350" s="30"/>
      <c r="EP350" s="30"/>
      <c r="EQ350" s="30"/>
      <c r="ER350" s="30"/>
      <c r="ES350" s="30"/>
      <c r="ET350" s="30"/>
      <c r="EU350" s="30"/>
      <c r="EV350" s="30"/>
      <c r="EW350" s="30"/>
      <c r="EX350" s="30"/>
      <c r="EY350" s="30"/>
      <c r="EZ350" s="30"/>
      <c r="FA350" s="30"/>
      <c r="FB350" s="30"/>
      <c r="FC350" s="30"/>
      <c r="FD350" s="30"/>
      <c r="FE350" s="30"/>
      <c r="FF350" s="30"/>
      <c r="FG350" s="30"/>
      <c r="FH350" s="30"/>
      <c r="FI350" s="30"/>
      <c r="FJ350" s="30"/>
      <c r="FK350" s="30"/>
      <c r="FL350" s="30"/>
      <c r="FM350" s="30"/>
      <c r="FN350" s="30"/>
      <c r="FO350" s="30"/>
      <c r="FP350" s="30"/>
      <c r="FQ350" s="30"/>
      <c r="FR350" s="30"/>
      <c r="FS350" s="30"/>
      <c r="FT350" s="30"/>
      <c r="FU350" s="30"/>
      <c r="FV350" s="30"/>
      <c r="FW350" s="30"/>
      <c r="FX350" s="30"/>
      <c r="FY350" s="30"/>
      <c r="FZ350" s="30"/>
      <c r="GA350" s="30"/>
      <c r="GB350" s="30"/>
      <c r="GC350" s="30"/>
      <c r="GD350" s="30"/>
      <c r="GE350" s="30"/>
      <c r="GF350" s="30"/>
      <c r="GG350" s="30"/>
      <c r="GH350" s="30"/>
      <c r="GI350" s="30"/>
      <c r="GJ350" s="30"/>
      <c r="GK350" s="30"/>
      <c r="GL350" s="30"/>
      <c r="GM350" s="30"/>
      <c r="GN350" s="30"/>
      <c r="GO350" s="30"/>
      <c r="GP350" s="30"/>
      <c r="GQ350" s="30"/>
      <c r="GR350" s="30"/>
      <c r="GS350" s="30"/>
      <c r="GT350" s="30"/>
      <c r="GU350" s="30"/>
      <c r="GV350" s="30"/>
      <c r="GW350" s="30"/>
      <c r="GX350" s="30"/>
      <c r="GY350" s="30"/>
      <c r="GZ350" s="30"/>
      <c r="HA350" s="30"/>
      <c r="HB350" s="30"/>
      <c r="HC350" s="30"/>
      <c r="HD350" s="30"/>
      <c r="HE350" s="30"/>
      <c r="HF350" s="30"/>
      <c r="HG350" s="30"/>
      <c r="HH350" s="30"/>
      <c r="HI350" s="30"/>
      <c r="HJ350" s="30"/>
      <c r="HK350" s="30"/>
      <c r="HL350" s="30"/>
      <c r="HM350" s="30"/>
      <c r="HN350" s="30"/>
      <c r="HO350" s="30"/>
      <c r="HP350" s="30"/>
      <c r="HQ350" s="30"/>
      <c r="HR350" s="30"/>
      <c r="HS350" s="30"/>
      <c r="HT350" s="30"/>
      <c r="HU350" s="30"/>
      <c r="HV350" s="30"/>
      <c r="HW350" s="30"/>
      <c r="HX350" s="30"/>
      <c r="HY350" s="30"/>
      <c r="HZ350" s="30"/>
      <c r="IA350" s="30"/>
      <c r="IB350" s="30"/>
      <c r="IC350" s="30"/>
      <c r="ID350" s="30"/>
      <c r="IE350" s="30"/>
      <c r="IF350" s="30"/>
      <c r="IG350" s="30"/>
      <c r="IH350" s="30"/>
      <c r="II350" s="30"/>
      <c r="IJ350" s="30"/>
      <c r="IK350" s="30"/>
      <c r="IL350" s="30"/>
      <c r="IM350" s="30"/>
      <c r="IN350" s="30"/>
      <c r="IO350" s="30"/>
    </row>
    <row r="351" s="1" customFormat="1" ht="90" customHeight="1" spans="1:249">
      <c r="A351" s="67">
        <v>23</v>
      </c>
      <c r="B351" s="75" t="s">
        <v>742</v>
      </c>
      <c r="C351" s="119" t="s">
        <v>40</v>
      </c>
      <c r="D351" s="67" t="s">
        <v>454</v>
      </c>
      <c r="E351" s="119" t="s">
        <v>682</v>
      </c>
      <c r="F351" s="116" t="s">
        <v>743</v>
      </c>
      <c r="G351" s="98">
        <v>119.12</v>
      </c>
      <c r="H351" s="116" t="s">
        <v>744</v>
      </c>
      <c r="I351" s="98">
        <v>3</v>
      </c>
      <c r="J351" s="98">
        <v>4</v>
      </c>
      <c r="K351" s="98">
        <v>0.0154</v>
      </c>
      <c r="L351" s="98">
        <v>0.0138</v>
      </c>
      <c r="M351" s="98">
        <v>0.0468</v>
      </c>
      <c r="N351" s="98">
        <v>0.0864</v>
      </c>
      <c r="O351" s="70" t="s">
        <v>45</v>
      </c>
      <c r="P351" s="70" t="s">
        <v>682</v>
      </c>
      <c r="Q351" s="98">
        <v>2022.04</v>
      </c>
      <c r="R351" s="137"/>
      <c r="S351" s="30"/>
      <c r="T351" s="30"/>
      <c r="U351" s="30"/>
      <c r="V351" s="30"/>
      <c r="W351" s="30"/>
      <c r="X351" s="30"/>
      <c r="Y351" s="30"/>
      <c r="Z351" s="30"/>
      <c r="AA351" s="30"/>
      <c r="AB351" s="30"/>
      <c r="AC351" s="30"/>
      <c r="AD351" s="30"/>
      <c r="AE351" s="30"/>
      <c r="AF351" s="30"/>
      <c r="AG351" s="30"/>
      <c r="AH351" s="30"/>
      <c r="AI351" s="30"/>
      <c r="AJ351" s="30"/>
      <c r="AK351" s="30"/>
      <c r="AL351" s="30"/>
      <c r="AM351" s="30"/>
      <c r="AN351" s="30"/>
      <c r="AO351" s="30"/>
      <c r="AP351" s="30"/>
      <c r="AQ351" s="30"/>
      <c r="AR351" s="30"/>
      <c r="AS351" s="30"/>
      <c r="AT351" s="30"/>
      <c r="AU351" s="30"/>
      <c r="AV351" s="30"/>
      <c r="AW351" s="30"/>
      <c r="AX351" s="30"/>
      <c r="AY351" s="30"/>
      <c r="AZ351" s="30"/>
      <c r="BA351" s="30"/>
      <c r="BB351" s="30"/>
      <c r="BC351" s="30"/>
      <c r="BD351" s="30"/>
      <c r="BE351" s="30"/>
      <c r="BF351" s="30"/>
      <c r="BG351" s="30"/>
      <c r="BH351" s="30"/>
      <c r="BI351" s="30"/>
      <c r="BJ351" s="30"/>
      <c r="BK351" s="30"/>
      <c r="BL351" s="30"/>
      <c r="BM351" s="30"/>
      <c r="BN351" s="30"/>
      <c r="BO351" s="30"/>
      <c r="BP351" s="30"/>
      <c r="BQ351" s="30"/>
      <c r="BR351" s="30"/>
      <c r="BS351" s="30"/>
      <c r="BT351" s="30"/>
      <c r="BU351" s="30"/>
      <c r="BV351" s="30"/>
      <c r="BW351" s="30"/>
      <c r="BX351" s="30"/>
      <c r="BY351" s="30"/>
      <c r="BZ351" s="30"/>
      <c r="CA351" s="30"/>
      <c r="CB351" s="30"/>
      <c r="CC351" s="30"/>
      <c r="CD351" s="30"/>
      <c r="CE351" s="30"/>
      <c r="CF351" s="30"/>
      <c r="CG351" s="30"/>
      <c r="CH351" s="30"/>
      <c r="CI351" s="30"/>
      <c r="CJ351" s="30"/>
      <c r="CK351" s="30"/>
      <c r="CL351" s="30"/>
      <c r="CM351" s="30"/>
      <c r="CN351" s="30"/>
      <c r="CO351" s="30"/>
      <c r="CP351" s="30"/>
      <c r="CQ351" s="30"/>
      <c r="CR351" s="30"/>
      <c r="CS351" s="30"/>
      <c r="CT351" s="30"/>
      <c r="CU351" s="30"/>
      <c r="CV351" s="30"/>
      <c r="CW351" s="30"/>
      <c r="CX351" s="30"/>
      <c r="CY351" s="30"/>
      <c r="CZ351" s="30"/>
      <c r="DA351" s="30"/>
      <c r="DB351" s="30"/>
      <c r="DC351" s="30"/>
      <c r="DD351" s="30"/>
      <c r="DE351" s="30"/>
      <c r="DF351" s="30"/>
      <c r="DG351" s="30"/>
      <c r="DH351" s="30"/>
      <c r="DI351" s="30"/>
      <c r="DJ351" s="30"/>
      <c r="DK351" s="30"/>
      <c r="DL351" s="30"/>
      <c r="DM351" s="30"/>
      <c r="DN351" s="30"/>
      <c r="DO351" s="30"/>
      <c r="DP351" s="30"/>
      <c r="DQ351" s="30"/>
      <c r="DR351" s="30"/>
      <c r="DS351" s="30"/>
      <c r="DT351" s="30"/>
      <c r="DU351" s="30"/>
      <c r="DV351" s="30"/>
      <c r="DW351" s="30"/>
      <c r="DX351" s="30"/>
      <c r="DY351" s="30"/>
      <c r="DZ351" s="30"/>
      <c r="EA351" s="30"/>
      <c r="EB351" s="30"/>
      <c r="EC351" s="30"/>
      <c r="ED351" s="30"/>
      <c r="EE351" s="30"/>
      <c r="EF351" s="30"/>
      <c r="EG351" s="30"/>
      <c r="EH351" s="30"/>
      <c r="EI351" s="30"/>
      <c r="EJ351" s="30"/>
      <c r="EK351" s="30"/>
      <c r="EL351" s="30"/>
      <c r="EM351" s="30"/>
      <c r="EN351" s="30"/>
      <c r="EO351" s="30"/>
      <c r="EP351" s="30"/>
      <c r="EQ351" s="30"/>
      <c r="ER351" s="30"/>
      <c r="ES351" s="30"/>
      <c r="ET351" s="30"/>
      <c r="EU351" s="30"/>
      <c r="EV351" s="30"/>
      <c r="EW351" s="30"/>
      <c r="EX351" s="30"/>
      <c r="EY351" s="30"/>
      <c r="EZ351" s="30"/>
      <c r="FA351" s="30"/>
      <c r="FB351" s="30"/>
      <c r="FC351" s="30"/>
      <c r="FD351" s="30"/>
      <c r="FE351" s="30"/>
      <c r="FF351" s="30"/>
      <c r="FG351" s="30"/>
      <c r="FH351" s="30"/>
      <c r="FI351" s="30"/>
      <c r="FJ351" s="30"/>
      <c r="FK351" s="30"/>
      <c r="FL351" s="30"/>
      <c r="FM351" s="30"/>
      <c r="FN351" s="30"/>
      <c r="FO351" s="30"/>
      <c r="FP351" s="30"/>
      <c r="FQ351" s="30"/>
      <c r="FR351" s="30"/>
      <c r="FS351" s="30"/>
      <c r="FT351" s="30"/>
      <c r="FU351" s="30"/>
      <c r="FV351" s="30"/>
      <c r="FW351" s="30"/>
      <c r="FX351" s="30"/>
      <c r="FY351" s="30"/>
      <c r="FZ351" s="30"/>
      <c r="GA351" s="30"/>
      <c r="GB351" s="30"/>
      <c r="GC351" s="30"/>
      <c r="GD351" s="30"/>
      <c r="GE351" s="30"/>
      <c r="GF351" s="30"/>
      <c r="GG351" s="30"/>
      <c r="GH351" s="30"/>
      <c r="GI351" s="30"/>
      <c r="GJ351" s="30"/>
      <c r="GK351" s="30"/>
      <c r="GL351" s="30"/>
      <c r="GM351" s="30"/>
      <c r="GN351" s="30"/>
      <c r="GO351" s="30"/>
      <c r="GP351" s="30"/>
      <c r="GQ351" s="30"/>
      <c r="GR351" s="30"/>
      <c r="GS351" s="30"/>
      <c r="GT351" s="30"/>
      <c r="GU351" s="30"/>
      <c r="GV351" s="30"/>
      <c r="GW351" s="30"/>
      <c r="GX351" s="30"/>
      <c r="GY351" s="30"/>
      <c r="GZ351" s="30"/>
      <c r="HA351" s="30"/>
      <c r="HB351" s="30"/>
      <c r="HC351" s="30"/>
      <c r="HD351" s="30"/>
      <c r="HE351" s="30"/>
      <c r="HF351" s="30"/>
      <c r="HG351" s="30"/>
      <c r="HH351" s="30"/>
      <c r="HI351" s="30"/>
      <c r="HJ351" s="30"/>
      <c r="HK351" s="30"/>
      <c r="HL351" s="30"/>
      <c r="HM351" s="30"/>
      <c r="HN351" s="30"/>
      <c r="HO351" s="30"/>
      <c r="HP351" s="30"/>
      <c r="HQ351" s="30"/>
      <c r="HR351" s="30"/>
      <c r="HS351" s="30"/>
      <c r="HT351" s="30"/>
      <c r="HU351" s="30"/>
      <c r="HV351" s="30"/>
      <c r="HW351" s="30"/>
      <c r="HX351" s="30"/>
      <c r="HY351" s="30"/>
      <c r="HZ351" s="30"/>
      <c r="IA351" s="30"/>
      <c r="IB351" s="30"/>
      <c r="IC351" s="30"/>
      <c r="ID351" s="30"/>
      <c r="IE351" s="30"/>
      <c r="IF351" s="30"/>
      <c r="IG351" s="30"/>
      <c r="IH351" s="30"/>
      <c r="II351" s="30"/>
      <c r="IJ351" s="30"/>
      <c r="IK351" s="30"/>
      <c r="IL351" s="30"/>
      <c r="IM351" s="30"/>
      <c r="IN351" s="30"/>
      <c r="IO351" s="30"/>
    </row>
    <row r="352" s="1" customFormat="1" ht="90" customHeight="1" spans="1:249">
      <c r="A352" s="67">
        <v>24</v>
      </c>
      <c r="B352" s="75" t="s">
        <v>745</v>
      </c>
      <c r="C352" s="119" t="s">
        <v>40</v>
      </c>
      <c r="D352" s="67" t="s">
        <v>454</v>
      </c>
      <c r="E352" s="119" t="s">
        <v>54</v>
      </c>
      <c r="F352" s="116" t="s">
        <v>746</v>
      </c>
      <c r="G352" s="98">
        <v>4</v>
      </c>
      <c r="H352" s="116" t="s">
        <v>747</v>
      </c>
      <c r="I352" s="98">
        <v>3</v>
      </c>
      <c r="J352" s="98"/>
      <c r="K352" s="98">
        <v>0.0018</v>
      </c>
      <c r="L352" s="98">
        <v>0.0021</v>
      </c>
      <c r="M352" s="98">
        <v>0.0067</v>
      </c>
      <c r="N352" s="98">
        <v>0.0097</v>
      </c>
      <c r="O352" s="70" t="s">
        <v>45</v>
      </c>
      <c r="P352" s="70" t="s">
        <v>54</v>
      </c>
      <c r="Q352" s="98">
        <v>2022.04</v>
      </c>
      <c r="R352" s="137"/>
      <c r="S352" s="30"/>
      <c r="T352" s="30"/>
      <c r="U352" s="30"/>
      <c r="V352" s="30"/>
      <c r="W352" s="30"/>
      <c r="X352" s="30"/>
      <c r="Y352" s="30"/>
      <c r="Z352" s="30"/>
      <c r="AA352" s="30"/>
      <c r="AB352" s="30"/>
      <c r="AC352" s="30"/>
      <c r="AD352" s="30"/>
      <c r="AE352" s="30"/>
      <c r="AF352" s="30"/>
      <c r="AG352" s="30"/>
      <c r="AH352" s="30"/>
      <c r="AI352" s="30"/>
      <c r="AJ352" s="30"/>
      <c r="AK352" s="30"/>
      <c r="AL352" s="30"/>
      <c r="AM352" s="30"/>
      <c r="AN352" s="30"/>
      <c r="AO352" s="30"/>
      <c r="AP352" s="30"/>
      <c r="AQ352" s="30"/>
      <c r="AR352" s="30"/>
      <c r="AS352" s="30"/>
      <c r="AT352" s="30"/>
      <c r="AU352" s="30"/>
      <c r="AV352" s="30"/>
      <c r="AW352" s="30"/>
      <c r="AX352" s="30"/>
      <c r="AY352" s="30"/>
      <c r="AZ352" s="30"/>
      <c r="BA352" s="30"/>
      <c r="BB352" s="30"/>
      <c r="BC352" s="30"/>
      <c r="BD352" s="30"/>
      <c r="BE352" s="30"/>
      <c r="BF352" s="30"/>
      <c r="BG352" s="30"/>
      <c r="BH352" s="30"/>
      <c r="BI352" s="30"/>
      <c r="BJ352" s="30"/>
      <c r="BK352" s="30"/>
      <c r="BL352" s="30"/>
      <c r="BM352" s="30"/>
      <c r="BN352" s="30"/>
      <c r="BO352" s="30"/>
      <c r="BP352" s="30"/>
      <c r="BQ352" s="30"/>
      <c r="BR352" s="30"/>
      <c r="BS352" s="30"/>
      <c r="BT352" s="30"/>
      <c r="BU352" s="30"/>
      <c r="BV352" s="30"/>
      <c r="BW352" s="30"/>
      <c r="BX352" s="30"/>
      <c r="BY352" s="30"/>
      <c r="BZ352" s="30"/>
      <c r="CA352" s="30"/>
      <c r="CB352" s="30"/>
      <c r="CC352" s="30"/>
      <c r="CD352" s="30"/>
      <c r="CE352" s="30"/>
      <c r="CF352" s="30"/>
      <c r="CG352" s="30"/>
      <c r="CH352" s="30"/>
      <c r="CI352" s="30"/>
      <c r="CJ352" s="30"/>
      <c r="CK352" s="30"/>
      <c r="CL352" s="30"/>
      <c r="CM352" s="30"/>
      <c r="CN352" s="30"/>
      <c r="CO352" s="30"/>
      <c r="CP352" s="30"/>
      <c r="CQ352" s="30"/>
      <c r="CR352" s="30"/>
      <c r="CS352" s="30"/>
      <c r="CT352" s="30"/>
      <c r="CU352" s="30"/>
      <c r="CV352" s="30"/>
      <c r="CW352" s="30"/>
      <c r="CX352" s="30"/>
      <c r="CY352" s="30"/>
      <c r="CZ352" s="30"/>
      <c r="DA352" s="30"/>
      <c r="DB352" s="30"/>
      <c r="DC352" s="30"/>
      <c r="DD352" s="30"/>
      <c r="DE352" s="30"/>
      <c r="DF352" s="30"/>
      <c r="DG352" s="30"/>
      <c r="DH352" s="30"/>
      <c r="DI352" s="30"/>
      <c r="DJ352" s="30"/>
      <c r="DK352" s="30"/>
      <c r="DL352" s="30"/>
      <c r="DM352" s="30"/>
      <c r="DN352" s="30"/>
      <c r="DO352" s="30"/>
      <c r="DP352" s="30"/>
      <c r="DQ352" s="30"/>
      <c r="DR352" s="30"/>
      <c r="DS352" s="30"/>
      <c r="DT352" s="30"/>
      <c r="DU352" s="30"/>
      <c r="DV352" s="30"/>
      <c r="DW352" s="30"/>
      <c r="DX352" s="30"/>
      <c r="DY352" s="30"/>
      <c r="DZ352" s="30"/>
      <c r="EA352" s="30"/>
      <c r="EB352" s="30"/>
      <c r="EC352" s="30"/>
      <c r="ED352" s="30"/>
      <c r="EE352" s="30"/>
      <c r="EF352" s="30"/>
      <c r="EG352" s="30"/>
      <c r="EH352" s="30"/>
      <c r="EI352" s="30"/>
      <c r="EJ352" s="30"/>
      <c r="EK352" s="30"/>
      <c r="EL352" s="30"/>
      <c r="EM352" s="30"/>
      <c r="EN352" s="30"/>
      <c r="EO352" s="30"/>
      <c r="EP352" s="30"/>
      <c r="EQ352" s="30"/>
      <c r="ER352" s="30"/>
      <c r="ES352" s="30"/>
      <c r="ET352" s="30"/>
      <c r="EU352" s="30"/>
      <c r="EV352" s="30"/>
      <c r="EW352" s="30"/>
      <c r="EX352" s="30"/>
      <c r="EY352" s="30"/>
      <c r="EZ352" s="30"/>
      <c r="FA352" s="30"/>
      <c r="FB352" s="30"/>
      <c r="FC352" s="30"/>
      <c r="FD352" s="30"/>
      <c r="FE352" s="30"/>
      <c r="FF352" s="30"/>
      <c r="FG352" s="30"/>
      <c r="FH352" s="30"/>
      <c r="FI352" s="30"/>
      <c r="FJ352" s="30"/>
      <c r="FK352" s="30"/>
      <c r="FL352" s="30"/>
      <c r="FM352" s="30"/>
      <c r="FN352" s="30"/>
      <c r="FO352" s="30"/>
      <c r="FP352" s="30"/>
      <c r="FQ352" s="30"/>
      <c r="FR352" s="30"/>
      <c r="FS352" s="30"/>
      <c r="FT352" s="30"/>
      <c r="FU352" s="30"/>
      <c r="FV352" s="30"/>
      <c r="FW352" s="30"/>
      <c r="FX352" s="30"/>
      <c r="FY352" s="30"/>
      <c r="FZ352" s="30"/>
      <c r="GA352" s="30"/>
      <c r="GB352" s="30"/>
      <c r="GC352" s="30"/>
      <c r="GD352" s="30"/>
      <c r="GE352" s="30"/>
      <c r="GF352" s="30"/>
      <c r="GG352" s="30"/>
      <c r="GH352" s="30"/>
      <c r="GI352" s="30"/>
      <c r="GJ352" s="30"/>
      <c r="GK352" s="30"/>
      <c r="GL352" s="30"/>
      <c r="GM352" s="30"/>
      <c r="GN352" s="30"/>
      <c r="GO352" s="30"/>
      <c r="GP352" s="30"/>
      <c r="GQ352" s="30"/>
      <c r="GR352" s="30"/>
      <c r="GS352" s="30"/>
      <c r="GT352" s="30"/>
      <c r="GU352" s="30"/>
      <c r="GV352" s="30"/>
      <c r="GW352" s="30"/>
      <c r="GX352" s="30"/>
      <c r="GY352" s="30"/>
      <c r="GZ352" s="30"/>
      <c r="HA352" s="30"/>
      <c r="HB352" s="30"/>
      <c r="HC352" s="30"/>
      <c r="HD352" s="30"/>
      <c r="HE352" s="30"/>
      <c r="HF352" s="30"/>
      <c r="HG352" s="30"/>
      <c r="HH352" s="30"/>
      <c r="HI352" s="30"/>
      <c r="HJ352" s="30"/>
      <c r="HK352" s="30"/>
      <c r="HL352" s="30"/>
      <c r="HM352" s="30"/>
      <c r="HN352" s="30"/>
      <c r="HO352" s="30"/>
      <c r="HP352" s="30"/>
      <c r="HQ352" s="30"/>
      <c r="HR352" s="30"/>
      <c r="HS352" s="30"/>
      <c r="HT352" s="30"/>
      <c r="HU352" s="30"/>
      <c r="HV352" s="30"/>
      <c r="HW352" s="30"/>
      <c r="HX352" s="30"/>
      <c r="HY352" s="30"/>
      <c r="HZ352" s="30"/>
      <c r="IA352" s="30"/>
      <c r="IB352" s="30"/>
      <c r="IC352" s="30"/>
      <c r="ID352" s="30"/>
      <c r="IE352" s="30"/>
      <c r="IF352" s="30"/>
      <c r="IG352" s="30"/>
      <c r="IH352" s="30"/>
      <c r="II352" s="30"/>
      <c r="IJ352" s="30"/>
      <c r="IK352" s="30"/>
      <c r="IL352" s="30"/>
      <c r="IM352" s="30"/>
      <c r="IN352" s="30"/>
      <c r="IO352" s="30"/>
    </row>
    <row r="353" s="1" customFormat="1" ht="90" customHeight="1" spans="1:249">
      <c r="A353" s="67">
        <v>25</v>
      </c>
      <c r="B353" s="75" t="s">
        <v>748</v>
      </c>
      <c r="C353" s="119" t="s">
        <v>40</v>
      </c>
      <c r="D353" s="67" t="s">
        <v>454</v>
      </c>
      <c r="E353" s="119" t="s">
        <v>54</v>
      </c>
      <c r="F353" s="116" t="s">
        <v>749</v>
      </c>
      <c r="G353" s="98">
        <v>43.8</v>
      </c>
      <c r="H353" s="116" t="s">
        <v>747</v>
      </c>
      <c r="I353" s="98">
        <v>8</v>
      </c>
      <c r="J353" s="98"/>
      <c r="K353" s="98">
        <v>0.0068</v>
      </c>
      <c r="L353" s="98">
        <v>0.0071</v>
      </c>
      <c r="M353" s="98">
        <v>0.0241</v>
      </c>
      <c r="N353" s="98">
        <v>0.0262</v>
      </c>
      <c r="O353" s="70" t="s">
        <v>45</v>
      </c>
      <c r="P353" s="70" t="s">
        <v>54</v>
      </c>
      <c r="Q353" s="98">
        <v>2022.04</v>
      </c>
      <c r="R353" s="137"/>
      <c r="S353" s="30"/>
      <c r="T353" s="30"/>
      <c r="U353" s="30"/>
      <c r="V353" s="30"/>
      <c r="W353" s="30"/>
      <c r="X353" s="30"/>
      <c r="Y353" s="30"/>
      <c r="Z353" s="30"/>
      <c r="AA353" s="30"/>
      <c r="AB353" s="30"/>
      <c r="AC353" s="30"/>
      <c r="AD353" s="30"/>
      <c r="AE353" s="30"/>
      <c r="AF353" s="30"/>
      <c r="AG353" s="30"/>
      <c r="AH353" s="30"/>
      <c r="AI353" s="30"/>
      <c r="AJ353" s="30"/>
      <c r="AK353" s="30"/>
      <c r="AL353" s="30"/>
      <c r="AM353" s="30"/>
      <c r="AN353" s="30"/>
      <c r="AO353" s="30"/>
      <c r="AP353" s="30"/>
      <c r="AQ353" s="30"/>
      <c r="AR353" s="30"/>
      <c r="AS353" s="30"/>
      <c r="AT353" s="30"/>
      <c r="AU353" s="30"/>
      <c r="AV353" s="30"/>
      <c r="AW353" s="30"/>
      <c r="AX353" s="30"/>
      <c r="AY353" s="30"/>
      <c r="AZ353" s="30"/>
      <c r="BA353" s="30"/>
      <c r="BB353" s="30"/>
      <c r="BC353" s="30"/>
      <c r="BD353" s="30"/>
      <c r="BE353" s="30"/>
      <c r="BF353" s="30"/>
      <c r="BG353" s="30"/>
      <c r="BH353" s="30"/>
      <c r="BI353" s="30"/>
      <c r="BJ353" s="30"/>
      <c r="BK353" s="30"/>
      <c r="BL353" s="30"/>
      <c r="BM353" s="30"/>
      <c r="BN353" s="30"/>
      <c r="BO353" s="30"/>
      <c r="BP353" s="30"/>
      <c r="BQ353" s="30"/>
      <c r="BR353" s="30"/>
      <c r="BS353" s="30"/>
      <c r="BT353" s="30"/>
      <c r="BU353" s="30"/>
      <c r="BV353" s="30"/>
      <c r="BW353" s="30"/>
      <c r="BX353" s="30"/>
      <c r="BY353" s="30"/>
      <c r="BZ353" s="30"/>
      <c r="CA353" s="30"/>
      <c r="CB353" s="30"/>
      <c r="CC353" s="30"/>
      <c r="CD353" s="30"/>
      <c r="CE353" s="30"/>
      <c r="CF353" s="30"/>
      <c r="CG353" s="30"/>
      <c r="CH353" s="30"/>
      <c r="CI353" s="30"/>
      <c r="CJ353" s="30"/>
      <c r="CK353" s="30"/>
      <c r="CL353" s="30"/>
      <c r="CM353" s="30"/>
      <c r="CN353" s="30"/>
      <c r="CO353" s="30"/>
      <c r="CP353" s="30"/>
      <c r="CQ353" s="30"/>
      <c r="CR353" s="30"/>
      <c r="CS353" s="30"/>
      <c r="CT353" s="30"/>
      <c r="CU353" s="30"/>
      <c r="CV353" s="30"/>
      <c r="CW353" s="30"/>
      <c r="CX353" s="30"/>
      <c r="CY353" s="30"/>
      <c r="CZ353" s="30"/>
      <c r="DA353" s="30"/>
      <c r="DB353" s="30"/>
      <c r="DC353" s="30"/>
      <c r="DD353" s="30"/>
      <c r="DE353" s="30"/>
      <c r="DF353" s="30"/>
      <c r="DG353" s="30"/>
      <c r="DH353" s="30"/>
      <c r="DI353" s="30"/>
      <c r="DJ353" s="30"/>
      <c r="DK353" s="30"/>
      <c r="DL353" s="30"/>
      <c r="DM353" s="30"/>
      <c r="DN353" s="30"/>
      <c r="DO353" s="30"/>
      <c r="DP353" s="30"/>
      <c r="DQ353" s="30"/>
      <c r="DR353" s="30"/>
      <c r="DS353" s="30"/>
      <c r="DT353" s="30"/>
      <c r="DU353" s="30"/>
      <c r="DV353" s="30"/>
      <c r="DW353" s="30"/>
      <c r="DX353" s="30"/>
      <c r="DY353" s="30"/>
      <c r="DZ353" s="30"/>
      <c r="EA353" s="30"/>
      <c r="EB353" s="30"/>
      <c r="EC353" s="30"/>
      <c r="ED353" s="30"/>
      <c r="EE353" s="30"/>
      <c r="EF353" s="30"/>
      <c r="EG353" s="30"/>
      <c r="EH353" s="30"/>
      <c r="EI353" s="30"/>
      <c r="EJ353" s="30"/>
      <c r="EK353" s="30"/>
      <c r="EL353" s="30"/>
      <c r="EM353" s="30"/>
      <c r="EN353" s="30"/>
      <c r="EO353" s="30"/>
      <c r="EP353" s="30"/>
      <c r="EQ353" s="30"/>
      <c r="ER353" s="30"/>
      <c r="ES353" s="30"/>
      <c r="ET353" s="30"/>
      <c r="EU353" s="30"/>
      <c r="EV353" s="30"/>
      <c r="EW353" s="30"/>
      <c r="EX353" s="30"/>
      <c r="EY353" s="30"/>
      <c r="EZ353" s="30"/>
      <c r="FA353" s="30"/>
      <c r="FB353" s="30"/>
      <c r="FC353" s="30"/>
      <c r="FD353" s="30"/>
      <c r="FE353" s="30"/>
      <c r="FF353" s="30"/>
      <c r="FG353" s="30"/>
      <c r="FH353" s="30"/>
      <c r="FI353" s="30"/>
      <c r="FJ353" s="30"/>
      <c r="FK353" s="30"/>
      <c r="FL353" s="30"/>
      <c r="FM353" s="30"/>
      <c r="FN353" s="30"/>
      <c r="FO353" s="30"/>
      <c r="FP353" s="30"/>
      <c r="FQ353" s="30"/>
      <c r="FR353" s="30"/>
      <c r="FS353" s="30"/>
      <c r="FT353" s="30"/>
      <c r="FU353" s="30"/>
      <c r="FV353" s="30"/>
      <c r="FW353" s="30"/>
      <c r="FX353" s="30"/>
      <c r="FY353" s="30"/>
      <c r="FZ353" s="30"/>
      <c r="GA353" s="30"/>
      <c r="GB353" s="30"/>
      <c r="GC353" s="30"/>
      <c r="GD353" s="30"/>
      <c r="GE353" s="30"/>
      <c r="GF353" s="30"/>
      <c r="GG353" s="30"/>
      <c r="GH353" s="30"/>
      <c r="GI353" s="30"/>
      <c r="GJ353" s="30"/>
      <c r="GK353" s="30"/>
      <c r="GL353" s="30"/>
      <c r="GM353" s="30"/>
      <c r="GN353" s="30"/>
      <c r="GO353" s="30"/>
      <c r="GP353" s="30"/>
      <c r="GQ353" s="30"/>
      <c r="GR353" s="30"/>
      <c r="GS353" s="30"/>
      <c r="GT353" s="30"/>
      <c r="GU353" s="30"/>
      <c r="GV353" s="30"/>
      <c r="GW353" s="30"/>
      <c r="GX353" s="30"/>
      <c r="GY353" s="30"/>
      <c r="GZ353" s="30"/>
      <c r="HA353" s="30"/>
      <c r="HB353" s="30"/>
      <c r="HC353" s="30"/>
      <c r="HD353" s="30"/>
      <c r="HE353" s="30"/>
      <c r="HF353" s="30"/>
      <c r="HG353" s="30"/>
      <c r="HH353" s="30"/>
      <c r="HI353" s="30"/>
      <c r="HJ353" s="30"/>
      <c r="HK353" s="30"/>
      <c r="HL353" s="30"/>
      <c r="HM353" s="30"/>
      <c r="HN353" s="30"/>
      <c r="HO353" s="30"/>
      <c r="HP353" s="30"/>
      <c r="HQ353" s="30"/>
      <c r="HR353" s="30"/>
      <c r="HS353" s="30"/>
      <c r="HT353" s="30"/>
      <c r="HU353" s="30"/>
      <c r="HV353" s="30"/>
      <c r="HW353" s="30"/>
      <c r="HX353" s="30"/>
      <c r="HY353" s="30"/>
      <c r="HZ353" s="30"/>
      <c r="IA353" s="30"/>
      <c r="IB353" s="30"/>
      <c r="IC353" s="30"/>
      <c r="ID353" s="30"/>
      <c r="IE353" s="30"/>
      <c r="IF353" s="30"/>
      <c r="IG353" s="30"/>
      <c r="IH353" s="30"/>
      <c r="II353" s="30"/>
      <c r="IJ353" s="30"/>
      <c r="IK353" s="30"/>
      <c r="IL353" s="30"/>
      <c r="IM353" s="30"/>
      <c r="IN353" s="30"/>
      <c r="IO353" s="30"/>
    </row>
    <row r="354" s="10" customFormat="1" ht="45" customHeight="1" spans="1:18">
      <c r="A354" s="51" t="s">
        <v>467</v>
      </c>
      <c r="B354" s="62" t="s">
        <v>750</v>
      </c>
      <c r="C354" s="79"/>
      <c r="D354" s="79"/>
      <c r="E354" s="79"/>
      <c r="F354" s="77" t="s">
        <v>751</v>
      </c>
      <c r="G354" s="65">
        <f>SUM(G355:G361)</f>
        <v>2532.4</v>
      </c>
      <c r="H354" s="69"/>
      <c r="I354" s="79"/>
      <c r="J354" s="79"/>
      <c r="K354" s="97"/>
      <c r="L354" s="97"/>
      <c r="M354" s="97"/>
      <c r="N354" s="97"/>
      <c r="O354" s="98"/>
      <c r="P354" s="98"/>
      <c r="Q354" s="138"/>
      <c r="R354" s="125"/>
    </row>
    <row r="355" s="15" customFormat="1" ht="60" customHeight="1" spans="1:18">
      <c r="A355" s="67">
        <v>1</v>
      </c>
      <c r="B355" s="116" t="s">
        <v>752</v>
      </c>
      <c r="C355" s="119" t="s">
        <v>40</v>
      </c>
      <c r="D355" s="141" t="s">
        <v>491</v>
      </c>
      <c r="E355" s="70" t="s">
        <v>682</v>
      </c>
      <c r="F355" s="75" t="s">
        <v>753</v>
      </c>
      <c r="G355" s="136">
        <v>320</v>
      </c>
      <c r="H355" s="137" t="s">
        <v>754</v>
      </c>
      <c r="I355" s="98">
        <v>19</v>
      </c>
      <c r="J355" s="98">
        <v>6</v>
      </c>
      <c r="K355" s="98">
        <v>0.132</v>
      </c>
      <c r="L355" s="98">
        <v>0.1344</v>
      </c>
      <c r="M355" s="98">
        <v>0.4687</v>
      </c>
      <c r="N355" s="98">
        <v>0.3055</v>
      </c>
      <c r="O355" s="70" t="s">
        <v>135</v>
      </c>
      <c r="P355" s="119" t="s">
        <v>682</v>
      </c>
      <c r="Q355" s="98">
        <v>2021.12</v>
      </c>
      <c r="R355" s="137"/>
    </row>
    <row r="356" s="15" customFormat="1" ht="110" customHeight="1" spans="1:18">
      <c r="A356" s="67">
        <v>2</v>
      </c>
      <c r="B356" s="116" t="s">
        <v>755</v>
      </c>
      <c r="C356" s="119" t="s">
        <v>40</v>
      </c>
      <c r="D356" s="141" t="s">
        <v>491</v>
      </c>
      <c r="E356" s="70" t="s">
        <v>682</v>
      </c>
      <c r="F356" s="112" t="s">
        <v>756</v>
      </c>
      <c r="G356" s="136">
        <v>277.4</v>
      </c>
      <c r="H356" s="137" t="s">
        <v>754</v>
      </c>
      <c r="I356" s="98">
        <v>39</v>
      </c>
      <c r="J356" s="98">
        <v>14</v>
      </c>
      <c r="K356" s="98">
        <v>0.111</v>
      </c>
      <c r="L356" s="98">
        <v>0.785</v>
      </c>
      <c r="M356" s="98">
        <v>1.0713</v>
      </c>
      <c r="N356" s="98">
        <v>0.3791</v>
      </c>
      <c r="O356" s="70" t="s">
        <v>135</v>
      </c>
      <c r="P356" s="119" t="s">
        <v>682</v>
      </c>
      <c r="Q356" s="98">
        <v>2021.12</v>
      </c>
      <c r="R356" s="137"/>
    </row>
    <row r="357" s="1" customFormat="1" ht="130" customHeight="1" spans="1:249">
      <c r="A357" s="67">
        <v>3</v>
      </c>
      <c r="B357" s="116" t="s">
        <v>757</v>
      </c>
      <c r="C357" s="119" t="s">
        <v>40</v>
      </c>
      <c r="D357" s="67" t="s">
        <v>454</v>
      </c>
      <c r="E357" s="70" t="s">
        <v>758</v>
      </c>
      <c r="F357" s="112" t="s">
        <v>759</v>
      </c>
      <c r="G357" s="136">
        <v>600</v>
      </c>
      <c r="H357" s="137" t="s">
        <v>760</v>
      </c>
      <c r="I357" s="98">
        <v>9</v>
      </c>
      <c r="J357" s="98">
        <v>3</v>
      </c>
      <c r="K357" s="98">
        <v>0.0309</v>
      </c>
      <c r="L357" s="98">
        <v>0.1078</v>
      </c>
      <c r="M357" s="98">
        <v>0.1102</v>
      </c>
      <c r="N357" s="98">
        <v>0.1223</v>
      </c>
      <c r="O357" s="70" t="s">
        <v>135</v>
      </c>
      <c r="P357" s="119" t="s">
        <v>682</v>
      </c>
      <c r="Q357" s="98">
        <v>2022.04</v>
      </c>
      <c r="R357" s="137"/>
      <c r="S357" s="30"/>
      <c r="T357" s="30"/>
      <c r="U357" s="30"/>
      <c r="V357" s="30"/>
      <c r="W357" s="30"/>
      <c r="X357" s="30"/>
      <c r="Y357" s="30"/>
      <c r="Z357" s="30"/>
      <c r="AA357" s="30"/>
      <c r="AB357" s="30"/>
      <c r="AC357" s="30"/>
      <c r="AD357" s="30"/>
      <c r="AE357" s="30"/>
      <c r="AF357" s="30"/>
      <c r="AG357" s="30"/>
      <c r="AH357" s="30"/>
      <c r="AI357" s="30"/>
      <c r="AJ357" s="30"/>
      <c r="AK357" s="30"/>
      <c r="AL357" s="30"/>
      <c r="AM357" s="30"/>
      <c r="AN357" s="30"/>
      <c r="AO357" s="30"/>
      <c r="AP357" s="30"/>
      <c r="AQ357" s="30"/>
      <c r="AR357" s="30"/>
      <c r="AS357" s="30"/>
      <c r="AT357" s="30"/>
      <c r="AU357" s="30"/>
      <c r="AV357" s="30"/>
      <c r="AW357" s="30"/>
      <c r="AX357" s="30"/>
      <c r="AY357" s="30"/>
      <c r="AZ357" s="30"/>
      <c r="BA357" s="30"/>
      <c r="BB357" s="30"/>
      <c r="BC357" s="30"/>
      <c r="BD357" s="30"/>
      <c r="BE357" s="30"/>
      <c r="BF357" s="30"/>
      <c r="BG357" s="30"/>
      <c r="BH357" s="30"/>
      <c r="BI357" s="30"/>
      <c r="BJ357" s="30"/>
      <c r="BK357" s="30"/>
      <c r="BL357" s="30"/>
      <c r="BM357" s="30"/>
      <c r="BN357" s="30"/>
      <c r="BO357" s="30"/>
      <c r="BP357" s="30"/>
      <c r="BQ357" s="30"/>
      <c r="BR357" s="30"/>
      <c r="BS357" s="30"/>
      <c r="BT357" s="30"/>
      <c r="BU357" s="30"/>
      <c r="BV357" s="30"/>
      <c r="BW357" s="30"/>
      <c r="BX357" s="30"/>
      <c r="BY357" s="30"/>
      <c r="BZ357" s="30"/>
      <c r="CA357" s="30"/>
      <c r="CB357" s="30"/>
      <c r="CC357" s="30"/>
      <c r="CD357" s="30"/>
      <c r="CE357" s="30"/>
      <c r="CF357" s="30"/>
      <c r="CG357" s="30"/>
      <c r="CH357" s="30"/>
      <c r="CI357" s="30"/>
      <c r="CJ357" s="30"/>
      <c r="CK357" s="30"/>
      <c r="CL357" s="30"/>
      <c r="CM357" s="30"/>
      <c r="CN357" s="30"/>
      <c r="CO357" s="30"/>
      <c r="CP357" s="30"/>
      <c r="CQ357" s="30"/>
      <c r="CR357" s="30"/>
      <c r="CS357" s="30"/>
      <c r="CT357" s="30"/>
      <c r="CU357" s="30"/>
      <c r="CV357" s="30"/>
      <c r="CW357" s="30"/>
      <c r="CX357" s="30"/>
      <c r="CY357" s="30"/>
      <c r="CZ357" s="30"/>
      <c r="DA357" s="30"/>
      <c r="DB357" s="30"/>
      <c r="DC357" s="30"/>
      <c r="DD357" s="30"/>
      <c r="DE357" s="30"/>
      <c r="DF357" s="30"/>
      <c r="DG357" s="30"/>
      <c r="DH357" s="30"/>
      <c r="DI357" s="30"/>
      <c r="DJ357" s="30"/>
      <c r="DK357" s="30"/>
      <c r="DL357" s="30"/>
      <c r="DM357" s="30"/>
      <c r="DN357" s="30"/>
      <c r="DO357" s="30"/>
      <c r="DP357" s="30"/>
      <c r="DQ357" s="30"/>
      <c r="DR357" s="30"/>
      <c r="DS357" s="30"/>
      <c r="DT357" s="30"/>
      <c r="DU357" s="30"/>
      <c r="DV357" s="30"/>
      <c r="DW357" s="30"/>
      <c r="DX357" s="30"/>
      <c r="DY357" s="30"/>
      <c r="DZ357" s="30"/>
      <c r="EA357" s="30"/>
      <c r="EB357" s="30"/>
      <c r="EC357" s="30"/>
      <c r="ED357" s="30"/>
      <c r="EE357" s="30"/>
      <c r="EF357" s="30"/>
      <c r="EG357" s="30"/>
      <c r="EH357" s="30"/>
      <c r="EI357" s="30"/>
      <c r="EJ357" s="30"/>
      <c r="EK357" s="30"/>
      <c r="EL357" s="30"/>
      <c r="EM357" s="30"/>
      <c r="EN357" s="30"/>
      <c r="EO357" s="30"/>
      <c r="EP357" s="30"/>
      <c r="EQ357" s="30"/>
      <c r="ER357" s="30"/>
      <c r="ES357" s="30"/>
      <c r="ET357" s="30"/>
      <c r="EU357" s="30"/>
      <c r="EV357" s="30"/>
      <c r="EW357" s="30"/>
      <c r="EX357" s="30"/>
      <c r="EY357" s="30"/>
      <c r="EZ357" s="30"/>
      <c r="FA357" s="30"/>
      <c r="FB357" s="30"/>
      <c r="FC357" s="30"/>
      <c r="FD357" s="30"/>
      <c r="FE357" s="30"/>
      <c r="FF357" s="30"/>
      <c r="FG357" s="30"/>
      <c r="FH357" s="30"/>
      <c r="FI357" s="30"/>
      <c r="FJ357" s="30"/>
      <c r="FK357" s="30"/>
      <c r="FL357" s="30"/>
      <c r="FM357" s="30"/>
      <c r="FN357" s="30"/>
      <c r="FO357" s="30"/>
      <c r="FP357" s="30"/>
      <c r="FQ357" s="30"/>
      <c r="FR357" s="30"/>
      <c r="FS357" s="30"/>
      <c r="FT357" s="30"/>
      <c r="FU357" s="30"/>
      <c r="FV357" s="30"/>
      <c r="FW357" s="30"/>
      <c r="FX357" s="30"/>
      <c r="FY357" s="30"/>
      <c r="FZ357" s="30"/>
      <c r="GA357" s="30"/>
      <c r="GB357" s="30"/>
      <c r="GC357" s="30"/>
      <c r="GD357" s="30"/>
      <c r="GE357" s="30"/>
      <c r="GF357" s="30"/>
      <c r="GG357" s="30"/>
      <c r="GH357" s="30"/>
      <c r="GI357" s="30"/>
      <c r="GJ357" s="30"/>
      <c r="GK357" s="30"/>
      <c r="GL357" s="30"/>
      <c r="GM357" s="30"/>
      <c r="GN357" s="30"/>
      <c r="GO357" s="30"/>
      <c r="GP357" s="30"/>
      <c r="GQ357" s="30"/>
      <c r="GR357" s="30"/>
      <c r="GS357" s="30"/>
      <c r="GT357" s="30"/>
      <c r="GU357" s="30"/>
      <c r="GV357" s="30"/>
      <c r="GW357" s="30"/>
      <c r="GX357" s="30"/>
      <c r="GY357" s="30"/>
      <c r="GZ357" s="30"/>
      <c r="HA357" s="30"/>
      <c r="HB357" s="30"/>
      <c r="HC357" s="30"/>
      <c r="HD357" s="30"/>
      <c r="HE357" s="30"/>
      <c r="HF357" s="30"/>
      <c r="HG357" s="30"/>
      <c r="HH357" s="30"/>
      <c r="HI357" s="30"/>
      <c r="HJ357" s="30"/>
      <c r="HK357" s="30"/>
      <c r="HL357" s="30"/>
      <c r="HM357" s="30"/>
      <c r="HN357" s="30"/>
      <c r="HO357" s="30"/>
      <c r="HP357" s="30"/>
      <c r="HQ357" s="30"/>
      <c r="HR357" s="30"/>
      <c r="HS357" s="30"/>
      <c r="HT357" s="30"/>
      <c r="HU357" s="30"/>
      <c r="HV357" s="30"/>
      <c r="HW357" s="30"/>
      <c r="HX357" s="30"/>
      <c r="HY357" s="30"/>
      <c r="HZ357" s="30"/>
      <c r="IA357" s="30"/>
      <c r="IB357" s="30"/>
      <c r="IC357" s="30"/>
      <c r="ID357" s="30"/>
      <c r="IE357" s="30"/>
      <c r="IF357" s="30"/>
      <c r="IG357" s="30"/>
      <c r="IH357" s="30"/>
      <c r="II357" s="30"/>
      <c r="IJ357" s="30"/>
      <c r="IK357" s="30"/>
      <c r="IL357" s="30"/>
      <c r="IM357" s="30"/>
      <c r="IN357" s="30"/>
      <c r="IO357" s="30"/>
    </row>
    <row r="358" s="1" customFormat="1" ht="85" customHeight="1" spans="1:249">
      <c r="A358" s="67">
        <v>4</v>
      </c>
      <c r="B358" s="116" t="s">
        <v>761</v>
      </c>
      <c r="C358" s="119" t="s">
        <v>40</v>
      </c>
      <c r="D358" s="67" t="s">
        <v>454</v>
      </c>
      <c r="E358" s="70" t="s">
        <v>102</v>
      </c>
      <c r="F358" s="75" t="s">
        <v>762</v>
      </c>
      <c r="G358" s="136">
        <v>300</v>
      </c>
      <c r="H358" s="137" t="s">
        <v>763</v>
      </c>
      <c r="I358" s="98"/>
      <c r="J358" s="98">
        <v>2</v>
      </c>
      <c r="K358" s="98">
        <v>0.0046</v>
      </c>
      <c r="L358" s="98">
        <v>0.0061</v>
      </c>
      <c r="M358" s="98">
        <v>0.0135</v>
      </c>
      <c r="N358" s="98">
        <v>0.0198</v>
      </c>
      <c r="O358" s="70" t="s">
        <v>135</v>
      </c>
      <c r="P358" s="119" t="s">
        <v>102</v>
      </c>
      <c r="Q358" s="98">
        <v>2022.04</v>
      </c>
      <c r="R358" s="137"/>
      <c r="S358" s="30"/>
      <c r="T358" s="30"/>
      <c r="U358" s="30"/>
      <c r="V358" s="30"/>
      <c r="W358" s="30"/>
      <c r="X358" s="30"/>
      <c r="Y358" s="30"/>
      <c r="Z358" s="30"/>
      <c r="AA358" s="30"/>
      <c r="AB358" s="30"/>
      <c r="AC358" s="30"/>
      <c r="AD358" s="30"/>
      <c r="AE358" s="30"/>
      <c r="AF358" s="30"/>
      <c r="AG358" s="30"/>
      <c r="AH358" s="30"/>
      <c r="AI358" s="30"/>
      <c r="AJ358" s="30"/>
      <c r="AK358" s="30"/>
      <c r="AL358" s="30"/>
      <c r="AM358" s="30"/>
      <c r="AN358" s="30"/>
      <c r="AO358" s="30"/>
      <c r="AP358" s="30"/>
      <c r="AQ358" s="30"/>
      <c r="AR358" s="30"/>
      <c r="AS358" s="30"/>
      <c r="AT358" s="30"/>
      <c r="AU358" s="30"/>
      <c r="AV358" s="30"/>
      <c r="AW358" s="30"/>
      <c r="AX358" s="30"/>
      <c r="AY358" s="30"/>
      <c r="AZ358" s="30"/>
      <c r="BA358" s="30"/>
      <c r="BB358" s="30"/>
      <c r="BC358" s="30"/>
      <c r="BD358" s="30"/>
      <c r="BE358" s="30"/>
      <c r="BF358" s="30"/>
      <c r="BG358" s="30"/>
      <c r="BH358" s="30"/>
      <c r="BI358" s="30"/>
      <c r="BJ358" s="30"/>
      <c r="BK358" s="30"/>
      <c r="BL358" s="30"/>
      <c r="BM358" s="30"/>
      <c r="BN358" s="30"/>
      <c r="BO358" s="30"/>
      <c r="BP358" s="30"/>
      <c r="BQ358" s="30"/>
      <c r="BR358" s="30"/>
      <c r="BS358" s="30"/>
      <c r="BT358" s="30"/>
      <c r="BU358" s="30"/>
      <c r="BV358" s="30"/>
      <c r="BW358" s="30"/>
      <c r="BX358" s="30"/>
      <c r="BY358" s="30"/>
      <c r="BZ358" s="30"/>
      <c r="CA358" s="30"/>
      <c r="CB358" s="30"/>
      <c r="CC358" s="30"/>
      <c r="CD358" s="30"/>
      <c r="CE358" s="30"/>
      <c r="CF358" s="30"/>
      <c r="CG358" s="30"/>
      <c r="CH358" s="30"/>
      <c r="CI358" s="30"/>
      <c r="CJ358" s="30"/>
      <c r="CK358" s="30"/>
      <c r="CL358" s="30"/>
      <c r="CM358" s="30"/>
      <c r="CN358" s="30"/>
      <c r="CO358" s="30"/>
      <c r="CP358" s="30"/>
      <c r="CQ358" s="30"/>
      <c r="CR358" s="30"/>
      <c r="CS358" s="30"/>
      <c r="CT358" s="30"/>
      <c r="CU358" s="30"/>
      <c r="CV358" s="30"/>
      <c r="CW358" s="30"/>
      <c r="CX358" s="30"/>
      <c r="CY358" s="30"/>
      <c r="CZ358" s="30"/>
      <c r="DA358" s="30"/>
      <c r="DB358" s="30"/>
      <c r="DC358" s="30"/>
      <c r="DD358" s="30"/>
      <c r="DE358" s="30"/>
      <c r="DF358" s="30"/>
      <c r="DG358" s="30"/>
      <c r="DH358" s="30"/>
      <c r="DI358" s="30"/>
      <c r="DJ358" s="30"/>
      <c r="DK358" s="30"/>
      <c r="DL358" s="30"/>
      <c r="DM358" s="30"/>
      <c r="DN358" s="30"/>
      <c r="DO358" s="30"/>
      <c r="DP358" s="30"/>
      <c r="DQ358" s="30"/>
      <c r="DR358" s="30"/>
      <c r="DS358" s="30"/>
      <c r="DT358" s="30"/>
      <c r="DU358" s="30"/>
      <c r="DV358" s="30"/>
      <c r="DW358" s="30"/>
      <c r="DX358" s="30"/>
      <c r="DY358" s="30"/>
      <c r="DZ358" s="30"/>
      <c r="EA358" s="30"/>
      <c r="EB358" s="30"/>
      <c r="EC358" s="30"/>
      <c r="ED358" s="30"/>
      <c r="EE358" s="30"/>
      <c r="EF358" s="30"/>
      <c r="EG358" s="30"/>
      <c r="EH358" s="30"/>
      <c r="EI358" s="30"/>
      <c r="EJ358" s="30"/>
      <c r="EK358" s="30"/>
      <c r="EL358" s="30"/>
      <c r="EM358" s="30"/>
      <c r="EN358" s="30"/>
      <c r="EO358" s="30"/>
      <c r="EP358" s="30"/>
      <c r="EQ358" s="30"/>
      <c r="ER358" s="30"/>
      <c r="ES358" s="30"/>
      <c r="ET358" s="30"/>
      <c r="EU358" s="30"/>
      <c r="EV358" s="30"/>
      <c r="EW358" s="30"/>
      <c r="EX358" s="30"/>
      <c r="EY358" s="30"/>
      <c r="EZ358" s="30"/>
      <c r="FA358" s="30"/>
      <c r="FB358" s="30"/>
      <c r="FC358" s="30"/>
      <c r="FD358" s="30"/>
      <c r="FE358" s="30"/>
      <c r="FF358" s="30"/>
      <c r="FG358" s="30"/>
      <c r="FH358" s="30"/>
      <c r="FI358" s="30"/>
      <c r="FJ358" s="30"/>
      <c r="FK358" s="30"/>
      <c r="FL358" s="30"/>
      <c r="FM358" s="30"/>
      <c r="FN358" s="30"/>
      <c r="FO358" s="30"/>
      <c r="FP358" s="30"/>
      <c r="FQ358" s="30"/>
      <c r="FR358" s="30"/>
      <c r="FS358" s="30"/>
      <c r="FT358" s="30"/>
      <c r="FU358" s="30"/>
      <c r="FV358" s="30"/>
      <c r="FW358" s="30"/>
      <c r="FX358" s="30"/>
      <c r="FY358" s="30"/>
      <c r="FZ358" s="30"/>
      <c r="GA358" s="30"/>
      <c r="GB358" s="30"/>
      <c r="GC358" s="30"/>
      <c r="GD358" s="30"/>
      <c r="GE358" s="30"/>
      <c r="GF358" s="30"/>
      <c r="GG358" s="30"/>
      <c r="GH358" s="30"/>
      <c r="GI358" s="30"/>
      <c r="GJ358" s="30"/>
      <c r="GK358" s="30"/>
      <c r="GL358" s="30"/>
      <c r="GM358" s="30"/>
      <c r="GN358" s="30"/>
      <c r="GO358" s="30"/>
      <c r="GP358" s="30"/>
      <c r="GQ358" s="30"/>
      <c r="GR358" s="30"/>
      <c r="GS358" s="30"/>
      <c r="GT358" s="30"/>
      <c r="GU358" s="30"/>
      <c r="GV358" s="30"/>
      <c r="GW358" s="30"/>
      <c r="GX358" s="30"/>
      <c r="GY358" s="30"/>
      <c r="GZ358" s="30"/>
      <c r="HA358" s="30"/>
      <c r="HB358" s="30"/>
      <c r="HC358" s="30"/>
      <c r="HD358" s="30"/>
      <c r="HE358" s="30"/>
      <c r="HF358" s="30"/>
      <c r="HG358" s="30"/>
      <c r="HH358" s="30"/>
      <c r="HI358" s="30"/>
      <c r="HJ358" s="30"/>
      <c r="HK358" s="30"/>
      <c r="HL358" s="30"/>
      <c r="HM358" s="30"/>
      <c r="HN358" s="30"/>
      <c r="HO358" s="30"/>
      <c r="HP358" s="30"/>
      <c r="HQ358" s="30"/>
      <c r="HR358" s="30"/>
      <c r="HS358" s="30"/>
      <c r="HT358" s="30"/>
      <c r="HU358" s="30"/>
      <c r="HV358" s="30"/>
      <c r="HW358" s="30"/>
      <c r="HX358" s="30"/>
      <c r="HY358" s="30"/>
      <c r="HZ358" s="30"/>
      <c r="IA358" s="30"/>
      <c r="IB358" s="30"/>
      <c r="IC358" s="30"/>
      <c r="ID358" s="30"/>
      <c r="IE358" s="30"/>
      <c r="IF358" s="30"/>
      <c r="IG358" s="30"/>
      <c r="IH358" s="30"/>
      <c r="II358" s="30"/>
      <c r="IJ358" s="30"/>
      <c r="IK358" s="30"/>
      <c r="IL358" s="30"/>
      <c r="IM358" s="30"/>
      <c r="IN358" s="30"/>
      <c r="IO358" s="30"/>
    </row>
    <row r="359" s="1" customFormat="1" ht="85" customHeight="1" spans="1:249">
      <c r="A359" s="67">
        <v>5</v>
      </c>
      <c r="B359" s="116" t="s">
        <v>764</v>
      </c>
      <c r="C359" s="119" t="s">
        <v>40</v>
      </c>
      <c r="D359" s="67" t="s">
        <v>454</v>
      </c>
      <c r="E359" s="70" t="s">
        <v>682</v>
      </c>
      <c r="F359" s="75" t="s">
        <v>765</v>
      </c>
      <c r="G359" s="136">
        <v>600</v>
      </c>
      <c r="H359" s="137" t="s">
        <v>766</v>
      </c>
      <c r="I359" s="98">
        <v>2</v>
      </c>
      <c r="J359" s="98">
        <v>3</v>
      </c>
      <c r="K359" s="98">
        <v>0.0121</v>
      </c>
      <c r="L359" s="98">
        <v>0.0135</v>
      </c>
      <c r="M359" s="98">
        <v>0.0398</v>
      </c>
      <c r="N359" s="98">
        <v>0.0419</v>
      </c>
      <c r="O359" s="70" t="s">
        <v>135</v>
      </c>
      <c r="P359" s="70" t="s">
        <v>135</v>
      </c>
      <c r="Q359" s="98">
        <v>2022.04</v>
      </c>
      <c r="R359" s="137"/>
      <c r="S359" s="30"/>
      <c r="T359" s="30"/>
      <c r="U359" s="30"/>
      <c r="V359" s="30"/>
      <c r="W359" s="30"/>
      <c r="X359" s="30"/>
      <c r="Y359" s="30"/>
      <c r="Z359" s="30"/>
      <c r="AA359" s="30"/>
      <c r="AB359" s="30"/>
      <c r="AC359" s="30"/>
      <c r="AD359" s="30"/>
      <c r="AE359" s="30"/>
      <c r="AF359" s="30"/>
      <c r="AG359" s="30"/>
      <c r="AH359" s="30"/>
      <c r="AI359" s="30"/>
      <c r="AJ359" s="30"/>
      <c r="AK359" s="30"/>
      <c r="AL359" s="30"/>
      <c r="AM359" s="30"/>
      <c r="AN359" s="30"/>
      <c r="AO359" s="30"/>
      <c r="AP359" s="30"/>
      <c r="AQ359" s="30"/>
      <c r="AR359" s="30"/>
      <c r="AS359" s="30"/>
      <c r="AT359" s="30"/>
      <c r="AU359" s="30"/>
      <c r="AV359" s="30"/>
      <c r="AW359" s="30"/>
      <c r="AX359" s="30"/>
      <c r="AY359" s="30"/>
      <c r="AZ359" s="30"/>
      <c r="BA359" s="30"/>
      <c r="BB359" s="30"/>
      <c r="BC359" s="30"/>
      <c r="BD359" s="30"/>
      <c r="BE359" s="30"/>
      <c r="BF359" s="30"/>
      <c r="BG359" s="30"/>
      <c r="BH359" s="30"/>
      <c r="BI359" s="30"/>
      <c r="BJ359" s="30"/>
      <c r="BK359" s="30"/>
      <c r="BL359" s="30"/>
      <c r="BM359" s="30"/>
      <c r="BN359" s="30"/>
      <c r="BO359" s="30"/>
      <c r="BP359" s="30"/>
      <c r="BQ359" s="30"/>
      <c r="BR359" s="30"/>
      <c r="BS359" s="30"/>
      <c r="BT359" s="30"/>
      <c r="BU359" s="30"/>
      <c r="BV359" s="30"/>
      <c r="BW359" s="30"/>
      <c r="BX359" s="30"/>
      <c r="BY359" s="30"/>
      <c r="BZ359" s="30"/>
      <c r="CA359" s="30"/>
      <c r="CB359" s="30"/>
      <c r="CC359" s="30"/>
      <c r="CD359" s="30"/>
      <c r="CE359" s="30"/>
      <c r="CF359" s="30"/>
      <c r="CG359" s="30"/>
      <c r="CH359" s="30"/>
      <c r="CI359" s="30"/>
      <c r="CJ359" s="30"/>
      <c r="CK359" s="30"/>
      <c r="CL359" s="30"/>
      <c r="CM359" s="30"/>
      <c r="CN359" s="30"/>
      <c r="CO359" s="30"/>
      <c r="CP359" s="30"/>
      <c r="CQ359" s="30"/>
      <c r="CR359" s="30"/>
      <c r="CS359" s="30"/>
      <c r="CT359" s="30"/>
      <c r="CU359" s="30"/>
      <c r="CV359" s="30"/>
      <c r="CW359" s="30"/>
      <c r="CX359" s="30"/>
      <c r="CY359" s="30"/>
      <c r="CZ359" s="30"/>
      <c r="DA359" s="30"/>
      <c r="DB359" s="30"/>
      <c r="DC359" s="30"/>
      <c r="DD359" s="30"/>
      <c r="DE359" s="30"/>
      <c r="DF359" s="30"/>
      <c r="DG359" s="30"/>
      <c r="DH359" s="30"/>
      <c r="DI359" s="30"/>
      <c r="DJ359" s="30"/>
      <c r="DK359" s="30"/>
      <c r="DL359" s="30"/>
      <c r="DM359" s="30"/>
      <c r="DN359" s="30"/>
      <c r="DO359" s="30"/>
      <c r="DP359" s="30"/>
      <c r="DQ359" s="30"/>
      <c r="DR359" s="30"/>
      <c r="DS359" s="30"/>
      <c r="DT359" s="30"/>
      <c r="DU359" s="30"/>
      <c r="DV359" s="30"/>
      <c r="DW359" s="30"/>
      <c r="DX359" s="30"/>
      <c r="DY359" s="30"/>
      <c r="DZ359" s="30"/>
      <c r="EA359" s="30"/>
      <c r="EB359" s="30"/>
      <c r="EC359" s="30"/>
      <c r="ED359" s="30"/>
      <c r="EE359" s="30"/>
      <c r="EF359" s="30"/>
      <c r="EG359" s="30"/>
      <c r="EH359" s="30"/>
      <c r="EI359" s="30"/>
      <c r="EJ359" s="30"/>
      <c r="EK359" s="30"/>
      <c r="EL359" s="30"/>
      <c r="EM359" s="30"/>
      <c r="EN359" s="30"/>
      <c r="EO359" s="30"/>
      <c r="EP359" s="30"/>
      <c r="EQ359" s="30"/>
      <c r="ER359" s="30"/>
      <c r="ES359" s="30"/>
      <c r="ET359" s="30"/>
      <c r="EU359" s="30"/>
      <c r="EV359" s="30"/>
      <c r="EW359" s="30"/>
      <c r="EX359" s="30"/>
      <c r="EY359" s="30"/>
      <c r="EZ359" s="30"/>
      <c r="FA359" s="30"/>
      <c r="FB359" s="30"/>
      <c r="FC359" s="30"/>
      <c r="FD359" s="30"/>
      <c r="FE359" s="30"/>
      <c r="FF359" s="30"/>
      <c r="FG359" s="30"/>
      <c r="FH359" s="30"/>
      <c r="FI359" s="30"/>
      <c r="FJ359" s="30"/>
      <c r="FK359" s="30"/>
      <c r="FL359" s="30"/>
      <c r="FM359" s="30"/>
      <c r="FN359" s="30"/>
      <c r="FO359" s="30"/>
      <c r="FP359" s="30"/>
      <c r="FQ359" s="30"/>
      <c r="FR359" s="30"/>
      <c r="FS359" s="30"/>
      <c r="FT359" s="30"/>
      <c r="FU359" s="30"/>
      <c r="FV359" s="30"/>
      <c r="FW359" s="30"/>
      <c r="FX359" s="30"/>
      <c r="FY359" s="30"/>
      <c r="FZ359" s="30"/>
      <c r="GA359" s="30"/>
      <c r="GB359" s="30"/>
      <c r="GC359" s="30"/>
      <c r="GD359" s="30"/>
      <c r="GE359" s="30"/>
      <c r="GF359" s="30"/>
      <c r="GG359" s="30"/>
      <c r="GH359" s="30"/>
      <c r="GI359" s="30"/>
      <c r="GJ359" s="30"/>
      <c r="GK359" s="30"/>
      <c r="GL359" s="30"/>
      <c r="GM359" s="30"/>
      <c r="GN359" s="30"/>
      <c r="GO359" s="30"/>
      <c r="GP359" s="30"/>
      <c r="GQ359" s="30"/>
      <c r="GR359" s="30"/>
      <c r="GS359" s="30"/>
      <c r="GT359" s="30"/>
      <c r="GU359" s="30"/>
      <c r="GV359" s="30"/>
      <c r="GW359" s="30"/>
      <c r="GX359" s="30"/>
      <c r="GY359" s="30"/>
      <c r="GZ359" s="30"/>
      <c r="HA359" s="30"/>
      <c r="HB359" s="30"/>
      <c r="HC359" s="30"/>
      <c r="HD359" s="30"/>
      <c r="HE359" s="30"/>
      <c r="HF359" s="30"/>
      <c r="HG359" s="30"/>
      <c r="HH359" s="30"/>
      <c r="HI359" s="30"/>
      <c r="HJ359" s="30"/>
      <c r="HK359" s="30"/>
      <c r="HL359" s="30"/>
      <c r="HM359" s="30"/>
      <c r="HN359" s="30"/>
      <c r="HO359" s="30"/>
      <c r="HP359" s="30"/>
      <c r="HQ359" s="30"/>
      <c r="HR359" s="30"/>
      <c r="HS359" s="30"/>
      <c r="HT359" s="30"/>
      <c r="HU359" s="30"/>
      <c r="HV359" s="30"/>
      <c r="HW359" s="30"/>
      <c r="HX359" s="30"/>
      <c r="HY359" s="30"/>
      <c r="HZ359" s="30"/>
      <c r="IA359" s="30"/>
      <c r="IB359" s="30"/>
      <c r="IC359" s="30"/>
      <c r="ID359" s="30"/>
      <c r="IE359" s="30"/>
      <c r="IF359" s="30"/>
      <c r="IG359" s="30"/>
      <c r="IH359" s="30"/>
      <c r="II359" s="30"/>
      <c r="IJ359" s="30"/>
      <c r="IK359" s="30"/>
      <c r="IL359" s="30"/>
      <c r="IM359" s="30"/>
      <c r="IN359" s="30"/>
      <c r="IO359" s="30"/>
    </row>
    <row r="360" s="1" customFormat="1" ht="109" customHeight="1" spans="1:249">
      <c r="A360" s="67">
        <v>6</v>
      </c>
      <c r="B360" s="116" t="s">
        <v>767</v>
      </c>
      <c r="C360" s="119" t="s">
        <v>40</v>
      </c>
      <c r="D360" s="67" t="s">
        <v>454</v>
      </c>
      <c r="E360" s="70" t="s">
        <v>57</v>
      </c>
      <c r="F360" s="75" t="s">
        <v>768</v>
      </c>
      <c r="G360" s="136">
        <v>150</v>
      </c>
      <c r="H360" s="137" t="s">
        <v>769</v>
      </c>
      <c r="I360" s="98">
        <v>7</v>
      </c>
      <c r="J360" s="98">
        <v>20</v>
      </c>
      <c r="K360" s="98">
        <v>0.0135</v>
      </c>
      <c r="L360" s="98">
        <v>0.1115</v>
      </c>
      <c r="M360" s="98">
        <v>0.0368</v>
      </c>
      <c r="N360" s="98">
        <v>0.4319</v>
      </c>
      <c r="O360" s="70" t="s">
        <v>135</v>
      </c>
      <c r="P360" s="70" t="s">
        <v>57</v>
      </c>
      <c r="Q360" s="98">
        <v>2022.04</v>
      </c>
      <c r="R360" s="137"/>
      <c r="S360" s="30"/>
      <c r="T360" s="30"/>
      <c r="U360" s="30"/>
      <c r="V360" s="30"/>
      <c r="W360" s="30"/>
      <c r="X360" s="30"/>
      <c r="Y360" s="30"/>
      <c r="Z360" s="30"/>
      <c r="AA360" s="30"/>
      <c r="AB360" s="30"/>
      <c r="AC360" s="30"/>
      <c r="AD360" s="30"/>
      <c r="AE360" s="30"/>
      <c r="AF360" s="30"/>
      <c r="AG360" s="30"/>
      <c r="AH360" s="30"/>
      <c r="AI360" s="30"/>
      <c r="AJ360" s="30"/>
      <c r="AK360" s="30"/>
      <c r="AL360" s="30"/>
      <c r="AM360" s="30"/>
      <c r="AN360" s="30"/>
      <c r="AO360" s="30"/>
      <c r="AP360" s="30"/>
      <c r="AQ360" s="30"/>
      <c r="AR360" s="30"/>
      <c r="AS360" s="30"/>
      <c r="AT360" s="30"/>
      <c r="AU360" s="30"/>
      <c r="AV360" s="30"/>
      <c r="AW360" s="30"/>
      <c r="AX360" s="30"/>
      <c r="AY360" s="30"/>
      <c r="AZ360" s="30"/>
      <c r="BA360" s="30"/>
      <c r="BB360" s="30"/>
      <c r="BC360" s="30"/>
      <c r="BD360" s="30"/>
      <c r="BE360" s="30"/>
      <c r="BF360" s="30"/>
      <c r="BG360" s="30"/>
      <c r="BH360" s="30"/>
      <c r="BI360" s="30"/>
      <c r="BJ360" s="30"/>
      <c r="BK360" s="30"/>
      <c r="BL360" s="30"/>
      <c r="BM360" s="30"/>
      <c r="BN360" s="30"/>
      <c r="BO360" s="30"/>
      <c r="BP360" s="30"/>
      <c r="BQ360" s="30"/>
      <c r="BR360" s="30"/>
      <c r="BS360" s="30"/>
      <c r="BT360" s="30"/>
      <c r="BU360" s="30"/>
      <c r="BV360" s="30"/>
      <c r="BW360" s="30"/>
      <c r="BX360" s="30"/>
      <c r="BY360" s="30"/>
      <c r="BZ360" s="30"/>
      <c r="CA360" s="30"/>
      <c r="CB360" s="30"/>
      <c r="CC360" s="30"/>
      <c r="CD360" s="30"/>
      <c r="CE360" s="30"/>
      <c r="CF360" s="30"/>
      <c r="CG360" s="30"/>
      <c r="CH360" s="30"/>
      <c r="CI360" s="30"/>
      <c r="CJ360" s="30"/>
      <c r="CK360" s="30"/>
      <c r="CL360" s="30"/>
      <c r="CM360" s="30"/>
      <c r="CN360" s="30"/>
      <c r="CO360" s="30"/>
      <c r="CP360" s="30"/>
      <c r="CQ360" s="30"/>
      <c r="CR360" s="30"/>
      <c r="CS360" s="30"/>
      <c r="CT360" s="30"/>
      <c r="CU360" s="30"/>
      <c r="CV360" s="30"/>
      <c r="CW360" s="30"/>
      <c r="CX360" s="30"/>
      <c r="CY360" s="30"/>
      <c r="CZ360" s="30"/>
      <c r="DA360" s="30"/>
      <c r="DB360" s="30"/>
      <c r="DC360" s="30"/>
      <c r="DD360" s="30"/>
      <c r="DE360" s="30"/>
      <c r="DF360" s="30"/>
      <c r="DG360" s="30"/>
      <c r="DH360" s="30"/>
      <c r="DI360" s="30"/>
      <c r="DJ360" s="30"/>
      <c r="DK360" s="30"/>
      <c r="DL360" s="30"/>
      <c r="DM360" s="30"/>
      <c r="DN360" s="30"/>
      <c r="DO360" s="30"/>
      <c r="DP360" s="30"/>
      <c r="DQ360" s="30"/>
      <c r="DR360" s="30"/>
      <c r="DS360" s="30"/>
      <c r="DT360" s="30"/>
      <c r="DU360" s="30"/>
      <c r="DV360" s="30"/>
      <c r="DW360" s="30"/>
      <c r="DX360" s="30"/>
      <c r="DY360" s="30"/>
      <c r="DZ360" s="30"/>
      <c r="EA360" s="30"/>
      <c r="EB360" s="30"/>
      <c r="EC360" s="30"/>
      <c r="ED360" s="30"/>
      <c r="EE360" s="30"/>
      <c r="EF360" s="30"/>
      <c r="EG360" s="30"/>
      <c r="EH360" s="30"/>
      <c r="EI360" s="30"/>
      <c r="EJ360" s="30"/>
      <c r="EK360" s="30"/>
      <c r="EL360" s="30"/>
      <c r="EM360" s="30"/>
      <c r="EN360" s="30"/>
      <c r="EO360" s="30"/>
      <c r="EP360" s="30"/>
      <c r="EQ360" s="30"/>
      <c r="ER360" s="30"/>
      <c r="ES360" s="30"/>
      <c r="ET360" s="30"/>
      <c r="EU360" s="30"/>
      <c r="EV360" s="30"/>
      <c r="EW360" s="30"/>
      <c r="EX360" s="30"/>
      <c r="EY360" s="30"/>
      <c r="EZ360" s="30"/>
      <c r="FA360" s="30"/>
      <c r="FB360" s="30"/>
      <c r="FC360" s="30"/>
      <c r="FD360" s="30"/>
      <c r="FE360" s="30"/>
      <c r="FF360" s="30"/>
      <c r="FG360" s="30"/>
      <c r="FH360" s="30"/>
      <c r="FI360" s="30"/>
      <c r="FJ360" s="30"/>
      <c r="FK360" s="30"/>
      <c r="FL360" s="30"/>
      <c r="FM360" s="30"/>
      <c r="FN360" s="30"/>
      <c r="FO360" s="30"/>
      <c r="FP360" s="30"/>
      <c r="FQ360" s="30"/>
      <c r="FR360" s="30"/>
      <c r="FS360" s="30"/>
      <c r="FT360" s="30"/>
      <c r="FU360" s="30"/>
      <c r="FV360" s="30"/>
      <c r="FW360" s="30"/>
      <c r="FX360" s="30"/>
      <c r="FY360" s="30"/>
      <c r="FZ360" s="30"/>
      <c r="GA360" s="30"/>
      <c r="GB360" s="30"/>
      <c r="GC360" s="30"/>
      <c r="GD360" s="30"/>
      <c r="GE360" s="30"/>
      <c r="GF360" s="30"/>
      <c r="GG360" s="30"/>
      <c r="GH360" s="30"/>
      <c r="GI360" s="30"/>
      <c r="GJ360" s="30"/>
      <c r="GK360" s="30"/>
      <c r="GL360" s="30"/>
      <c r="GM360" s="30"/>
      <c r="GN360" s="30"/>
      <c r="GO360" s="30"/>
      <c r="GP360" s="30"/>
      <c r="GQ360" s="30"/>
      <c r="GR360" s="30"/>
      <c r="GS360" s="30"/>
      <c r="GT360" s="30"/>
      <c r="GU360" s="30"/>
      <c r="GV360" s="30"/>
      <c r="GW360" s="30"/>
      <c r="GX360" s="30"/>
      <c r="GY360" s="30"/>
      <c r="GZ360" s="30"/>
      <c r="HA360" s="30"/>
      <c r="HB360" s="30"/>
      <c r="HC360" s="30"/>
      <c r="HD360" s="30"/>
      <c r="HE360" s="30"/>
      <c r="HF360" s="30"/>
      <c r="HG360" s="30"/>
      <c r="HH360" s="30"/>
      <c r="HI360" s="30"/>
      <c r="HJ360" s="30"/>
      <c r="HK360" s="30"/>
      <c r="HL360" s="30"/>
      <c r="HM360" s="30"/>
      <c r="HN360" s="30"/>
      <c r="HO360" s="30"/>
      <c r="HP360" s="30"/>
      <c r="HQ360" s="30"/>
      <c r="HR360" s="30"/>
      <c r="HS360" s="30"/>
      <c r="HT360" s="30"/>
      <c r="HU360" s="30"/>
      <c r="HV360" s="30"/>
      <c r="HW360" s="30"/>
      <c r="HX360" s="30"/>
      <c r="HY360" s="30"/>
      <c r="HZ360" s="30"/>
      <c r="IA360" s="30"/>
      <c r="IB360" s="30"/>
      <c r="IC360" s="30"/>
      <c r="ID360" s="30"/>
      <c r="IE360" s="30"/>
      <c r="IF360" s="30"/>
      <c r="IG360" s="30"/>
      <c r="IH360" s="30"/>
      <c r="II360" s="30"/>
      <c r="IJ360" s="30"/>
      <c r="IK360" s="30"/>
      <c r="IL360" s="30"/>
      <c r="IM360" s="30"/>
      <c r="IN360" s="30"/>
      <c r="IO360" s="30"/>
    </row>
    <row r="361" s="1" customFormat="1" ht="85" customHeight="1" spans="1:249">
      <c r="A361" s="67">
        <v>7</v>
      </c>
      <c r="B361" s="116" t="s">
        <v>770</v>
      </c>
      <c r="C361" s="119" t="s">
        <v>40</v>
      </c>
      <c r="D361" s="67" t="s">
        <v>454</v>
      </c>
      <c r="E361" s="70" t="s">
        <v>102</v>
      </c>
      <c r="F361" s="75" t="s">
        <v>771</v>
      </c>
      <c r="G361" s="136">
        <v>285</v>
      </c>
      <c r="H361" s="137" t="s">
        <v>772</v>
      </c>
      <c r="I361" s="155"/>
      <c r="J361" s="155">
        <v>2</v>
      </c>
      <c r="K361" s="155">
        <v>0.0034</v>
      </c>
      <c r="L361" s="155">
        <v>0.0198</v>
      </c>
      <c r="M361" s="155">
        <v>0.0134</v>
      </c>
      <c r="N361" s="155">
        <v>0.0689</v>
      </c>
      <c r="O361" s="156" t="s">
        <v>45</v>
      </c>
      <c r="P361" s="157" t="s">
        <v>102</v>
      </c>
      <c r="Q361" s="98">
        <v>2022.04</v>
      </c>
      <c r="R361" s="137"/>
      <c r="S361" s="30"/>
      <c r="T361" s="30"/>
      <c r="U361" s="30"/>
      <c r="V361" s="30"/>
      <c r="W361" s="30"/>
      <c r="X361" s="30"/>
      <c r="Y361" s="30"/>
      <c r="Z361" s="30"/>
      <c r="AA361" s="30"/>
      <c r="AB361" s="30"/>
      <c r="AC361" s="30"/>
      <c r="AD361" s="30"/>
      <c r="AE361" s="30"/>
      <c r="AF361" s="30"/>
      <c r="AG361" s="30"/>
      <c r="AH361" s="30"/>
      <c r="AI361" s="30"/>
      <c r="AJ361" s="30"/>
      <c r="AK361" s="30"/>
      <c r="AL361" s="30"/>
      <c r="AM361" s="30"/>
      <c r="AN361" s="30"/>
      <c r="AO361" s="30"/>
      <c r="AP361" s="30"/>
      <c r="AQ361" s="30"/>
      <c r="AR361" s="30"/>
      <c r="AS361" s="30"/>
      <c r="AT361" s="30"/>
      <c r="AU361" s="30"/>
      <c r="AV361" s="30"/>
      <c r="AW361" s="30"/>
      <c r="AX361" s="30"/>
      <c r="AY361" s="30"/>
      <c r="AZ361" s="30"/>
      <c r="BA361" s="30"/>
      <c r="BB361" s="30"/>
      <c r="BC361" s="30"/>
      <c r="BD361" s="30"/>
      <c r="BE361" s="30"/>
      <c r="BF361" s="30"/>
      <c r="BG361" s="30"/>
      <c r="BH361" s="30"/>
      <c r="BI361" s="30"/>
      <c r="BJ361" s="30"/>
      <c r="BK361" s="30"/>
      <c r="BL361" s="30"/>
      <c r="BM361" s="30"/>
      <c r="BN361" s="30"/>
      <c r="BO361" s="30"/>
      <c r="BP361" s="30"/>
      <c r="BQ361" s="30"/>
      <c r="BR361" s="30"/>
      <c r="BS361" s="30"/>
      <c r="BT361" s="30"/>
      <c r="BU361" s="30"/>
      <c r="BV361" s="30"/>
      <c r="BW361" s="30"/>
      <c r="BX361" s="30"/>
      <c r="BY361" s="30"/>
      <c r="BZ361" s="30"/>
      <c r="CA361" s="30"/>
      <c r="CB361" s="30"/>
      <c r="CC361" s="30"/>
      <c r="CD361" s="30"/>
      <c r="CE361" s="30"/>
      <c r="CF361" s="30"/>
      <c r="CG361" s="30"/>
      <c r="CH361" s="30"/>
      <c r="CI361" s="30"/>
      <c r="CJ361" s="30"/>
      <c r="CK361" s="30"/>
      <c r="CL361" s="30"/>
      <c r="CM361" s="30"/>
      <c r="CN361" s="30"/>
      <c r="CO361" s="30"/>
      <c r="CP361" s="30"/>
      <c r="CQ361" s="30"/>
      <c r="CR361" s="30"/>
      <c r="CS361" s="30"/>
      <c r="CT361" s="30"/>
      <c r="CU361" s="30"/>
      <c r="CV361" s="30"/>
      <c r="CW361" s="30"/>
      <c r="CX361" s="30"/>
      <c r="CY361" s="30"/>
      <c r="CZ361" s="30"/>
      <c r="DA361" s="30"/>
      <c r="DB361" s="30"/>
      <c r="DC361" s="30"/>
      <c r="DD361" s="30"/>
      <c r="DE361" s="30"/>
      <c r="DF361" s="30"/>
      <c r="DG361" s="30"/>
      <c r="DH361" s="30"/>
      <c r="DI361" s="30"/>
      <c r="DJ361" s="30"/>
      <c r="DK361" s="30"/>
      <c r="DL361" s="30"/>
      <c r="DM361" s="30"/>
      <c r="DN361" s="30"/>
      <c r="DO361" s="30"/>
      <c r="DP361" s="30"/>
      <c r="DQ361" s="30"/>
      <c r="DR361" s="30"/>
      <c r="DS361" s="30"/>
      <c r="DT361" s="30"/>
      <c r="DU361" s="30"/>
      <c r="DV361" s="30"/>
      <c r="DW361" s="30"/>
      <c r="DX361" s="30"/>
      <c r="DY361" s="30"/>
      <c r="DZ361" s="30"/>
      <c r="EA361" s="30"/>
      <c r="EB361" s="30"/>
      <c r="EC361" s="30"/>
      <c r="ED361" s="30"/>
      <c r="EE361" s="30"/>
      <c r="EF361" s="30"/>
      <c r="EG361" s="30"/>
      <c r="EH361" s="30"/>
      <c r="EI361" s="30"/>
      <c r="EJ361" s="30"/>
      <c r="EK361" s="30"/>
      <c r="EL361" s="30"/>
      <c r="EM361" s="30"/>
      <c r="EN361" s="30"/>
      <c r="EO361" s="30"/>
      <c r="EP361" s="30"/>
      <c r="EQ361" s="30"/>
      <c r="ER361" s="30"/>
      <c r="ES361" s="30"/>
      <c r="ET361" s="30"/>
      <c r="EU361" s="30"/>
      <c r="EV361" s="30"/>
      <c r="EW361" s="30"/>
      <c r="EX361" s="30"/>
      <c r="EY361" s="30"/>
      <c r="EZ361" s="30"/>
      <c r="FA361" s="30"/>
      <c r="FB361" s="30"/>
      <c r="FC361" s="30"/>
      <c r="FD361" s="30"/>
      <c r="FE361" s="30"/>
      <c r="FF361" s="30"/>
      <c r="FG361" s="30"/>
      <c r="FH361" s="30"/>
      <c r="FI361" s="30"/>
      <c r="FJ361" s="30"/>
      <c r="FK361" s="30"/>
      <c r="FL361" s="30"/>
      <c r="FM361" s="30"/>
      <c r="FN361" s="30"/>
      <c r="FO361" s="30"/>
      <c r="FP361" s="30"/>
      <c r="FQ361" s="30"/>
      <c r="FR361" s="30"/>
      <c r="FS361" s="30"/>
      <c r="FT361" s="30"/>
      <c r="FU361" s="30"/>
      <c r="FV361" s="30"/>
      <c r="FW361" s="30"/>
      <c r="FX361" s="30"/>
      <c r="FY361" s="30"/>
      <c r="FZ361" s="30"/>
      <c r="GA361" s="30"/>
      <c r="GB361" s="30"/>
      <c r="GC361" s="30"/>
      <c r="GD361" s="30"/>
      <c r="GE361" s="30"/>
      <c r="GF361" s="30"/>
      <c r="GG361" s="30"/>
      <c r="GH361" s="30"/>
      <c r="GI361" s="30"/>
      <c r="GJ361" s="30"/>
      <c r="GK361" s="30"/>
      <c r="GL361" s="30"/>
      <c r="GM361" s="30"/>
      <c r="GN361" s="30"/>
      <c r="GO361" s="30"/>
      <c r="GP361" s="30"/>
      <c r="GQ361" s="30"/>
      <c r="GR361" s="30"/>
      <c r="GS361" s="30"/>
      <c r="GT361" s="30"/>
      <c r="GU361" s="30"/>
      <c r="GV361" s="30"/>
      <c r="GW361" s="30"/>
      <c r="GX361" s="30"/>
      <c r="GY361" s="30"/>
      <c r="GZ361" s="30"/>
      <c r="HA361" s="30"/>
      <c r="HB361" s="30"/>
      <c r="HC361" s="30"/>
      <c r="HD361" s="30"/>
      <c r="HE361" s="30"/>
      <c r="HF361" s="30"/>
      <c r="HG361" s="30"/>
      <c r="HH361" s="30"/>
      <c r="HI361" s="30"/>
      <c r="HJ361" s="30"/>
      <c r="HK361" s="30"/>
      <c r="HL361" s="30"/>
      <c r="HM361" s="30"/>
      <c r="HN361" s="30"/>
      <c r="HO361" s="30"/>
      <c r="HP361" s="30"/>
      <c r="HQ361" s="30"/>
      <c r="HR361" s="30"/>
      <c r="HS361" s="30"/>
      <c r="HT361" s="30"/>
      <c r="HU361" s="30"/>
      <c r="HV361" s="30"/>
      <c r="HW361" s="30"/>
      <c r="HX361" s="30"/>
      <c r="HY361" s="30"/>
      <c r="HZ361" s="30"/>
      <c r="IA361" s="30"/>
      <c r="IB361" s="30"/>
      <c r="IC361" s="30"/>
      <c r="ID361" s="30"/>
      <c r="IE361" s="30"/>
      <c r="IF361" s="30"/>
      <c r="IG361" s="30"/>
      <c r="IH361" s="30"/>
      <c r="II361" s="30"/>
      <c r="IJ361" s="30"/>
      <c r="IK361" s="30"/>
      <c r="IL361" s="30"/>
      <c r="IM361" s="30"/>
      <c r="IN361" s="30"/>
      <c r="IO361" s="30"/>
    </row>
    <row r="362" s="13" customFormat="1" ht="51" customHeight="1" spans="1:249">
      <c r="A362" s="51" t="s">
        <v>631</v>
      </c>
      <c r="B362" s="62" t="s">
        <v>773</v>
      </c>
      <c r="C362" s="80"/>
      <c r="D362" s="80"/>
      <c r="E362" s="80"/>
      <c r="F362" s="77" t="s">
        <v>774</v>
      </c>
      <c r="G362" s="65">
        <f>G363+G364+G365+G377+G384+G396+G394</f>
        <v>12580.5</v>
      </c>
      <c r="H362" s="66"/>
      <c r="I362" s="131"/>
      <c r="J362" s="131"/>
      <c r="K362" s="120"/>
      <c r="L362" s="120"/>
      <c r="M362" s="120"/>
      <c r="N362" s="120"/>
      <c r="O362" s="92"/>
      <c r="P362" s="92"/>
      <c r="Q362" s="92"/>
      <c r="R362" s="107"/>
      <c r="S362" s="124"/>
      <c r="T362" s="124"/>
      <c r="U362" s="124"/>
      <c r="V362" s="124"/>
      <c r="W362" s="124"/>
      <c r="X362" s="124"/>
      <c r="Y362" s="124"/>
      <c r="Z362" s="124"/>
      <c r="AA362" s="124"/>
      <c r="AB362" s="124"/>
      <c r="AC362" s="124"/>
      <c r="AD362" s="124"/>
      <c r="AE362" s="124"/>
      <c r="AF362" s="124"/>
      <c r="AG362" s="124"/>
      <c r="AH362" s="124"/>
      <c r="AI362" s="124"/>
      <c r="AJ362" s="124"/>
      <c r="AK362" s="124"/>
      <c r="AL362" s="124"/>
      <c r="AM362" s="124"/>
      <c r="AN362" s="124"/>
      <c r="AO362" s="124"/>
      <c r="AP362" s="124"/>
      <c r="AQ362" s="124"/>
      <c r="AR362" s="124"/>
      <c r="AS362" s="124"/>
      <c r="AT362" s="124"/>
      <c r="AU362" s="124"/>
      <c r="AV362" s="124"/>
      <c r="AW362" s="124"/>
      <c r="AX362" s="124"/>
      <c r="AY362" s="124"/>
      <c r="AZ362" s="124"/>
      <c r="BA362" s="124"/>
      <c r="BB362" s="124"/>
      <c r="BC362" s="124"/>
      <c r="BD362" s="124"/>
      <c r="BE362" s="124"/>
      <c r="BF362" s="124"/>
      <c r="BG362" s="124"/>
      <c r="BH362" s="124"/>
      <c r="BI362" s="124"/>
      <c r="BJ362" s="124"/>
      <c r="BK362" s="124"/>
      <c r="BL362" s="124"/>
      <c r="BM362" s="124"/>
      <c r="BN362" s="124"/>
      <c r="BO362" s="124"/>
      <c r="BP362" s="124"/>
      <c r="BQ362" s="124"/>
      <c r="BR362" s="124"/>
      <c r="BS362" s="124"/>
      <c r="BT362" s="124"/>
      <c r="BU362" s="124"/>
      <c r="BV362" s="124"/>
      <c r="BW362" s="124"/>
      <c r="BX362" s="124"/>
      <c r="BY362" s="124"/>
      <c r="BZ362" s="124"/>
      <c r="CA362" s="124"/>
      <c r="CB362" s="124"/>
      <c r="CC362" s="124"/>
      <c r="CD362" s="124"/>
      <c r="CE362" s="124"/>
      <c r="CF362" s="124"/>
      <c r="CG362" s="124"/>
      <c r="CH362" s="124"/>
      <c r="CI362" s="124"/>
      <c r="CJ362" s="124"/>
      <c r="CK362" s="124"/>
      <c r="CL362" s="124"/>
      <c r="CM362" s="124"/>
      <c r="CN362" s="124"/>
      <c r="CO362" s="124"/>
      <c r="CP362" s="124"/>
      <c r="CQ362" s="124"/>
      <c r="CR362" s="124"/>
      <c r="CS362" s="124"/>
      <c r="CT362" s="124"/>
      <c r="CU362" s="124"/>
      <c r="CV362" s="124"/>
      <c r="CW362" s="124"/>
      <c r="CX362" s="124"/>
      <c r="CY362" s="124"/>
      <c r="CZ362" s="124"/>
      <c r="DA362" s="124"/>
      <c r="DB362" s="124"/>
      <c r="DC362" s="124"/>
      <c r="DD362" s="124"/>
      <c r="DE362" s="124"/>
      <c r="DF362" s="124"/>
      <c r="DG362" s="124"/>
      <c r="DH362" s="124"/>
      <c r="DI362" s="124"/>
      <c r="DJ362" s="124"/>
      <c r="DK362" s="124"/>
      <c r="DL362" s="124"/>
      <c r="DM362" s="124"/>
      <c r="DN362" s="124"/>
      <c r="DO362" s="124"/>
      <c r="DP362" s="124"/>
      <c r="DQ362" s="124"/>
      <c r="DR362" s="124"/>
      <c r="DS362" s="124"/>
      <c r="DT362" s="124"/>
      <c r="DU362" s="124"/>
      <c r="DV362" s="124"/>
      <c r="DW362" s="124"/>
      <c r="DX362" s="124"/>
      <c r="DY362" s="124"/>
      <c r="DZ362" s="124"/>
      <c r="EA362" s="124"/>
      <c r="EB362" s="124"/>
      <c r="EC362" s="124"/>
      <c r="ED362" s="124"/>
      <c r="EE362" s="124"/>
      <c r="EF362" s="124"/>
      <c r="EG362" s="124"/>
      <c r="EH362" s="124"/>
      <c r="EI362" s="124"/>
      <c r="EJ362" s="124"/>
      <c r="EK362" s="124"/>
      <c r="EL362" s="124"/>
      <c r="EM362" s="124"/>
      <c r="EN362" s="124"/>
      <c r="EO362" s="124"/>
      <c r="EP362" s="124"/>
      <c r="EQ362" s="124"/>
      <c r="ER362" s="124"/>
      <c r="ES362" s="124"/>
      <c r="ET362" s="124"/>
      <c r="EU362" s="124"/>
      <c r="EV362" s="124"/>
      <c r="EW362" s="124"/>
      <c r="EX362" s="124"/>
      <c r="EY362" s="124"/>
      <c r="EZ362" s="124"/>
      <c r="FA362" s="124"/>
      <c r="FB362" s="124"/>
      <c r="FC362" s="124"/>
      <c r="FD362" s="124"/>
      <c r="FE362" s="124"/>
      <c r="FF362" s="124"/>
      <c r="FG362" s="124"/>
      <c r="FH362" s="124"/>
      <c r="FI362" s="124"/>
      <c r="FJ362" s="124"/>
      <c r="FK362" s="124"/>
      <c r="FL362" s="124"/>
      <c r="FM362" s="124"/>
      <c r="FN362" s="124"/>
      <c r="FO362" s="124"/>
      <c r="FP362" s="124"/>
      <c r="FQ362" s="124"/>
      <c r="FR362" s="124"/>
      <c r="FS362" s="124"/>
      <c r="FT362" s="124"/>
      <c r="FU362" s="124"/>
      <c r="FV362" s="124"/>
      <c r="FW362" s="124"/>
      <c r="FX362" s="124"/>
      <c r="FY362" s="124"/>
      <c r="FZ362" s="124"/>
      <c r="GA362" s="124"/>
      <c r="GB362" s="124"/>
      <c r="GC362" s="124"/>
      <c r="GD362" s="124"/>
      <c r="GE362" s="124"/>
      <c r="GF362" s="124"/>
      <c r="GG362" s="124"/>
      <c r="GH362" s="124"/>
      <c r="GI362" s="124"/>
      <c r="GJ362" s="124"/>
      <c r="GK362" s="124"/>
      <c r="GL362" s="124"/>
      <c r="GM362" s="124"/>
      <c r="GN362" s="124"/>
      <c r="GO362" s="124"/>
      <c r="GP362" s="124"/>
      <c r="GQ362" s="124"/>
      <c r="GR362" s="124"/>
      <c r="GS362" s="124"/>
      <c r="GT362" s="124"/>
      <c r="GU362" s="124"/>
      <c r="GV362" s="124"/>
      <c r="GW362" s="124"/>
      <c r="GX362" s="124"/>
      <c r="GY362" s="124"/>
      <c r="GZ362" s="124"/>
      <c r="HA362" s="124"/>
      <c r="HB362" s="124"/>
      <c r="HC362" s="124"/>
      <c r="HD362" s="124"/>
      <c r="HE362" s="124"/>
      <c r="HF362" s="124"/>
      <c r="HG362" s="124"/>
      <c r="HH362" s="124"/>
      <c r="HI362" s="124"/>
      <c r="HJ362" s="124"/>
      <c r="HK362" s="124"/>
      <c r="HL362" s="124"/>
      <c r="HM362" s="124"/>
      <c r="HN362" s="124"/>
      <c r="HO362" s="124"/>
      <c r="HP362" s="124"/>
      <c r="HQ362" s="124"/>
      <c r="HR362" s="124"/>
      <c r="HS362" s="124"/>
      <c r="HT362" s="124"/>
      <c r="HU362" s="124"/>
      <c r="HV362" s="124"/>
      <c r="HW362" s="124"/>
      <c r="HX362" s="124"/>
      <c r="HY362" s="124"/>
      <c r="HZ362" s="124"/>
      <c r="IA362" s="124"/>
      <c r="IB362" s="124"/>
      <c r="IC362" s="124"/>
      <c r="ID362" s="124"/>
      <c r="IE362" s="124"/>
      <c r="IF362" s="124"/>
      <c r="IG362" s="124"/>
      <c r="IH362" s="124"/>
      <c r="II362" s="124"/>
      <c r="IJ362" s="124"/>
      <c r="IK362" s="124"/>
      <c r="IL362" s="124"/>
      <c r="IM362" s="124"/>
      <c r="IN362" s="124"/>
      <c r="IO362" s="124"/>
    </row>
    <row r="363" s="10" customFormat="1" ht="35" customHeight="1" spans="1:18">
      <c r="A363" s="92" t="s">
        <v>775</v>
      </c>
      <c r="B363" s="92"/>
      <c r="C363" s="79"/>
      <c r="D363" s="79"/>
      <c r="E363" s="79"/>
      <c r="F363" s="77" t="s">
        <v>776</v>
      </c>
      <c r="G363" s="65">
        <v>20</v>
      </c>
      <c r="H363" s="69"/>
      <c r="I363" s="100"/>
      <c r="J363" s="100"/>
      <c r="K363" s="154"/>
      <c r="L363" s="154"/>
      <c r="M363" s="154"/>
      <c r="N363" s="154"/>
      <c r="O363" s="98"/>
      <c r="P363" s="98"/>
      <c r="Q363" s="98"/>
      <c r="R363" s="125"/>
    </row>
    <row r="364" s="16" customFormat="1" ht="54" customHeight="1" spans="1:18">
      <c r="A364" s="63" t="s">
        <v>777</v>
      </c>
      <c r="B364" s="92"/>
      <c r="C364" s="92"/>
      <c r="D364" s="63"/>
      <c r="E364" s="63"/>
      <c r="F364" s="77" t="s">
        <v>778</v>
      </c>
      <c r="G364" s="120">
        <v>200</v>
      </c>
      <c r="H364" s="107"/>
      <c r="I364" s="92">
        <v>10</v>
      </c>
      <c r="J364" s="92">
        <v>6</v>
      </c>
      <c r="K364" s="92">
        <v>0.1048</v>
      </c>
      <c r="L364" s="92">
        <v>0.10594</v>
      </c>
      <c r="M364" s="92">
        <v>0.38811</v>
      </c>
      <c r="N364" s="92">
        <v>0.387695</v>
      </c>
      <c r="O364" s="67"/>
      <c r="P364" s="98"/>
      <c r="Q364" s="98"/>
      <c r="R364" s="107"/>
    </row>
    <row r="365" s="16" customFormat="1" ht="46" customHeight="1" spans="1:18">
      <c r="A365" s="63" t="s">
        <v>779</v>
      </c>
      <c r="B365" s="92"/>
      <c r="C365" s="62" t="s">
        <v>40</v>
      </c>
      <c r="D365" s="67" t="s">
        <v>41</v>
      </c>
      <c r="E365" s="63"/>
      <c r="F365" s="77" t="s">
        <v>780</v>
      </c>
      <c r="G365" s="142">
        <f>SUM(G366:G376)</f>
        <v>10020</v>
      </c>
      <c r="H365" s="107"/>
      <c r="I365" s="92"/>
      <c r="J365" s="92"/>
      <c r="K365" s="92"/>
      <c r="L365" s="92"/>
      <c r="M365" s="92"/>
      <c r="N365" s="92"/>
      <c r="O365" s="63"/>
      <c r="P365" s="63"/>
      <c r="Q365" s="98">
        <v>2021.12</v>
      </c>
      <c r="R365" s="107"/>
    </row>
    <row r="366" s="16" customFormat="1" ht="131" customHeight="1" spans="1:18">
      <c r="A366" s="98">
        <v>1</v>
      </c>
      <c r="B366" s="143" t="s">
        <v>781</v>
      </c>
      <c r="C366" s="70" t="s">
        <v>40</v>
      </c>
      <c r="D366" s="67" t="s">
        <v>41</v>
      </c>
      <c r="E366" s="70" t="s">
        <v>87</v>
      </c>
      <c r="F366" s="110" t="s">
        <v>782</v>
      </c>
      <c r="G366" s="67">
        <v>2000</v>
      </c>
      <c r="H366" s="144" t="s">
        <v>783</v>
      </c>
      <c r="I366" s="100">
        <v>18</v>
      </c>
      <c r="J366" s="100">
        <v>26</v>
      </c>
      <c r="K366" s="94">
        <v>0.165</v>
      </c>
      <c r="L366" s="94">
        <v>0.2755</v>
      </c>
      <c r="M366" s="94">
        <v>0.54</v>
      </c>
      <c r="N366" s="67">
        <v>0.87</v>
      </c>
      <c r="O366" s="70" t="s">
        <v>135</v>
      </c>
      <c r="P366" s="70" t="s">
        <v>87</v>
      </c>
      <c r="Q366" s="98">
        <v>2021.12</v>
      </c>
      <c r="R366" s="137"/>
    </row>
    <row r="367" s="16" customFormat="1" ht="152" customHeight="1" spans="1:18">
      <c r="A367" s="98">
        <v>2</v>
      </c>
      <c r="B367" s="143" t="s">
        <v>784</v>
      </c>
      <c r="C367" s="70" t="s">
        <v>40</v>
      </c>
      <c r="D367" s="67" t="s">
        <v>41</v>
      </c>
      <c r="E367" s="70" t="s">
        <v>51</v>
      </c>
      <c r="F367" s="110" t="s">
        <v>785</v>
      </c>
      <c r="G367" s="67">
        <v>2000</v>
      </c>
      <c r="H367" s="144" t="s">
        <v>783</v>
      </c>
      <c r="I367" s="100">
        <v>29</v>
      </c>
      <c r="J367" s="100">
        <v>3</v>
      </c>
      <c r="K367" s="94">
        <v>0.102</v>
      </c>
      <c r="L367" s="94">
        <v>0.15</v>
      </c>
      <c r="M367" s="94">
        <v>0.4018</v>
      </c>
      <c r="N367" s="67">
        <v>0.521</v>
      </c>
      <c r="O367" s="70" t="s">
        <v>135</v>
      </c>
      <c r="P367" s="70" t="s">
        <v>51</v>
      </c>
      <c r="Q367" s="98">
        <v>2021.12</v>
      </c>
      <c r="R367" s="137"/>
    </row>
    <row r="368" s="16" customFormat="1" ht="116" customHeight="1" spans="1:18">
      <c r="A368" s="98">
        <v>3</v>
      </c>
      <c r="B368" s="143" t="s">
        <v>786</v>
      </c>
      <c r="C368" s="70" t="s">
        <v>787</v>
      </c>
      <c r="D368" s="67" t="s">
        <v>788</v>
      </c>
      <c r="E368" s="70" t="s">
        <v>102</v>
      </c>
      <c r="F368" s="110" t="s">
        <v>789</v>
      </c>
      <c r="G368" s="67">
        <v>500</v>
      </c>
      <c r="H368" s="144" t="s">
        <v>783</v>
      </c>
      <c r="I368" s="100">
        <v>15</v>
      </c>
      <c r="J368" s="100">
        <v>0</v>
      </c>
      <c r="K368" s="94">
        <v>0.2014</v>
      </c>
      <c r="L368" s="94">
        <v>0.2896</v>
      </c>
      <c r="M368" s="94">
        <v>0.684</v>
      </c>
      <c r="N368" s="67">
        <v>0.9018</v>
      </c>
      <c r="O368" s="70" t="s">
        <v>135</v>
      </c>
      <c r="P368" s="70" t="s">
        <v>102</v>
      </c>
      <c r="Q368" s="98">
        <v>2022.04</v>
      </c>
      <c r="R368" s="137"/>
    </row>
    <row r="369" s="16" customFormat="1" ht="92" customHeight="1" spans="1:18">
      <c r="A369" s="98">
        <v>4</v>
      </c>
      <c r="B369" s="143" t="s">
        <v>790</v>
      </c>
      <c r="C369" s="70" t="s">
        <v>40</v>
      </c>
      <c r="D369" s="67" t="s">
        <v>41</v>
      </c>
      <c r="E369" s="70" t="s">
        <v>64</v>
      </c>
      <c r="F369" s="110" t="s">
        <v>791</v>
      </c>
      <c r="G369" s="67">
        <v>1000</v>
      </c>
      <c r="H369" s="144" t="s">
        <v>783</v>
      </c>
      <c r="I369" s="100">
        <v>7</v>
      </c>
      <c r="J369" s="100">
        <v>11</v>
      </c>
      <c r="K369" s="94">
        <v>0.1041</v>
      </c>
      <c r="L369" s="94">
        <v>0.145</v>
      </c>
      <c r="M369" s="94">
        <v>0.418</v>
      </c>
      <c r="N369" s="67">
        <v>0.6102</v>
      </c>
      <c r="O369" s="70" t="s">
        <v>135</v>
      </c>
      <c r="P369" s="70" t="s">
        <v>64</v>
      </c>
      <c r="Q369" s="98">
        <v>2021.12</v>
      </c>
      <c r="R369" s="137"/>
    </row>
    <row r="370" s="16" customFormat="1" ht="92" customHeight="1" spans="1:18">
      <c r="A370" s="98">
        <v>5</v>
      </c>
      <c r="B370" s="143" t="s">
        <v>792</v>
      </c>
      <c r="C370" s="70" t="s">
        <v>787</v>
      </c>
      <c r="D370" s="67" t="s">
        <v>454</v>
      </c>
      <c r="E370" s="70" t="s">
        <v>64</v>
      </c>
      <c r="F370" s="110" t="s">
        <v>793</v>
      </c>
      <c r="G370" s="67">
        <v>450</v>
      </c>
      <c r="H370" s="145" t="s">
        <v>794</v>
      </c>
      <c r="I370" s="155">
        <v>5</v>
      </c>
      <c r="J370" s="155">
        <v>4</v>
      </c>
      <c r="K370" s="155">
        <v>0.0059</v>
      </c>
      <c r="L370" s="155">
        <v>0.0087</v>
      </c>
      <c r="M370" s="155">
        <v>0.0316</v>
      </c>
      <c r="N370" s="155">
        <v>0.0387</v>
      </c>
      <c r="O370" s="156" t="s">
        <v>135</v>
      </c>
      <c r="P370" s="156" t="s">
        <v>64</v>
      </c>
      <c r="Q370" s="98">
        <v>2022.04</v>
      </c>
      <c r="R370" s="137"/>
    </row>
    <row r="371" s="16" customFormat="1" ht="85" customHeight="1" spans="1:18">
      <c r="A371" s="98">
        <v>6</v>
      </c>
      <c r="B371" s="143" t="s">
        <v>795</v>
      </c>
      <c r="C371" s="70" t="s">
        <v>40</v>
      </c>
      <c r="D371" s="67" t="s">
        <v>41</v>
      </c>
      <c r="E371" s="70" t="s">
        <v>102</v>
      </c>
      <c r="F371" s="110" t="s">
        <v>796</v>
      </c>
      <c r="G371" s="67">
        <v>500</v>
      </c>
      <c r="H371" s="144" t="s">
        <v>783</v>
      </c>
      <c r="I371" s="100">
        <v>15</v>
      </c>
      <c r="J371" s="100">
        <v>0</v>
      </c>
      <c r="K371" s="94">
        <v>0.2014</v>
      </c>
      <c r="L371" s="94">
        <v>0.2896</v>
      </c>
      <c r="M371" s="94">
        <v>0.684</v>
      </c>
      <c r="N371" s="67">
        <v>0.9018</v>
      </c>
      <c r="O371" s="70" t="s">
        <v>135</v>
      </c>
      <c r="P371" s="70" t="s">
        <v>102</v>
      </c>
      <c r="Q371" s="98">
        <v>2021.12</v>
      </c>
      <c r="R371" s="137"/>
    </row>
    <row r="372" s="16" customFormat="1" ht="85" customHeight="1" spans="1:18">
      <c r="A372" s="98">
        <v>7</v>
      </c>
      <c r="B372" s="143" t="s">
        <v>797</v>
      </c>
      <c r="C372" s="70" t="s">
        <v>40</v>
      </c>
      <c r="D372" s="67" t="s">
        <v>41</v>
      </c>
      <c r="E372" s="70" t="s">
        <v>87</v>
      </c>
      <c r="F372" s="110" t="s">
        <v>798</v>
      </c>
      <c r="G372" s="67">
        <v>1000</v>
      </c>
      <c r="H372" s="144" t="s">
        <v>783</v>
      </c>
      <c r="I372" s="100">
        <v>7</v>
      </c>
      <c r="J372" s="100">
        <v>5</v>
      </c>
      <c r="K372" s="94">
        <v>0.046</v>
      </c>
      <c r="L372" s="94">
        <v>0.0887</v>
      </c>
      <c r="M372" s="94">
        <v>0.245</v>
      </c>
      <c r="N372" s="67">
        <v>0.3759</v>
      </c>
      <c r="O372" s="70" t="s">
        <v>45</v>
      </c>
      <c r="P372" s="70" t="s">
        <v>87</v>
      </c>
      <c r="Q372" s="98">
        <v>2021.12</v>
      </c>
      <c r="R372" s="137"/>
    </row>
    <row r="373" s="16" customFormat="1" ht="100" customHeight="1" spans="1:18">
      <c r="A373" s="98">
        <v>8</v>
      </c>
      <c r="B373" s="143" t="s">
        <v>799</v>
      </c>
      <c r="C373" s="70" t="s">
        <v>40</v>
      </c>
      <c r="D373" s="67" t="s">
        <v>41</v>
      </c>
      <c r="E373" s="70" t="s">
        <v>64</v>
      </c>
      <c r="F373" s="110" t="s">
        <v>800</v>
      </c>
      <c r="G373" s="67">
        <v>800</v>
      </c>
      <c r="H373" s="144" t="s">
        <v>783</v>
      </c>
      <c r="I373" s="100">
        <v>4</v>
      </c>
      <c r="J373" s="100">
        <v>9</v>
      </c>
      <c r="K373" s="94">
        <v>0.055</v>
      </c>
      <c r="L373" s="94">
        <v>0.1068</v>
      </c>
      <c r="M373" s="94">
        <v>0.1858</v>
      </c>
      <c r="N373" s="67">
        <v>0.5108</v>
      </c>
      <c r="O373" s="70" t="s">
        <v>45</v>
      </c>
      <c r="P373" s="70" t="s">
        <v>64</v>
      </c>
      <c r="Q373" s="98">
        <v>2021.12</v>
      </c>
      <c r="R373" s="137"/>
    </row>
    <row r="374" s="1" customFormat="1" ht="92" customHeight="1" spans="1:249">
      <c r="A374" s="98">
        <v>9</v>
      </c>
      <c r="B374" s="143" t="s">
        <v>801</v>
      </c>
      <c r="C374" s="70" t="s">
        <v>787</v>
      </c>
      <c r="D374" s="67" t="s">
        <v>454</v>
      </c>
      <c r="E374" s="70" t="s">
        <v>64</v>
      </c>
      <c r="F374" s="75" t="s">
        <v>802</v>
      </c>
      <c r="G374" s="67">
        <v>270</v>
      </c>
      <c r="H374" s="144" t="s">
        <v>739</v>
      </c>
      <c r="I374" s="98">
        <v>4</v>
      </c>
      <c r="J374" s="98"/>
      <c r="K374" s="98">
        <v>0.0123</v>
      </c>
      <c r="L374" s="98">
        <v>0.0145</v>
      </c>
      <c r="M374" s="98">
        <v>0.0465</v>
      </c>
      <c r="N374" s="98">
        <v>0.0519</v>
      </c>
      <c r="O374" s="70" t="s">
        <v>45</v>
      </c>
      <c r="P374" s="119" t="s">
        <v>64</v>
      </c>
      <c r="Q374" s="98">
        <v>2022.04</v>
      </c>
      <c r="R374" s="137"/>
      <c r="S374" s="30"/>
      <c r="T374" s="30"/>
      <c r="U374" s="30"/>
      <c r="V374" s="30"/>
      <c r="W374" s="30"/>
      <c r="X374" s="30"/>
      <c r="Y374" s="30"/>
      <c r="Z374" s="30"/>
      <c r="AA374" s="30"/>
      <c r="AB374" s="30"/>
      <c r="AC374" s="30"/>
      <c r="AD374" s="30"/>
      <c r="AE374" s="30"/>
      <c r="AF374" s="30"/>
      <c r="AG374" s="30"/>
      <c r="AH374" s="30"/>
      <c r="AI374" s="30"/>
      <c r="AJ374" s="30"/>
      <c r="AK374" s="30"/>
      <c r="AL374" s="30"/>
      <c r="AM374" s="30"/>
      <c r="AN374" s="30"/>
      <c r="AO374" s="30"/>
      <c r="AP374" s="30"/>
      <c r="AQ374" s="30"/>
      <c r="AR374" s="30"/>
      <c r="AS374" s="30"/>
      <c r="AT374" s="30"/>
      <c r="AU374" s="30"/>
      <c r="AV374" s="30"/>
      <c r="AW374" s="30"/>
      <c r="AX374" s="30"/>
      <c r="AY374" s="30"/>
      <c r="AZ374" s="30"/>
      <c r="BA374" s="30"/>
      <c r="BB374" s="30"/>
      <c r="BC374" s="30"/>
      <c r="BD374" s="30"/>
      <c r="BE374" s="30"/>
      <c r="BF374" s="30"/>
      <c r="BG374" s="30"/>
      <c r="BH374" s="30"/>
      <c r="BI374" s="30"/>
      <c r="BJ374" s="30"/>
      <c r="BK374" s="30"/>
      <c r="BL374" s="30"/>
      <c r="BM374" s="30"/>
      <c r="BN374" s="30"/>
      <c r="BO374" s="30"/>
      <c r="BP374" s="30"/>
      <c r="BQ374" s="30"/>
      <c r="BR374" s="30"/>
      <c r="BS374" s="30"/>
      <c r="BT374" s="30"/>
      <c r="BU374" s="30"/>
      <c r="BV374" s="30"/>
      <c r="BW374" s="30"/>
      <c r="BX374" s="30"/>
      <c r="BY374" s="30"/>
      <c r="BZ374" s="30"/>
      <c r="CA374" s="30"/>
      <c r="CB374" s="30"/>
      <c r="CC374" s="30"/>
      <c r="CD374" s="30"/>
      <c r="CE374" s="30"/>
      <c r="CF374" s="30"/>
      <c r="CG374" s="30"/>
      <c r="CH374" s="30"/>
      <c r="CI374" s="30"/>
      <c r="CJ374" s="30"/>
      <c r="CK374" s="30"/>
      <c r="CL374" s="30"/>
      <c r="CM374" s="30"/>
      <c r="CN374" s="30"/>
      <c r="CO374" s="30"/>
      <c r="CP374" s="30"/>
      <c r="CQ374" s="30"/>
      <c r="CR374" s="30"/>
      <c r="CS374" s="30"/>
      <c r="CT374" s="30"/>
      <c r="CU374" s="30"/>
      <c r="CV374" s="30"/>
      <c r="CW374" s="30"/>
      <c r="CX374" s="30"/>
      <c r="CY374" s="30"/>
      <c r="CZ374" s="30"/>
      <c r="DA374" s="30"/>
      <c r="DB374" s="30"/>
      <c r="DC374" s="30"/>
      <c r="DD374" s="30"/>
      <c r="DE374" s="30"/>
      <c r="DF374" s="30"/>
      <c r="DG374" s="30"/>
      <c r="DH374" s="30"/>
      <c r="DI374" s="30"/>
      <c r="DJ374" s="30"/>
      <c r="DK374" s="30"/>
      <c r="DL374" s="30"/>
      <c r="DM374" s="30"/>
      <c r="DN374" s="30"/>
      <c r="DO374" s="30"/>
      <c r="DP374" s="30"/>
      <c r="DQ374" s="30"/>
      <c r="DR374" s="30"/>
      <c r="DS374" s="30"/>
      <c r="DT374" s="30"/>
      <c r="DU374" s="30"/>
      <c r="DV374" s="30"/>
      <c r="DW374" s="30"/>
      <c r="DX374" s="30"/>
      <c r="DY374" s="30"/>
      <c r="DZ374" s="30"/>
      <c r="EA374" s="30"/>
      <c r="EB374" s="30"/>
      <c r="EC374" s="30"/>
      <c r="ED374" s="30"/>
      <c r="EE374" s="30"/>
      <c r="EF374" s="30"/>
      <c r="EG374" s="30"/>
      <c r="EH374" s="30"/>
      <c r="EI374" s="30"/>
      <c r="EJ374" s="30"/>
      <c r="EK374" s="30"/>
      <c r="EL374" s="30"/>
      <c r="EM374" s="30"/>
      <c r="EN374" s="30"/>
      <c r="EO374" s="30"/>
      <c r="EP374" s="30"/>
      <c r="EQ374" s="30"/>
      <c r="ER374" s="30"/>
      <c r="ES374" s="30"/>
      <c r="ET374" s="30"/>
      <c r="EU374" s="30"/>
      <c r="EV374" s="30"/>
      <c r="EW374" s="30"/>
      <c r="EX374" s="30"/>
      <c r="EY374" s="30"/>
      <c r="EZ374" s="30"/>
      <c r="FA374" s="30"/>
      <c r="FB374" s="30"/>
      <c r="FC374" s="30"/>
      <c r="FD374" s="30"/>
      <c r="FE374" s="30"/>
      <c r="FF374" s="30"/>
      <c r="FG374" s="30"/>
      <c r="FH374" s="30"/>
      <c r="FI374" s="30"/>
      <c r="FJ374" s="30"/>
      <c r="FK374" s="30"/>
      <c r="FL374" s="30"/>
      <c r="FM374" s="30"/>
      <c r="FN374" s="30"/>
      <c r="FO374" s="30"/>
      <c r="FP374" s="30"/>
      <c r="FQ374" s="30"/>
      <c r="FR374" s="30"/>
      <c r="FS374" s="30"/>
      <c r="FT374" s="30"/>
      <c r="FU374" s="30"/>
      <c r="FV374" s="30"/>
      <c r="FW374" s="30"/>
      <c r="FX374" s="30"/>
      <c r="FY374" s="30"/>
      <c r="FZ374" s="30"/>
      <c r="GA374" s="30"/>
      <c r="GB374" s="30"/>
      <c r="GC374" s="30"/>
      <c r="GD374" s="30"/>
      <c r="GE374" s="30"/>
      <c r="GF374" s="30"/>
      <c r="GG374" s="30"/>
      <c r="GH374" s="30"/>
      <c r="GI374" s="30"/>
      <c r="GJ374" s="30"/>
      <c r="GK374" s="30"/>
      <c r="GL374" s="30"/>
      <c r="GM374" s="30"/>
      <c r="GN374" s="30"/>
      <c r="GO374" s="30"/>
      <c r="GP374" s="30"/>
      <c r="GQ374" s="30"/>
      <c r="GR374" s="30"/>
      <c r="GS374" s="30"/>
      <c r="GT374" s="30"/>
      <c r="GU374" s="30"/>
      <c r="GV374" s="30"/>
      <c r="GW374" s="30"/>
      <c r="GX374" s="30"/>
      <c r="GY374" s="30"/>
      <c r="GZ374" s="30"/>
      <c r="HA374" s="30"/>
      <c r="HB374" s="30"/>
      <c r="HC374" s="30"/>
      <c r="HD374" s="30"/>
      <c r="HE374" s="30"/>
      <c r="HF374" s="30"/>
      <c r="HG374" s="30"/>
      <c r="HH374" s="30"/>
      <c r="HI374" s="30"/>
      <c r="HJ374" s="30"/>
      <c r="HK374" s="30"/>
      <c r="HL374" s="30"/>
      <c r="HM374" s="30"/>
      <c r="HN374" s="30"/>
      <c r="HO374" s="30"/>
      <c r="HP374" s="30"/>
      <c r="HQ374" s="30"/>
      <c r="HR374" s="30"/>
      <c r="HS374" s="30"/>
      <c r="HT374" s="30"/>
      <c r="HU374" s="30"/>
      <c r="HV374" s="30"/>
      <c r="HW374" s="30"/>
      <c r="HX374" s="30"/>
      <c r="HY374" s="30"/>
      <c r="HZ374" s="30"/>
      <c r="IA374" s="30"/>
      <c r="IB374" s="30"/>
      <c r="IC374" s="30"/>
      <c r="ID374" s="30"/>
      <c r="IE374" s="30"/>
      <c r="IF374" s="30"/>
      <c r="IG374" s="30"/>
      <c r="IH374" s="30"/>
      <c r="II374" s="30"/>
      <c r="IJ374" s="30"/>
      <c r="IK374" s="30"/>
      <c r="IL374" s="30"/>
      <c r="IM374" s="30"/>
      <c r="IN374" s="30"/>
      <c r="IO374" s="30"/>
    </row>
    <row r="375" s="16" customFormat="1" ht="86" customHeight="1" spans="1:18">
      <c r="A375" s="98">
        <v>10</v>
      </c>
      <c r="B375" s="143" t="s">
        <v>803</v>
      </c>
      <c r="C375" s="70" t="s">
        <v>40</v>
      </c>
      <c r="D375" s="67" t="s">
        <v>41</v>
      </c>
      <c r="E375" s="70" t="s">
        <v>57</v>
      </c>
      <c r="F375" s="110" t="s">
        <v>804</v>
      </c>
      <c r="G375" s="67">
        <v>500</v>
      </c>
      <c r="H375" s="144" t="s">
        <v>783</v>
      </c>
      <c r="I375" s="100">
        <v>1</v>
      </c>
      <c r="J375" s="100">
        <v>7</v>
      </c>
      <c r="K375" s="94">
        <v>0.0105</v>
      </c>
      <c r="L375" s="94">
        <v>0.101</v>
      </c>
      <c r="M375" s="94">
        <v>0.0428</v>
      </c>
      <c r="N375" s="67">
        <v>0.5012</v>
      </c>
      <c r="O375" s="70" t="s">
        <v>45</v>
      </c>
      <c r="P375" s="70" t="s">
        <v>57</v>
      </c>
      <c r="Q375" s="98">
        <v>2021.12</v>
      </c>
      <c r="R375" s="137"/>
    </row>
    <row r="376" s="16" customFormat="1" ht="91" customHeight="1" spans="1:18">
      <c r="A376" s="98">
        <v>11</v>
      </c>
      <c r="B376" s="143" t="s">
        <v>805</v>
      </c>
      <c r="C376" s="70" t="s">
        <v>40</v>
      </c>
      <c r="D376" s="67" t="s">
        <v>41</v>
      </c>
      <c r="E376" s="70" t="s">
        <v>42</v>
      </c>
      <c r="F376" s="110" t="s">
        <v>806</v>
      </c>
      <c r="G376" s="67">
        <v>1000</v>
      </c>
      <c r="H376" s="144" t="s">
        <v>783</v>
      </c>
      <c r="I376" s="100">
        <v>11</v>
      </c>
      <c r="J376" s="100">
        <v>13</v>
      </c>
      <c r="K376" s="94">
        <v>0.1645</v>
      </c>
      <c r="L376" s="94">
        <v>0.212</v>
      </c>
      <c r="M376" s="94">
        <v>0.414</v>
      </c>
      <c r="N376" s="67">
        <v>0.6011</v>
      </c>
      <c r="O376" s="70" t="s">
        <v>45</v>
      </c>
      <c r="P376" s="70" t="s">
        <v>42</v>
      </c>
      <c r="Q376" s="98">
        <v>2021.12</v>
      </c>
      <c r="R376" s="137"/>
    </row>
    <row r="377" s="13" customFormat="1" ht="64" customHeight="1" spans="1:249">
      <c r="A377" s="146" t="s">
        <v>807</v>
      </c>
      <c r="B377" s="147"/>
      <c r="C377" s="63"/>
      <c r="D377" s="63"/>
      <c r="E377" s="63"/>
      <c r="F377" s="148" t="s">
        <v>808</v>
      </c>
      <c r="G377" s="65">
        <f>9800-8750</f>
        <v>1050</v>
      </c>
      <c r="H377" s="149"/>
      <c r="I377" s="92"/>
      <c r="J377" s="92"/>
      <c r="K377" s="93"/>
      <c r="L377" s="93"/>
      <c r="M377" s="93"/>
      <c r="N377" s="63"/>
      <c r="O377" s="92"/>
      <c r="P377" s="92"/>
      <c r="Q377" s="92"/>
      <c r="R377" s="107"/>
      <c r="S377" s="124"/>
      <c r="T377" s="124"/>
      <c r="U377" s="124"/>
      <c r="V377" s="124"/>
      <c r="W377" s="124"/>
      <c r="X377" s="124"/>
      <c r="Y377" s="124"/>
      <c r="Z377" s="124"/>
      <c r="AA377" s="124"/>
      <c r="AB377" s="124"/>
      <c r="AC377" s="124"/>
      <c r="AD377" s="124"/>
      <c r="AE377" s="124"/>
      <c r="AF377" s="124"/>
      <c r="AG377" s="124"/>
      <c r="AH377" s="124"/>
      <c r="AI377" s="124"/>
      <c r="AJ377" s="124"/>
      <c r="AK377" s="124"/>
      <c r="AL377" s="124"/>
      <c r="AM377" s="124"/>
      <c r="AN377" s="124"/>
      <c r="AO377" s="124"/>
      <c r="AP377" s="124"/>
      <c r="AQ377" s="124"/>
      <c r="AR377" s="124"/>
      <c r="AS377" s="124"/>
      <c r="AT377" s="124"/>
      <c r="AU377" s="124"/>
      <c r="AV377" s="124"/>
      <c r="AW377" s="124"/>
      <c r="AX377" s="124"/>
      <c r="AY377" s="124"/>
      <c r="AZ377" s="124"/>
      <c r="BA377" s="124"/>
      <c r="BB377" s="124"/>
      <c r="BC377" s="124"/>
      <c r="BD377" s="124"/>
      <c r="BE377" s="124"/>
      <c r="BF377" s="124"/>
      <c r="BG377" s="124"/>
      <c r="BH377" s="124"/>
      <c r="BI377" s="124"/>
      <c r="BJ377" s="124"/>
      <c r="BK377" s="124"/>
      <c r="BL377" s="124"/>
      <c r="BM377" s="124"/>
      <c r="BN377" s="124"/>
      <c r="BO377" s="124"/>
      <c r="BP377" s="124"/>
      <c r="BQ377" s="124"/>
      <c r="BR377" s="124"/>
      <c r="BS377" s="124"/>
      <c r="BT377" s="124"/>
      <c r="BU377" s="124"/>
      <c r="BV377" s="124"/>
      <c r="BW377" s="124"/>
      <c r="BX377" s="124"/>
      <c r="BY377" s="124"/>
      <c r="BZ377" s="124"/>
      <c r="CA377" s="124"/>
      <c r="CB377" s="124"/>
      <c r="CC377" s="124"/>
      <c r="CD377" s="124"/>
      <c r="CE377" s="124"/>
      <c r="CF377" s="124"/>
      <c r="CG377" s="124"/>
      <c r="CH377" s="124"/>
      <c r="CI377" s="124"/>
      <c r="CJ377" s="124"/>
      <c r="CK377" s="124"/>
      <c r="CL377" s="124"/>
      <c r="CM377" s="124"/>
      <c r="CN377" s="124"/>
      <c r="CO377" s="124"/>
      <c r="CP377" s="124"/>
      <c r="CQ377" s="124"/>
      <c r="CR377" s="124"/>
      <c r="CS377" s="124"/>
      <c r="CT377" s="124"/>
      <c r="CU377" s="124"/>
      <c r="CV377" s="124"/>
      <c r="CW377" s="124"/>
      <c r="CX377" s="124"/>
      <c r="CY377" s="124"/>
      <c r="CZ377" s="124"/>
      <c r="DA377" s="124"/>
      <c r="DB377" s="124"/>
      <c r="DC377" s="124"/>
      <c r="DD377" s="124"/>
      <c r="DE377" s="124"/>
      <c r="DF377" s="124"/>
      <c r="DG377" s="124"/>
      <c r="DH377" s="124"/>
      <c r="DI377" s="124"/>
      <c r="DJ377" s="124"/>
      <c r="DK377" s="124"/>
      <c r="DL377" s="124"/>
      <c r="DM377" s="124"/>
      <c r="DN377" s="124"/>
      <c r="DO377" s="124"/>
      <c r="DP377" s="124"/>
      <c r="DQ377" s="124"/>
      <c r="DR377" s="124"/>
      <c r="DS377" s="124"/>
      <c r="DT377" s="124"/>
      <c r="DU377" s="124"/>
      <c r="DV377" s="124"/>
      <c r="DW377" s="124"/>
      <c r="DX377" s="124"/>
      <c r="DY377" s="124"/>
      <c r="DZ377" s="124"/>
      <c r="EA377" s="124"/>
      <c r="EB377" s="124"/>
      <c r="EC377" s="124"/>
      <c r="ED377" s="124"/>
      <c r="EE377" s="124"/>
      <c r="EF377" s="124"/>
      <c r="EG377" s="124"/>
      <c r="EH377" s="124"/>
      <c r="EI377" s="124"/>
      <c r="EJ377" s="124"/>
      <c r="EK377" s="124"/>
      <c r="EL377" s="124"/>
      <c r="EM377" s="124"/>
      <c r="EN377" s="124"/>
      <c r="EO377" s="124"/>
      <c r="EP377" s="124"/>
      <c r="EQ377" s="124"/>
      <c r="ER377" s="124"/>
      <c r="ES377" s="124"/>
      <c r="ET377" s="124"/>
      <c r="EU377" s="124"/>
      <c r="EV377" s="124"/>
      <c r="EW377" s="124"/>
      <c r="EX377" s="124"/>
      <c r="EY377" s="124"/>
      <c r="EZ377" s="124"/>
      <c r="FA377" s="124"/>
      <c r="FB377" s="124"/>
      <c r="FC377" s="124"/>
      <c r="FD377" s="124"/>
      <c r="FE377" s="124"/>
      <c r="FF377" s="124"/>
      <c r="FG377" s="124"/>
      <c r="FH377" s="124"/>
      <c r="FI377" s="124"/>
      <c r="FJ377" s="124"/>
      <c r="FK377" s="124"/>
      <c r="FL377" s="124"/>
      <c r="FM377" s="124"/>
      <c r="FN377" s="124"/>
      <c r="FO377" s="124"/>
      <c r="FP377" s="124"/>
      <c r="FQ377" s="124"/>
      <c r="FR377" s="124"/>
      <c r="FS377" s="124"/>
      <c r="FT377" s="124"/>
      <c r="FU377" s="124"/>
      <c r="FV377" s="124"/>
      <c r="FW377" s="124"/>
      <c r="FX377" s="124"/>
      <c r="FY377" s="124"/>
      <c r="FZ377" s="124"/>
      <c r="GA377" s="124"/>
      <c r="GB377" s="124"/>
      <c r="GC377" s="124"/>
      <c r="GD377" s="124"/>
      <c r="GE377" s="124"/>
      <c r="GF377" s="124"/>
      <c r="GG377" s="124"/>
      <c r="GH377" s="124"/>
      <c r="GI377" s="124"/>
      <c r="GJ377" s="124"/>
      <c r="GK377" s="124"/>
      <c r="GL377" s="124"/>
      <c r="GM377" s="124"/>
      <c r="GN377" s="124"/>
      <c r="GO377" s="124"/>
      <c r="GP377" s="124"/>
      <c r="GQ377" s="124"/>
      <c r="GR377" s="124"/>
      <c r="GS377" s="124"/>
      <c r="GT377" s="124"/>
      <c r="GU377" s="124"/>
      <c r="GV377" s="124"/>
      <c r="GW377" s="124"/>
      <c r="GX377" s="124"/>
      <c r="GY377" s="124"/>
      <c r="GZ377" s="124"/>
      <c r="HA377" s="124"/>
      <c r="HB377" s="124"/>
      <c r="HC377" s="124"/>
      <c r="HD377" s="124"/>
      <c r="HE377" s="124"/>
      <c r="HF377" s="124"/>
      <c r="HG377" s="124"/>
      <c r="HH377" s="124"/>
      <c r="HI377" s="124"/>
      <c r="HJ377" s="124"/>
      <c r="HK377" s="124"/>
      <c r="HL377" s="124"/>
      <c r="HM377" s="124"/>
      <c r="HN377" s="124"/>
      <c r="HO377" s="124"/>
      <c r="HP377" s="124"/>
      <c r="HQ377" s="124"/>
      <c r="HR377" s="124"/>
      <c r="HS377" s="124"/>
      <c r="HT377" s="124"/>
      <c r="HU377" s="124"/>
      <c r="HV377" s="124"/>
      <c r="HW377" s="124"/>
      <c r="HX377" s="124"/>
      <c r="HY377" s="124"/>
      <c r="HZ377" s="124"/>
      <c r="IA377" s="124"/>
      <c r="IB377" s="124"/>
      <c r="IC377" s="124"/>
      <c r="ID377" s="124"/>
      <c r="IE377" s="124"/>
      <c r="IF377" s="124"/>
      <c r="IG377" s="124"/>
      <c r="IH377" s="124"/>
      <c r="II377" s="124"/>
      <c r="IJ377" s="124"/>
      <c r="IK377" s="124"/>
      <c r="IL377" s="124"/>
      <c r="IM377" s="124"/>
      <c r="IN377" s="124"/>
      <c r="IO377" s="124"/>
    </row>
    <row r="378" s="13" customFormat="1" ht="90" customHeight="1" spans="1:249">
      <c r="A378" s="98">
        <v>1</v>
      </c>
      <c r="B378" s="75" t="s">
        <v>809</v>
      </c>
      <c r="C378" s="119" t="s">
        <v>40</v>
      </c>
      <c r="D378" s="67" t="s">
        <v>454</v>
      </c>
      <c r="E378" s="70" t="s">
        <v>57</v>
      </c>
      <c r="F378" s="75" t="s">
        <v>810</v>
      </c>
      <c r="G378" s="138">
        <v>200</v>
      </c>
      <c r="H378" s="144" t="s">
        <v>811</v>
      </c>
      <c r="I378" s="98"/>
      <c r="J378" s="98">
        <v>4</v>
      </c>
      <c r="K378" s="98">
        <v>0.0086</v>
      </c>
      <c r="L378" s="98">
        <v>0.0091</v>
      </c>
      <c r="M378" s="98">
        <v>0.0291</v>
      </c>
      <c r="N378" s="98">
        <v>0.0312</v>
      </c>
      <c r="O378" s="70" t="s">
        <v>45</v>
      </c>
      <c r="P378" s="70" t="s">
        <v>57</v>
      </c>
      <c r="Q378" s="98">
        <v>2021.12</v>
      </c>
      <c r="R378" s="137"/>
      <c r="S378" s="124"/>
      <c r="T378" s="124"/>
      <c r="U378" s="124"/>
      <c r="V378" s="124"/>
      <c r="W378" s="124"/>
      <c r="X378" s="124"/>
      <c r="Y378" s="124"/>
      <c r="Z378" s="124"/>
      <c r="AA378" s="124"/>
      <c r="AB378" s="124"/>
      <c r="AC378" s="124"/>
      <c r="AD378" s="124"/>
      <c r="AE378" s="124"/>
      <c r="AF378" s="124"/>
      <c r="AG378" s="124"/>
      <c r="AH378" s="124"/>
      <c r="AI378" s="124"/>
      <c r="AJ378" s="124"/>
      <c r="AK378" s="124"/>
      <c r="AL378" s="124"/>
      <c r="AM378" s="124"/>
      <c r="AN378" s="124"/>
      <c r="AO378" s="124"/>
      <c r="AP378" s="124"/>
      <c r="AQ378" s="124"/>
      <c r="AR378" s="124"/>
      <c r="AS378" s="124"/>
      <c r="AT378" s="124"/>
      <c r="AU378" s="124"/>
      <c r="AV378" s="124"/>
      <c r="AW378" s="124"/>
      <c r="AX378" s="124"/>
      <c r="AY378" s="124"/>
      <c r="AZ378" s="124"/>
      <c r="BA378" s="124"/>
      <c r="BB378" s="124"/>
      <c r="BC378" s="124"/>
      <c r="BD378" s="124"/>
      <c r="BE378" s="124"/>
      <c r="BF378" s="124"/>
      <c r="BG378" s="124"/>
      <c r="BH378" s="124"/>
      <c r="BI378" s="124"/>
      <c r="BJ378" s="124"/>
      <c r="BK378" s="124"/>
      <c r="BL378" s="124"/>
      <c r="BM378" s="124"/>
      <c r="BN378" s="124"/>
      <c r="BO378" s="124"/>
      <c r="BP378" s="124"/>
      <c r="BQ378" s="124"/>
      <c r="BR378" s="124"/>
      <c r="BS378" s="124"/>
      <c r="BT378" s="124"/>
      <c r="BU378" s="124"/>
      <c r="BV378" s="124"/>
      <c r="BW378" s="124"/>
      <c r="BX378" s="124"/>
      <c r="BY378" s="124"/>
      <c r="BZ378" s="124"/>
      <c r="CA378" s="124"/>
      <c r="CB378" s="124"/>
      <c r="CC378" s="124"/>
      <c r="CD378" s="124"/>
      <c r="CE378" s="124"/>
      <c r="CF378" s="124"/>
      <c r="CG378" s="124"/>
      <c r="CH378" s="124"/>
      <c r="CI378" s="124"/>
      <c r="CJ378" s="124"/>
      <c r="CK378" s="124"/>
      <c r="CL378" s="124"/>
      <c r="CM378" s="124"/>
      <c r="CN378" s="124"/>
      <c r="CO378" s="124"/>
      <c r="CP378" s="124"/>
      <c r="CQ378" s="124"/>
      <c r="CR378" s="124"/>
      <c r="CS378" s="124"/>
      <c r="CT378" s="124"/>
      <c r="CU378" s="124"/>
      <c r="CV378" s="124"/>
      <c r="CW378" s="124"/>
      <c r="CX378" s="124"/>
      <c r="CY378" s="124"/>
      <c r="CZ378" s="124"/>
      <c r="DA378" s="124"/>
      <c r="DB378" s="124"/>
      <c r="DC378" s="124"/>
      <c r="DD378" s="124"/>
      <c r="DE378" s="124"/>
      <c r="DF378" s="124"/>
      <c r="DG378" s="124"/>
      <c r="DH378" s="124"/>
      <c r="DI378" s="124"/>
      <c r="DJ378" s="124"/>
      <c r="DK378" s="124"/>
      <c r="DL378" s="124"/>
      <c r="DM378" s="124"/>
      <c r="DN378" s="124"/>
      <c r="DO378" s="124"/>
      <c r="DP378" s="124"/>
      <c r="DQ378" s="124"/>
      <c r="DR378" s="124"/>
      <c r="DS378" s="124"/>
      <c r="DT378" s="124"/>
      <c r="DU378" s="124"/>
      <c r="DV378" s="124"/>
      <c r="DW378" s="124"/>
      <c r="DX378" s="124"/>
      <c r="DY378" s="124"/>
      <c r="DZ378" s="124"/>
      <c r="EA378" s="124"/>
      <c r="EB378" s="124"/>
      <c r="EC378" s="124"/>
      <c r="ED378" s="124"/>
      <c r="EE378" s="124"/>
      <c r="EF378" s="124"/>
      <c r="EG378" s="124"/>
      <c r="EH378" s="124"/>
      <c r="EI378" s="124"/>
      <c r="EJ378" s="124"/>
      <c r="EK378" s="124"/>
      <c r="EL378" s="124"/>
      <c r="EM378" s="124"/>
      <c r="EN378" s="124"/>
      <c r="EO378" s="124"/>
      <c r="EP378" s="124"/>
      <c r="EQ378" s="124"/>
      <c r="ER378" s="124"/>
      <c r="ES378" s="124"/>
      <c r="ET378" s="124"/>
      <c r="EU378" s="124"/>
      <c r="EV378" s="124"/>
      <c r="EW378" s="124"/>
      <c r="EX378" s="124"/>
      <c r="EY378" s="124"/>
      <c r="EZ378" s="124"/>
      <c r="FA378" s="124"/>
      <c r="FB378" s="124"/>
      <c r="FC378" s="124"/>
      <c r="FD378" s="124"/>
      <c r="FE378" s="124"/>
      <c r="FF378" s="124"/>
      <c r="FG378" s="124"/>
      <c r="FH378" s="124"/>
      <c r="FI378" s="124"/>
      <c r="FJ378" s="124"/>
      <c r="FK378" s="124"/>
      <c r="FL378" s="124"/>
      <c r="FM378" s="124"/>
      <c r="FN378" s="124"/>
      <c r="FO378" s="124"/>
      <c r="FP378" s="124"/>
      <c r="FQ378" s="124"/>
      <c r="FR378" s="124"/>
      <c r="FS378" s="124"/>
      <c r="FT378" s="124"/>
      <c r="FU378" s="124"/>
      <c r="FV378" s="124"/>
      <c r="FW378" s="124"/>
      <c r="FX378" s="124"/>
      <c r="FY378" s="124"/>
      <c r="FZ378" s="124"/>
      <c r="GA378" s="124"/>
      <c r="GB378" s="124"/>
      <c r="GC378" s="124"/>
      <c r="GD378" s="124"/>
      <c r="GE378" s="124"/>
      <c r="GF378" s="124"/>
      <c r="GG378" s="124"/>
      <c r="GH378" s="124"/>
      <c r="GI378" s="124"/>
      <c r="GJ378" s="124"/>
      <c r="GK378" s="124"/>
      <c r="GL378" s="124"/>
      <c r="GM378" s="124"/>
      <c r="GN378" s="124"/>
      <c r="GO378" s="124"/>
      <c r="GP378" s="124"/>
      <c r="GQ378" s="124"/>
      <c r="GR378" s="124"/>
      <c r="GS378" s="124"/>
      <c r="GT378" s="124"/>
      <c r="GU378" s="124"/>
      <c r="GV378" s="124"/>
      <c r="GW378" s="124"/>
      <c r="GX378" s="124"/>
      <c r="GY378" s="124"/>
      <c r="GZ378" s="124"/>
      <c r="HA378" s="124"/>
      <c r="HB378" s="124"/>
      <c r="HC378" s="124"/>
      <c r="HD378" s="124"/>
      <c r="HE378" s="124"/>
      <c r="HF378" s="124"/>
      <c r="HG378" s="124"/>
      <c r="HH378" s="124"/>
      <c r="HI378" s="124"/>
      <c r="HJ378" s="124"/>
      <c r="HK378" s="124"/>
      <c r="HL378" s="124"/>
      <c r="HM378" s="124"/>
      <c r="HN378" s="124"/>
      <c r="HO378" s="124"/>
      <c r="HP378" s="124"/>
      <c r="HQ378" s="124"/>
      <c r="HR378" s="124"/>
      <c r="HS378" s="124"/>
      <c r="HT378" s="124"/>
      <c r="HU378" s="124"/>
      <c r="HV378" s="124"/>
      <c r="HW378" s="124"/>
      <c r="HX378" s="124"/>
      <c r="HY378" s="124"/>
      <c r="HZ378" s="124"/>
      <c r="IA378" s="124"/>
      <c r="IB378" s="124"/>
      <c r="IC378" s="124"/>
      <c r="ID378" s="124"/>
      <c r="IE378" s="124"/>
      <c r="IF378" s="124"/>
      <c r="IG378" s="124"/>
      <c r="IH378" s="124"/>
      <c r="II378" s="124"/>
      <c r="IJ378" s="124"/>
      <c r="IK378" s="124"/>
      <c r="IL378" s="124"/>
      <c r="IM378" s="124"/>
      <c r="IN378" s="124"/>
      <c r="IO378" s="124"/>
    </row>
    <row r="379" s="13" customFormat="1" ht="90" customHeight="1" spans="1:249">
      <c r="A379" s="98">
        <v>2</v>
      </c>
      <c r="B379" s="75" t="s">
        <v>812</v>
      </c>
      <c r="C379" s="119" t="s">
        <v>40</v>
      </c>
      <c r="D379" s="67" t="s">
        <v>454</v>
      </c>
      <c r="E379" s="70" t="s">
        <v>99</v>
      </c>
      <c r="F379" s="75" t="s">
        <v>813</v>
      </c>
      <c r="G379" s="138">
        <v>100</v>
      </c>
      <c r="H379" s="144" t="s">
        <v>811</v>
      </c>
      <c r="I379" s="98">
        <v>1</v>
      </c>
      <c r="J379" s="98">
        <v>1</v>
      </c>
      <c r="K379" s="98">
        <v>0.0046</v>
      </c>
      <c r="L379" s="98">
        <v>0.0057</v>
      </c>
      <c r="M379" s="98">
        <v>0.0135</v>
      </c>
      <c r="N379" s="98">
        <v>0.0165</v>
      </c>
      <c r="O379" s="70" t="s">
        <v>45</v>
      </c>
      <c r="P379" s="70" t="s">
        <v>99</v>
      </c>
      <c r="Q379" s="98">
        <v>2021.12</v>
      </c>
      <c r="R379" s="137"/>
      <c r="S379" s="124"/>
      <c r="T379" s="124"/>
      <c r="U379" s="124"/>
      <c r="V379" s="124"/>
      <c r="W379" s="124"/>
      <c r="X379" s="124"/>
      <c r="Y379" s="124"/>
      <c r="Z379" s="124"/>
      <c r="AA379" s="124"/>
      <c r="AB379" s="124"/>
      <c r="AC379" s="124"/>
      <c r="AD379" s="124"/>
      <c r="AE379" s="124"/>
      <c r="AF379" s="124"/>
      <c r="AG379" s="124"/>
      <c r="AH379" s="124"/>
      <c r="AI379" s="124"/>
      <c r="AJ379" s="124"/>
      <c r="AK379" s="124"/>
      <c r="AL379" s="124"/>
      <c r="AM379" s="124"/>
      <c r="AN379" s="124"/>
      <c r="AO379" s="124"/>
      <c r="AP379" s="124"/>
      <c r="AQ379" s="124"/>
      <c r="AR379" s="124"/>
      <c r="AS379" s="124"/>
      <c r="AT379" s="124"/>
      <c r="AU379" s="124"/>
      <c r="AV379" s="124"/>
      <c r="AW379" s="124"/>
      <c r="AX379" s="124"/>
      <c r="AY379" s="124"/>
      <c r="AZ379" s="124"/>
      <c r="BA379" s="124"/>
      <c r="BB379" s="124"/>
      <c r="BC379" s="124"/>
      <c r="BD379" s="124"/>
      <c r="BE379" s="124"/>
      <c r="BF379" s="124"/>
      <c r="BG379" s="124"/>
      <c r="BH379" s="124"/>
      <c r="BI379" s="124"/>
      <c r="BJ379" s="124"/>
      <c r="BK379" s="124"/>
      <c r="BL379" s="124"/>
      <c r="BM379" s="124"/>
      <c r="BN379" s="124"/>
      <c r="BO379" s="124"/>
      <c r="BP379" s="124"/>
      <c r="BQ379" s="124"/>
      <c r="BR379" s="124"/>
      <c r="BS379" s="124"/>
      <c r="BT379" s="124"/>
      <c r="BU379" s="124"/>
      <c r="BV379" s="124"/>
      <c r="BW379" s="124"/>
      <c r="BX379" s="124"/>
      <c r="BY379" s="124"/>
      <c r="BZ379" s="124"/>
      <c r="CA379" s="124"/>
      <c r="CB379" s="124"/>
      <c r="CC379" s="124"/>
      <c r="CD379" s="124"/>
      <c r="CE379" s="124"/>
      <c r="CF379" s="124"/>
      <c r="CG379" s="124"/>
      <c r="CH379" s="124"/>
      <c r="CI379" s="124"/>
      <c r="CJ379" s="124"/>
      <c r="CK379" s="124"/>
      <c r="CL379" s="124"/>
      <c r="CM379" s="124"/>
      <c r="CN379" s="124"/>
      <c r="CO379" s="124"/>
      <c r="CP379" s="124"/>
      <c r="CQ379" s="124"/>
      <c r="CR379" s="124"/>
      <c r="CS379" s="124"/>
      <c r="CT379" s="124"/>
      <c r="CU379" s="124"/>
      <c r="CV379" s="124"/>
      <c r="CW379" s="124"/>
      <c r="CX379" s="124"/>
      <c r="CY379" s="124"/>
      <c r="CZ379" s="124"/>
      <c r="DA379" s="124"/>
      <c r="DB379" s="124"/>
      <c r="DC379" s="124"/>
      <c r="DD379" s="124"/>
      <c r="DE379" s="124"/>
      <c r="DF379" s="124"/>
      <c r="DG379" s="124"/>
      <c r="DH379" s="124"/>
      <c r="DI379" s="124"/>
      <c r="DJ379" s="124"/>
      <c r="DK379" s="124"/>
      <c r="DL379" s="124"/>
      <c r="DM379" s="124"/>
      <c r="DN379" s="124"/>
      <c r="DO379" s="124"/>
      <c r="DP379" s="124"/>
      <c r="DQ379" s="124"/>
      <c r="DR379" s="124"/>
      <c r="DS379" s="124"/>
      <c r="DT379" s="124"/>
      <c r="DU379" s="124"/>
      <c r="DV379" s="124"/>
      <c r="DW379" s="124"/>
      <c r="DX379" s="124"/>
      <c r="DY379" s="124"/>
      <c r="DZ379" s="124"/>
      <c r="EA379" s="124"/>
      <c r="EB379" s="124"/>
      <c r="EC379" s="124"/>
      <c r="ED379" s="124"/>
      <c r="EE379" s="124"/>
      <c r="EF379" s="124"/>
      <c r="EG379" s="124"/>
      <c r="EH379" s="124"/>
      <c r="EI379" s="124"/>
      <c r="EJ379" s="124"/>
      <c r="EK379" s="124"/>
      <c r="EL379" s="124"/>
      <c r="EM379" s="124"/>
      <c r="EN379" s="124"/>
      <c r="EO379" s="124"/>
      <c r="EP379" s="124"/>
      <c r="EQ379" s="124"/>
      <c r="ER379" s="124"/>
      <c r="ES379" s="124"/>
      <c r="ET379" s="124"/>
      <c r="EU379" s="124"/>
      <c r="EV379" s="124"/>
      <c r="EW379" s="124"/>
      <c r="EX379" s="124"/>
      <c r="EY379" s="124"/>
      <c r="EZ379" s="124"/>
      <c r="FA379" s="124"/>
      <c r="FB379" s="124"/>
      <c r="FC379" s="124"/>
      <c r="FD379" s="124"/>
      <c r="FE379" s="124"/>
      <c r="FF379" s="124"/>
      <c r="FG379" s="124"/>
      <c r="FH379" s="124"/>
      <c r="FI379" s="124"/>
      <c r="FJ379" s="124"/>
      <c r="FK379" s="124"/>
      <c r="FL379" s="124"/>
      <c r="FM379" s="124"/>
      <c r="FN379" s="124"/>
      <c r="FO379" s="124"/>
      <c r="FP379" s="124"/>
      <c r="FQ379" s="124"/>
      <c r="FR379" s="124"/>
      <c r="FS379" s="124"/>
      <c r="FT379" s="124"/>
      <c r="FU379" s="124"/>
      <c r="FV379" s="124"/>
      <c r="FW379" s="124"/>
      <c r="FX379" s="124"/>
      <c r="FY379" s="124"/>
      <c r="FZ379" s="124"/>
      <c r="GA379" s="124"/>
      <c r="GB379" s="124"/>
      <c r="GC379" s="124"/>
      <c r="GD379" s="124"/>
      <c r="GE379" s="124"/>
      <c r="GF379" s="124"/>
      <c r="GG379" s="124"/>
      <c r="GH379" s="124"/>
      <c r="GI379" s="124"/>
      <c r="GJ379" s="124"/>
      <c r="GK379" s="124"/>
      <c r="GL379" s="124"/>
      <c r="GM379" s="124"/>
      <c r="GN379" s="124"/>
      <c r="GO379" s="124"/>
      <c r="GP379" s="124"/>
      <c r="GQ379" s="124"/>
      <c r="GR379" s="124"/>
      <c r="GS379" s="124"/>
      <c r="GT379" s="124"/>
      <c r="GU379" s="124"/>
      <c r="GV379" s="124"/>
      <c r="GW379" s="124"/>
      <c r="GX379" s="124"/>
      <c r="GY379" s="124"/>
      <c r="GZ379" s="124"/>
      <c r="HA379" s="124"/>
      <c r="HB379" s="124"/>
      <c r="HC379" s="124"/>
      <c r="HD379" s="124"/>
      <c r="HE379" s="124"/>
      <c r="HF379" s="124"/>
      <c r="HG379" s="124"/>
      <c r="HH379" s="124"/>
      <c r="HI379" s="124"/>
      <c r="HJ379" s="124"/>
      <c r="HK379" s="124"/>
      <c r="HL379" s="124"/>
      <c r="HM379" s="124"/>
      <c r="HN379" s="124"/>
      <c r="HO379" s="124"/>
      <c r="HP379" s="124"/>
      <c r="HQ379" s="124"/>
      <c r="HR379" s="124"/>
      <c r="HS379" s="124"/>
      <c r="HT379" s="124"/>
      <c r="HU379" s="124"/>
      <c r="HV379" s="124"/>
      <c r="HW379" s="124"/>
      <c r="HX379" s="124"/>
      <c r="HY379" s="124"/>
      <c r="HZ379" s="124"/>
      <c r="IA379" s="124"/>
      <c r="IB379" s="124"/>
      <c r="IC379" s="124"/>
      <c r="ID379" s="124"/>
      <c r="IE379" s="124"/>
      <c r="IF379" s="124"/>
      <c r="IG379" s="124"/>
      <c r="IH379" s="124"/>
      <c r="II379" s="124"/>
      <c r="IJ379" s="124"/>
      <c r="IK379" s="124"/>
      <c r="IL379" s="124"/>
      <c r="IM379" s="124"/>
      <c r="IN379" s="124"/>
      <c r="IO379" s="124"/>
    </row>
    <row r="380" s="13" customFormat="1" ht="90" customHeight="1" spans="1:249">
      <c r="A380" s="98">
        <v>3</v>
      </c>
      <c r="B380" s="75" t="s">
        <v>814</v>
      </c>
      <c r="C380" s="119" t="s">
        <v>40</v>
      </c>
      <c r="D380" s="67" t="s">
        <v>454</v>
      </c>
      <c r="E380" s="70" t="s">
        <v>54</v>
      </c>
      <c r="F380" s="75" t="s">
        <v>815</v>
      </c>
      <c r="G380" s="138">
        <v>100</v>
      </c>
      <c r="H380" s="144" t="s">
        <v>811</v>
      </c>
      <c r="I380" s="98">
        <v>2</v>
      </c>
      <c r="J380" s="98"/>
      <c r="K380" s="98">
        <v>0.0038</v>
      </c>
      <c r="L380" s="98">
        <v>0.0046</v>
      </c>
      <c r="M380" s="98">
        <v>0.0124</v>
      </c>
      <c r="N380" s="98">
        <v>0.0149</v>
      </c>
      <c r="O380" s="70" t="s">
        <v>45</v>
      </c>
      <c r="P380" s="70" t="s">
        <v>54</v>
      </c>
      <c r="Q380" s="98">
        <v>2021.12</v>
      </c>
      <c r="R380" s="137"/>
      <c r="S380" s="124"/>
      <c r="T380" s="124"/>
      <c r="U380" s="124"/>
      <c r="V380" s="124"/>
      <c r="W380" s="124"/>
      <c r="X380" s="124"/>
      <c r="Y380" s="124"/>
      <c r="Z380" s="124"/>
      <c r="AA380" s="124"/>
      <c r="AB380" s="124"/>
      <c r="AC380" s="124"/>
      <c r="AD380" s="124"/>
      <c r="AE380" s="124"/>
      <c r="AF380" s="124"/>
      <c r="AG380" s="124"/>
      <c r="AH380" s="124"/>
      <c r="AI380" s="124"/>
      <c r="AJ380" s="124"/>
      <c r="AK380" s="124"/>
      <c r="AL380" s="124"/>
      <c r="AM380" s="124"/>
      <c r="AN380" s="124"/>
      <c r="AO380" s="124"/>
      <c r="AP380" s="124"/>
      <c r="AQ380" s="124"/>
      <c r="AR380" s="124"/>
      <c r="AS380" s="124"/>
      <c r="AT380" s="124"/>
      <c r="AU380" s="124"/>
      <c r="AV380" s="124"/>
      <c r="AW380" s="124"/>
      <c r="AX380" s="124"/>
      <c r="AY380" s="124"/>
      <c r="AZ380" s="124"/>
      <c r="BA380" s="124"/>
      <c r="BB380" s="124"/>
      <c r="BC380" s="124"/>
      <c r="BD380" s="124"/>
      <c r="BE380" s="124"/>
      <c r="BF380" s="124"/>
      <c r="BG380" s="124"/>
      <c r="BH380" s="124"/>
      <c r="BI380" s="124"/>
      <c r="BJ380" s="124"/>
      <c r="BK380" s="124"/>
      <c r="BL380" s="124"/>
      <c r="BM380" s="124"/>
      <c r="BN380" s="124"/>
      <c r="BO380" s="124"/>
      <c r="BP380" s="124"/>
      <c r="BQ380" s="124"/>
      <c r="BR380" s="124"/>
      <c r="BS380" s="124"/>
      <c r="BT380" s="124"/>
      <c r="BU380" s="124"/>
      <c r="BV380" s="124"/>
      <c r="BW380" s="124"/>
      <c r="BX380" s="124"/>
      <c r="BY380" s="124"/>
      <c r="BZ380" s="124"/>
      <c r="CA380" s="124"/>
      <c r="CB380" s="124"/>
      <c r="CC380" s="124"/>
      <c r="CD380" s="124"/>
      <c r="CE380" s="124"/>
      <c r="CF380" s="124"/>
      <c r="CG380" s="124"/>
      <c r="CH380" s="124"/>
      <c r="CI380" s="124"/>
      <c r="CJ380" s="124"/>
      <c r="CK380" s="124"/>
      <c r="CL380" s="124"/>
      <c r="CM380" s="124"/>
      <c r="CN380" s="124"/>
      <c r="CO380" s="124"/>
      <c r="CP380" s="124"/>
      <c r="CQ380" s="124"/>
      <c r="CR380" s="124"/>
      <c r="CS380" s="124"/>
      <c r="CT380" s="124"/>
      <c r="CU380" s="124"/>
      <c r="CV380" s="124"/>
      <c r="CW380" s="124"/>
      <c r="CX380" s="124"/>
      <c r="CY380" s="124"/>
      <c r="CZ380" s="124"/>
      <c r="DA380" s="124"/>
      <c r="DB380" s="124"/>
      <c r="DC380" s="124"/>
      <c r="DD380" s="124"/>
      <c r="DE380" s="124"/>
      <c r="DF380" s="124"/>
      <c r="DG380" s="124"/>
      <c r="DH380" s="124"/>
      <c r="DI380" s="124"/>
      <c r="DJ380" s="124"/>
      <c r="DK380" s="124"/>
      <c r="DL380" s="124"/>
      <c r="DM380" s="124"/>
      <c r="DN380" s="124"/>
      <c r="DO380" s="124"/>
      <c r="DP380" s="124"/>
      <c r="DQ380" s="124"/>
      <c r="DR380" s="124"/>
      <c r="DS380" s="124"/>
      <c r="DT380" s="124"/>
      <c r="DU380" s="124"/>
      <c r="DV380" s="124"/>
      <c r="DW380" s="124"/>
      <c r="DX380" s="124"/>
      <c r="DY380" s="124"/>
      <c r="DZ380" s="124"/>
      <c r="EA380" s="124"/>
      <c r="EB380" s="124"/>
      <c r="EC380" s="124"/>
      <c r="ED380" s="124"/>
      <c r="EE380" s="124"/>
      <c r="EF380" s="124"/>
      <c r="EG380" s="124"/>
      <c r="EH380" s="124"/>
      <c r="EI380" s="124"/>
      <c r="EJ380" s="124"/>
      <c r="EK380" s="124"/>
      <c r="EL380" s="124"/>
      <c r="EM380" s="124"/>
      <c r="EN380" s="124"/>
      <c r="EO380" s="124"/>
      <c r="EP380" s="124"/>
      <c r="EQ380" s="124"/>
      <c r="ER380" s="124"/>
      <c r="ES380" s="124"/>
      <c r="ET380" s="124"/>
      <c r="EU380" s="124"/>
      <c r="EV380" s="124"/>
      <c r="EW380" s="124"/>
      <c r="EX380" s="124"/>
      <c r="EY380" s="124"/>
      <c r="EZ380" s="124"/>
      <c r="FA380" s="124"/>
      <c r="FB380" s="124"/>
      <c r="FC380" s="124"/>
      <c r="FD380" s="124"/>
      <c r="FE380" s="124"/>
      <c r="FF380" s="124"/>
      <c r="FG380" s="124"/>
      <c r="FH380" s="124"/>
      <c r="FI380" s="124"/>
      <c r="FJ380" s="124"/>
      <c r="FK380" s="124"/>
      <c r="FL380" s="124"/>
      <c r="FM380" s="124"/>
      <c r="FN380" s="124"/>
      <c r="FO380" s="124"/>
      <c r="FP380" s="124"/>
      <c r="FQ380" s="124"/>
      <c r="FR380" s="124"/>
      <c r="FS380" s="124"/>
      <c r="FT380" s="124"/>
      <c r="FU380" s="124"/>
      <c r="FV380" s="124"/>
      <c r="FW380" s="124"/>
      <c r="FX380" s="124"/>
      <c r="FY380" s="124"/>
      <c r="FZ380" s="124"/>
      <c r="GA380" s="124"/>
      <c r="GB380" s="124"/>
      <c r="GC380" s="124"/>
      <c r="GD380" s="124"/>
      <c r="GE380" s="124"/>
      <c r="GF380" s="124"/>
      <c r="GG380" s="124"/>
      <c r="GH380" s="124"/>
      <c r="GI380" s="124"/>
      <c r="GJ380" s="124"/>
      <c r="GK380" s="124"/>
      <c r="GL380" s="124"/>
      <c r="GM380" s="124"/>
      <c r="GN380" s="124"/>
      <c r="GO380" s="124"/>
      <c r="GP380" s="124"/>
      <c r="GQ380" s="124"/>
      <c r="GR380" s="124"/>
      <c r="GS380" s="124"/>
      <c r="GT380" s="124"/>
      <c r="GU380" s="124"/>
      <c r="GV380" s="124"/>
      <c r="GW380" s="124"/>
      <c r="GX380" s="124"/>
      <c r="GY380" s="124"/>
      <c r="GZ380" s="124"/>
      <c r="HA380" s="124"/>
      <c r="HB380" s="124"/>
      <c r="HC380" s="124"/>
      <c r="HD380" s="124"/>
      <c r="HE380" s="124"/>
      <c r="HF380" s="124"/>
      <c r="HG380" s="124"/>
      <c r="HH380" s="124"/>
      <c r="HI380" s="124"/>
      <c r="HJ380" s="124"/>
      <c r="HK380" s="124"/>
      <c r="HL380" s="124"/>
      <c r="HM380" s="124"/>
      <c r="HN380" s="124"/>
      <c r="HO380" s="124"/>
      <c r="HP380" s="124"/>
      <c r="HQ380" s="124"/>
      <c r="HR380" s="124"/>
      <c r="HS380" s="124"/>
      <c r="HT380" s="124"/>
      <c r="HU380" s="124"/>
      <c r="HV380" s="124"/>
      <c r="HW380" s="124"/>
      <c r="HX380" s="124"/>
      <c r="HY380" s="124"/>
      <c r="HZ380" s="124"/>
      <c r="IA380" s="124"/>
      <c r="IB380" s="124"/>
      <c r="IC380" s="124"/>
      <c r="ID380" s="124"/>
      <c r="IE380" s="124"/>
      <c r="IF380" s="124"/>
      <c r="IG380" s="124"/>
      <c r="IH380" s="124"/>
      <c r="II380" s="124"/>
      <c r="IJ380" s="124"/>
      <c r="IK380" s="124"/>
      <c r="IL380" s="124"/>
      <c r="IM380" s="124"/>
      <c r="IN380" s="124"/>
      <c r="IO380" s="124"/>
    </row>
    <row r="381" s="13" customFormat="1" ht="90" customHeight="1" spans="1:249">
      <c r="A381" s="98">
        <v>4</v>
      </c>
      <c r="B381" s="75" t="s">
        <v>816</v>
      </c>
      <c r="C381" s="119" t="s">
        <v>40</v>
      </c>
      <c r="D381" s="67" t="s">
        <v>454</v>
      </c>
      <c r="E381" s="70" t="s">
        <v>67</v>
      </c>
      <c r="F381" s="150" t="s">
        <v>817</v>
      </c>
      <c r="G381" s="138">
        <v>200</v>
      </c>
      <c r="H381" s="144" t="s">
        <v>811</v>
      </c>
      <c r="I381" s="98">
        <v>1</v>
      </c>
      <c r="J381" s="98">
        <v>1</v>
      </c>
      <c r="K381" s="98">
        <v>0.0041</v>
      </c>
      <c r="L381" s="98">
        <v>0.0045</v>
      </c>
      <c r="M381" s="98">
        <v>0.0134</v>
      </c>
      <c r="N381" s="98">
        <v>0.0141</v>
      </c>
      <c r="O381" s="70" t="s">
        <v>45</v>
      </c>
      <c r="P381" s="70" t="s">
        <v>67</v>
      </c>
      <c r="Q381" s="98">
        <v>2021.12</v>
      </c>
      <c r="R381" s="137"/>
      <c r="S381" s="124"/>
      <c r="T381" s="124"/>
      <c r="U381" s="124"/>
      <c r="V381" s="124"/>
      <c r="W381" s="124"/>
      <c r="X381" s="124"/>
      <c r="Y381" s="124"/>
      <c r="Z381" s="124"/>
      <c r="AA381" s="124"/>
      <c r="AB381" s="124"/>
      <c r="AC381" s="124"/>
      <c r="AD381" s="124"/>
      <c r="AE381" s="124"/>
      <c r="AF381" s="124"/>
      <c r="AG381" s="124"/>
      <c r="AH381" s="124"/>
      <c r="AI381" s="124"/>
      <c r="AJ381" s="124"/>
      <c r="AK381" s="124"/>
      <c r="AL381" s="124"/>
      <c r="AM381" s="124"/>
      <c r="AN381" s="124"/>
      <c r="AO381" s="124"/>
      <c r="AP381" s="124"/>
      <c r="AQ381" s="124"/>
      <c r="AR381" s="124"/>
      <c r="AS381" s="124"/>
      <c r="AT381" s="124"/>
      <c r="AU381" s="124"/>
      <c r="AV381" s="124"/>
      <c r="AW381" s="124"/>
      <c r="AX381" s="124"/>
      <c r="AY381" s="124"/>
      <c r="AZ381" s="124"/>
      <c r="BA381" s="124"/>
      <c r="BB381" s="124"/>
      <c r="BC381" s="124"/>
      <c r="BD381" s="124"/>
      <c r="BE381" s="124"/>
      <c r="BF381" s="124"/>
      <c r="BG381" s="124"/>
      <c r="BH381" s="124"/>
      <c r="BI381" s="124"/>
      <c r="BJ381" s="124"/>
      <c r="BK381" s="124"/>
      <c r="BL381" s="124"/>
      <c r="BM381" s="124"/>
      <c r="BN381" s="124"/>
      <c r="BO381" s="124"/>
      <c r="BP381" s="124"/>
      <c r="BQ381" s="124"/>
      <c r="BR381" s="124"/>
      <c r="BS381" s="124"/>
      <c r="BT381" s="124"/>
      <c r="BU381" s="124"/>
      <c r="BV381" s="124"/>
      <c r="BW381" s="124"/>
      <c r="BX381" s="124"/>
      <c r="BY381" s="124"/>
      <c r="BZ381" s="124"/>
      <c r="CA381" s="124"/>
      <c r="CB381" s="124"/>
      <c r="CC381" s="124"/>
      <c r="CD381" s="124"/>
      <c r="CE381" s="124"/>
      <c r="CF381" s="124"/>
      <c r="CG381" s="124"/>
      <c r="CH381" s="124"/>
      <c r="CI381" s="124"/>
      <c r="CJ381" s="124"/>
      <c r="CK381" s="124"/>
      <c r="CL381" s="124"/>
      <c r="CM381" s="124"/>
      <c r="CN381" s="124"/>
      <c r="CO381" s="124"/>
      <c r="CP381" s="124"/>
      <c r="CQ381" s="124"/>
      <c r="CR381" s="124"/>
      <c r="CS381" s="124"/>
      <c r="CT381" s="124"/>
      <c r="CU381" s="124"/>
      <c r="CV381" s="124"/>
      <c r="CW381" s="124"/>
      <c r="CX381" s="124"/>
      <c r="CY381" s="124"/>
      <c r="CZ381" s="124"/>
      <c r="DA381" s="124"/>
      <c r="DB381" s="124"/>
      <c r="DC381" s="124"/>
      <c r="DD381" s="124"/>
      <c r="DE381" s="124"/>
      <c r="DF381" s="124"/>
      <c r="DG381" s="124"/>
      <c r="DH381" s="124"/>
      <c r="DI381" s="124"/>
      <c r="DJ381" s="124"/>
      <c r="DK381" s="124"/>
      <c r="DL381" s="124"/>
      <c r="DM381" s="124"/>
      <c r="DN381" s="124"/>
      <c r="DO381" s="124"/>
      <c r="DP381" s="124"/>
      <c r="DQ381" s="124"/>
      <c r="DR381" s="124"/>
      <c r="DS381" s="124"/>
      <c r="DT381" s="124"/>
      <c r="DU381" s="124"/>
      <c r="DV381" s="124"/>
      <c r="DW381" s="124"/>
      <c r="DX381" s="124"/>
      <c r="DY381" s="124"/>
      <c r="DZ381" s="124"/>
      <c r="EA381" s="124"/>
      <c r="EB381" s="124"/>
      <c r="EC381" s="124"/>
      <c r="ED381" s="124"/>
      <c r="EE381" s="124"/>
      <c r="EF381" s="124"/>
      <c r="EG381" s="124"/>
      <c r="EH381" s="124"/>
      <c r="EI381" s="124"/>
      <c r="EJ381" s="124"/>
      <c r="EK381" s="124"/>
      <c r="EL381" s="124"/>
      <c r="EM381" s="124"/>
      <c r="EN381" s="124"/>
      <c r="EO381" s="124"/>
      <c r="EP381" s="124"/>
      <c r="EQ381" s="124"/>
      <c r="ER381" s="124"/>
      <c r="ES381" s="124"/>
      <c r="ET381" s="124"/>
      <c r="EU381" s="124"/>
      <c r="EV381" s="124"/>
      <c r="EW381" s="124"/>
      <c r="EX381" s="124"/>
      <c r="EY381" s="124"/>
      <c r="EZ381" s="124"/>
      <c r="FA381" s="124"/>
      <c r="FB381" s="124"/>
      <c r="FC381" s="124"/>
      <c r="FD381" s="124"/>
      <c r="FE381" s="124"/>
      <c r="FF381" s="124"/>
      <c r="FG381" s="124"/>
      <c r="FH381" s="124"/>
      <c r="FI381" s="124"/>
      <c r="FJ381" s="124"/>
      <c r="FK381" s="124"/>
      <c r="FL381" s="124"/>
      <c r="FM381" s="124"/>
      <c r="FN381" s="124"/>
      <c r="FO381" s="124"/>
      <c r="FP381" s="124"/>
      <c r="FQ381" s="124"/>
      <c r="FR381" s="124"/>
      <c r="FS381" s="124"/>
      <c r="FT381" s="124"/>
      <c r="FU381" s="124"/>
      <c r="FV381" s="124"/>
      <c r="FW381" s="124"/>
      <c r="FX381" s="124"/>
      <c r="FY381" s="124"/>
      <c r="FZ381" s="124"/>
      <c r="GA381" s="124"/>
      <c r="GB381" s="124"/>
      <c r="GC381" s="124"/>
      <c r="GD381" s="124"/>
      <c r="GE381" s="124"/>
      <c r="GF381" s="124"/>
      <c r="GG381" s="124"/>
      <c r="GH381" s="124"/>
      <c r="GI381" s="124"/>
      <c r="GJ381" s="124"/>
      <c r="GK381" s="124"/>
      <c r="GL381" s="124"/>
      <c r="GM381" s="124"/>
      <c r="GN381" s="124"/>
      <c r="GO381" s="124"/>
      <c r="GP381" s="124"/>
      <c r="GQ381" s="124"/>
      <c r="GR381" s="124"/>
      <c r="GS381" s="124"/>
      <c r="GT381" s="124"/>
      <c r="GU381" s="124"/>
      <c r="GV381" s="124"/>
      <c r="GW381" s="124"/>
      <c r="GX381" s="124"/>
      <c r="GY381" s="124"/>
      <c r="GZ381" s="124"/>
      <c r="HA381" s="124"/>
      <c r="HB381" s="124"/>
      <c r="HC381" s="124"/>
      <c r="HD381" s="124"/>
      <c r="HE381" s="124"/>
      <c r="HF381" s="124"/>
      <c r="HG381" s="124"/>
      <c r="HH381" s="124"/>
      <c r="HI381" s="124"/>
      <c r="HJ381" s="124"/>
      <c r="HK381" s="124"/>
      <c r="HL381" s="124"/>
      <c r="HM381" s="124"/>
      <c r="HN381" s="124"/>
      <c r="HO381" s="124"/>
      <c r="HP381" s="124"/>
      <c r="HQ381" s="124"/>
      <c r="HR381" s="124"/>
      <c r="HS381" s="124"/>
      <c r="HT381" s="124"/>
      <c r="HU381" s="124"/>
      <c r="HV381" s="124"/>
      <c r="HW381" s="124"/>
      <c r="HX381" s="124"/>
      <c r="HY381" s="124"/>
      <c r="HZ381" s="124"/>
      <c r="IA381" s="124"/>
      <c r="IB381" s="124"/>
      <c r="IC381" s="124"/>
      <c r="ID381" s="124"/>
      <c r="IE381" s="124"/>
      <c r="IF381" s="124"/>
      <c r="IG381" s="124"/>
      <c r="IH381" s="124"/>
      <c r="II381" s="124"/>
      <c r="IJ381" s="124"/>
      <c r="IK381" s="124"/>
      <c r="IL381" s="124"/>
      <c r="IM381" s="124"/>
      <c r="IN381" s="124"/>
      <c r="IO381" s="124"/>
    </row>
    <row r="382" s="13" customFormat="1" ht="90" customHeight="1" spans="1:249">
      <c r="A382" s="98">
        <v>5</v>
      </c>
      <c r="B382" s="75" t="s">
        <v>818</v>
      </c>
      <c r="C382" s="119" t="s">
        <v>40</v>
      </c>
      <c r="D382" s="67" t="s">
        <v>454</v>
      </c>
      <c r="E382" s="70" t="s">
        <v>111</v>
      </c>
      <c r="F382" s="75" t="s">
        <v>819</v>
      </c>
      <c r="G382" s="138">
        <v>100</v>
      </c>
      <c r="H382" s="144" t="s">
        <v>811</v>
      </c>
      <c r="I382" s="98"/>
      <c r="J382" s="98">
        <v>2</v>
      </c>
      <c r="K382" s="98">
        <v>0.0018</v>
      </c>
      <c r="L382" s="98">
        <v>0.0031</v>
      </c>
      <c r="M382" s="98">
        <v>0.0041</v>
      </c>
      <c r="N382" s="98">
        <v>0.0091</v>
      </c>
      <c r="O382" s="70" t="s">
        <v>45</v>
      </c>
      <c r="P382" s="70" t="s">
        <v>111</v>
      </c>
      <c r="Q382" s="98">
        <v>2021.12</v>
      </c>
      <c r="R382" s="137"/>
      <c r="S382" s="124"/>
      <c r="T382" s="124"/>
      <c r="U382" s="124"/>
      <c r="V382" s="124"/>
      <c r="W382" s="124"/>
      <c r="X382" s="124"/>
      <c r="Y382" s="124"/>
      <c r="Z382" s="124"/>
      <c r="AA382" s="124"/>
      <c r="AB382" s="124"/>
      <c r="AC382" s="124"/>
      <c r="AD382" s="124"/>
      <c r="AE382" s="124"/>
      <c r="AF382" s="124"/>
      <c r="AG382" s="124"/>
      <c r="AH382" s="124"/>
      <c r="AI382" s="124"/>
      <c r="AJ382" s="124"/>
      <c r="AK382" s="124"/>
      <c r="AL382" s="124"/>
      <c r="AM382" s="124"/>
      <c r="AN382" s="124"/>
      <c r="AO382" s="124"/>
      <c r="AP382" s="124"/>
      <c r="AQ382" s="124"/>
      <c r="AR382" s="124"/>
      <c r="AS382" s="124"/>
      <c r="AT382" s="124"/>
      <c r="AU382" s="124"/>
      <c r="AV382" s="124"/>
      <c r="AW382" s="124"/>
      <c r="AX382" s="124"/>
      <c r="AY382" s="124"/>
      <c r="AZ382" s="124"/>
      <c r="BA382" s="124"/>
      <c r="BB382" s="124"/>
      <c r="BC382" s="124"/>
      <c r="BD382" s="124"/>
      <c r="BE382" s="124"/>
      <c r="BF382" s="124"/>
      <c r="BG382" s="124"/>
      <c r="BH382" s="124"/>
      <c r="BI382" s="124"/>
      <c r="BJ382" s="124"/>
      <c r="BK382" s="124"/>
      <c r="BL382" s="124"/>
      <c r="BM382" s="124"/>
      <c r="BN382" s="124"/>
      <c r="BO382" s="124"/>
      <c r="BP382" s="124"/>
      <c r="BQ382" s="124"/>
      <c r="BR382" s="124"/>
      <c r="BS382" s="124"/>
      <c r="BT382" s="124"/>
      <c r="BU382" s="124"/>
      <c r="BV382" s="124"/>
      <c r="BW382" s="124"/>
      <c r="BX382" s="124"/>
      <c r="BY382" s="124"/>
      <c r="BZ382" s="124"/>
      <c r="CA382" s="124"/>
      <c r="CB382" s="124"/>
      <c r="CC382" s="124"/>
      <c r="CD382" s="124"/>
      <c r="CE382" s="124"/>
      <c r="CF382" s="124"/>
      <c r="CG382" s="124"/>
      <c r="CH382" s="124"/>
      <c r="CI382" s="124"/>
      <c r="CJ382" s="124"/>
      <c r="CK382" s="124"/>
      <c r="CL382" s="124"/>
      <c r="CM382" s="124"/>
      <c r="CN382" s="124"/>
      <c r="CO382" s="124"/>
      <c r="CP382" s="124"/>
      <c r="CQ382" s="124"/>
      <c r="CR382" s="124"/>
      <c r="CS382" s="124"/>
      <c r="CT382" s="124"/>
      <c r="CU382" s="124"/>
      <c r="CV382" s="124"/>
      <c r="CW382" s="124"/>
      <c r="CX382" s="124"/>
      <c r="CY382" s="124"/>
      <c r="CZ382" s="124"/>
      <c r="DA382" s="124"/>
      <c r="DB382" s="124"/>
      <c r="DC382" s="124"/>
      <c r="DD382" s="124"/>
      <c r="DE382" s="124"/>
      <c r="DF382" s="124"/>
      <c r="DG382" s="124"/>
      <c r="DH382" s="124"/>
      <c r="DI382" s="124"/>
      <c r="DJ382" s="124"/>
      <c r="DK382" s="124"/>
      <c r="DL382" s="124"/>
      <c r="DM382" s="124"/>
      <c r="DN382" s="124"/>
      <c r="DO382" s="124"/>
      <c r="DP382" s="124"/>
      <c r="DQ382" s="124"/>
      <c r="DR382" s="124"/>
      <c r="DS382" s="124"/>
      <c r="DT382" s="124"/>
      <c r="DU382" s="124"/>
      <c r="DV382" s="124"/>
      <c r="DW382" s="124"/>
      <c r="DX382" s="124"/>
      <c r="DY382" s="124"/>
      <c r="DZ382" s="124"/>
      <c r="EA382" s="124"/>
      <c r="EB382" s="124"/>
      <c r="EC382" s="124"/>
      <c r="ED382" s="124"/>
      <c r="EE382" s="124"/>
      <c r="EF382" s="124"/>
      <c r="EG382" s="124"/>
      <c r="EH382" s="124"/>
      <c r="EI382" s="124"/>
      <c r="EJ382" s="124"/>
      <c r="EK382" s="124"/>
      <c r="EL382" s="124"/>
      <c r="EM382" s="124"/>
      <c r="EN382" s="124"/>
      <c r="EO382" s="124"/>
      <c r="EP382" s="124"/>
      <c r="EQ382" s="124"/>
      <c r="ER382" s="124"/>
      <c r="ES382" s="124"/>
      <c r="ET382" s="124"/>
      <c r="EU382" s="124"/>
      <c r="EV382" s="124"/>
      <c r="EW382" s="124"/>
      <c r="EX382" s="124"/>
      <c r="EY382" s="124"/>
      <c r="EZ382" s="124"/>
      <c r="FA382" s="124"/>
      <c r="FB382" s="124"/>
      <c r="FC382" s="124"/>
      <c r="FD382" s="124"/>
      <c r="FE382" s="124"/>
      <c r="FF382" s="124"/>
      <c r="FG382" s="124"/>
      <c r="FH382" s="124"/>
      <c r="FI382" s="124"/>
      <c r="FJ382" s="124"/>
      <c r="FK382" s="124"/>
      <c r="FL382" s="124"/>
      <c r="FM382" s="124"/>
      <c r="FN382" s="124"/>
      <c r="FO382" s="124"/>
      <c r="FP382" s="124"/>
      <c r="FQ382" s="124"/>
      <c r="FR382" s="124"/>
      <c r="FS382" s="124"/>
      <c r="FT382" s="124"/>
      <c r="FU382" s="124"/>
      <c r="FV382" s="124"/>
      <c r="FW382" s="124"/>
      <c r="FX382" s="124"/>
      <c r="FY382" s="124"/>
      <c r="FZ382" s="124"/>
      <c r="GA382" s="124"/>
      <c r="GB382" s="124"/>
      <c r="GC382" s="124"/>
      <c r="GD382" s="124"/>
      <c r="GE382" s="124"/>
      <c r="GF382" s="124"/>
      <c r="GG382" s="124"/>
      <c r="GH382" s="124"/>
      <c r="GI382" s="124"/>
      <c r="GJ382" s="124"/>
      <c r="GK382" s="124"/>
      <c r="GL382" s="124"/>
      <c r="GM382" s="124"/>
      <c r="GN382" s="124"/>
      <c r="GO382" s="124"/>
      <c r="GP382" s="124"/>
      <c r="GQ382" s="124"/>
      <c r="GR382" s="124"/>
      <c r="GS382" s="124"/>
      <c r="GT382" s="124"/>
      <c r="GU382" s="124"/>
      <c r="GV382" s="124"/>
      <c r="GW382" s="124"/>
      <c r="GX382" s="124"/>
      <c r="GY382" s="124"/>
      <c r="GZ382" s="124"/>
      <c r="HA382" s="124"/>
      <c r="HB382" s="124"/>
      <c r="HC382" s="124"/>
      <c r="HD382" s="124"/>
      <c r="HE382" s="124"/>
      <c r="HF382" s="124"/>
      <c r="HG382" s="124"/>
      <c r="HH382" s="124"/>
      <c r="HI382" s="124"/>
      <c r="HJ382" s="124"/>
      <c r="HK382" s="124"/>
      <c r="HL382" s="124"/>
      <c r="HM382" s="124"/>
      <c r="HN382" s="124"/>
      <c r="HO382" s="124"/>
      <c r="HP382" s="124"/>
      <c r="HQ382" s="124"/>
      <c r="HR382" s="124"/>
      <c r="HS382" s="124"/>
      <c r="HT382" s="124"/>
      <c r="HU382" s="124"/>
      <c r="HV382" s="124"/>
      <c r="HW382" s="124"/>
      <c r="HX382" s="124"/>
      <c r="HY382" s="124"/>
      <c r="HZ382" s="124"/>
      <c r="IA382" s="124"/>
      <c r="IB382" s="124"/>
      <c r="IC382" s="124"/>
      <c r="ID382" s="124"/>
      <c r="IE382" s="124"/>
      <c r="IF382" s="124"/>
      <c r="IG382" s="124"/>
      <c r="IH382" s="124"/>
      <c r="II382" s="124"/>
      <c r="IJ382" s="124"/>
      <c r="IK382" s="124"/>
      <c r="IL382" s="124"/>
      <c r="IM382" s="124"/>
      <c r="IN382" s="124"/>
      <c r="IO382" s="124"/>
    </row>
    <row r="383" s="13" customFormat="1" ht="90" customHeight="1" spans="1:249">
      <c r="A383" s="98">
        <v>6</v>
      </c>
      <c r="B383" s="75" t="s">
        <v>820</v>
      </c>
      <c r="C383" s="119" t="s">
        <v>40</v>
      </c>
      <c r="D383" s="67" t="s">
        <v>454</v>
      </c>
      <c r="E383" s="70" t="s">
        <v>42</v>
      </c>
      <c r="F383" s="75" t="s">
        <v>821</v>
      </c>
      <c r="G383" s="138">
        <v>350</v>
      </c>
      <c r="H383" s="144" t="s">
        <v>811</v>
      </c>
      <c r="I383" s="98">
        <v>2</v>
      </c>
      <c r="J383" s="98">
        <v>1</v>
      </c>
      <c r="K383" s="98">
        <v>0.0081</v>
      </c>
      <c r="L383" s="98">
        <v>0.0149</v>
      </c>
      <c r="M383" s="98">
        <v>0.0268</v>
      </c>
      <c r="N383" s="98">
        <v>0.0465</v>
      </c>
      <c r="O383" s="70" t="s">
        <v>45</v>
      </c>
      <c r="P383" s="70" t="s">
        <v>42</v>
      </c>
      <c r="Q383" s="98">
        <v>2021.12</v>
      </c>
      <c r="R383" s="137"/>
      <c r="S383" s="124"/>
      <c r="T383" s="124"/>
      <c r="U383" s="124"/>
      <c r="V383" s="124"/>
      <c r="W383" s="124"/>
      <c r="X383" s="124"/>
      <c r="Y383" s="124"/>
      <c r="Z383" s="124"/>
      <c r="AA383" s="124"/>
      <c r="AB383" s="124"/>
      <c r="AC383" s="124"/>
      <c r="AD383" s="124"/>
      <c r="AE383" s="124"/>
      <c r="AF383" s="124"/>
      <c r="AG383" s="124"/>
      <c r="AH383" s="124"/>
      <c r="AI383" s="124"/>
      <c r="AJ383" s="124"/>
      <c r="AK383" s="124"/>
      <c r="AL383" s="124"/>
      <c r="AM383" s="124"/>
      <c r="AN383" s="124"/>
      <c r="AO383" s="124"/>
      <c r="AP383" s="124"/>
      <c r="AQ383" s="124"/>
      <c r="AR383" s="124"/>
      <c r="AS383" s="124"/>
      <c r="AT383" s="124"/>
      <c r="AU383" s="124"/>
      <c r="AV383" s="124"/>
      <c r="AW383" s="124"/>
      <c r="AX383" s="124"/>
      <c r="AY383" s="124"/>
      <c r="AZ383" s="124"/>
      <c r="BA383" s="124"/>
      <c r="BB383" s="124"/>
      <c r="BC383" s="124"/>
      <c r="BD383" s="124"/>
      <c r="BE383" s="124"/>
      <c r="BF383" s="124"/>
      <c r="BG383" s="124"/>
      <c r="BH383" s="124"/>
      <c r="BI383" s="124"/>
      <c r="BJ383" s="124"/>
      <c r="BK383" s="124"/>
      <c r="BL383" s="124"/>
      <c r="BM383" s="124"/>
      <c r="BN383" s="124"/>
      <c r="BO383" s="124"/>
      <c r="BP383" s="124"/>
      <c r="BQ383" s="124"/>
      <c r="BR383" s="124"/>
      <c r="BS383" s="124"/>
      <c r="BT383" s="124"/>
      <c r="BU383" s="124"/>
      <c r="BV383" s="124"/>
      <c r="BW383" s="124"/>
      <c r="BX383" s="124"/>
      <c r="BY383" s="124"/>
      <c r="BZ383" s="124"/>
      <c r="CA383" s="124"/>
      <c r="CB383" s="124"/>
      <c r="CC383" s="124"/>
      <c r="CD383" s="124"/>
      <c r="CE383" s="124"/>
      <c r="CF383" s="124"/>
      <c r="CG383" s="124"/>
      <c r="CH383" s="124"/>
      <c r="CI383" s="124"/>
      <c r="CJ383" s="124"/>
      <c r="CK383" s="124"/>
      <c r="CL383" s="124"/>
      <c r="CM383" s="124"/>
      <c r="CN383" s="124"/>
      <c r="CO383" s="124"/>
      <c r="CP383" s="124"/>
      <c r="CQ383" s="124"/>
      <c r="CR383" s="124"/>
      <c r="CS383" s="124"/>
      <c r="CT383" s="124"/>
      <c r="CU383" s="124"/>
      <c r="CV383" s="124"/>
      <c r="CW383" s="124"/>
      <c r="CX383" s="124"/>
      <c r="CY383" s="124"/>
      <c r="CZ383" s="124"/>
      <c r="DA383" s="124"/>
      <c r="DB383" s="124"/>
      <c r="DC383" s="124"/>
      <c r="DD383" s="124"/>
      <c r="DE383" s="124"/>
      <c r="DF383" s="124"/>
      <c r="DG383" s="124"/>
      <c r="DH383" s="124"/>
      <c r="DI383" s="124"/>
      <c r="DJ383" s="124"/>
      <c r="DK383" s="124"/>
      <c r="DL383" s="124"/>
      <c r="DM383" s="124"/>
      <c r="DN383" s="124"/>
      <c r="DO383" s="124"/>
      <c r="DP383" s="124"/>
      <c r="DQ383" s="124"/>
      <c r="DR383" s="124"/>
      <c r="DS383" s="124"/>
      <c r="DT383" s="124"/>
      <c r="DU383" s="124"/>
      <c r="DV383" s="124"/>
      <c r="DW383" s="124"/>
      <c r="DX383" s="124"/>
      <c r="DY383" s="124"/>
      <c r="DZ383" s="124"/>
      <c r="EA383" s="124"/>
      <c r="EB383" s="124"/>
      <c r="EC383" s="124"/>
      <c r="ED383" s="124"/>
      <c r="EE383" s="124"/>
      <c r="EF383" s="124"/>
      <c r="EG383" s="124"/>
      <c r="EH383" s="124"/>
      <c r="EI383" s="124"/>
      <c r="EJ383" s="124"/>
      <c r="EK383" s="124"/>
      <c r="EL383" s="124"/>
      <c r="EM383" s="124"/>
      <c r="EN383" s="124"/>
      <c r="EO383" s="124"/>
      <c r="EP383" s="124"/>
      <c r="EQ383" s="124"/>
      <c r="ER383" s="124"/>
      <c r="ES383" s="124"/>
      <c r="ET383" s="124"/>
      <c r="EU383" s="124"/>
      <c r="EV383" s="124"/>
      <c r="EW383" s="124"/>
      <c r="EX383" s="124"/>
      <c r="EY383" s="124"/>
      <c r="EZ383" s="124"/>
      <c r="FA383" s="124"/>
      <c r="FB383" s="124"/>
      <c r="FC383" s="124"/>
      <c r="FD383" s="124"/>
      <c r="FE383" s="124"/>
      <c r="FF383" s="124"/>
      <c r="FG383" s="124"/>
      <c r="FH383" s="124"/>
      <c r="FI383" s="124"/>
      <c r="FJ383" s="124"/>
      <c r="FK383" s="124"/>
      <c r="FL383" s="124"/>
      <c r="FM383" s="124"/>
      <c r="FN383" s="124"/>
      <c r="FO383" s="124"/>
      <c r="FP383" s="124"/>
      <c r="FQ383" s="124"/>
      <c r="FR383" s="124"/>
      <c r="FS383" s="124"/>
      <c r="FT383" s="124"/>
      <c r="FU383" s="124"/>
      <c r="FV383" s="124"/>
      <c r="FW383" s="124"/>
      <c r="FX383" s="124"/>
      <c r="FY383" s="124"/>
      <c r="FZ383" s="124"/>
      <c r="GA383" s="124"/>
      <c r="GB383" s="124"/>
      <c r="GC383" s="124"/>
      <c r="GD383" s="124"/>
      <c r="GE383" s="124"/>
      <c r="GF383" s="124"/>
      <c r="GG383" s="124"/>
      <c r="GH383" s="124"/>
      <c r="GI383" s="124"/>
      <c r="GJ383" s="124"/>
      <c r="GK383" s="124"/>
      <c r="GL383" s="124"/>
      <c r="GM383" s="124"/>
      <c r="GN383" s="124"/>
      <c r="GO383" s="124"/>
      <c r="GP383" s="124"/>
      <c r="GQ383" s="124"/>
      <c r="GR383" s="124"/>
      <c r="GS383" s="124"/>
      <c r="GT383" s="124"/>
      <c r="GU383" s="124"/>
      <c r="GV383" s="124"/>
      <c r="GW383" s="124"/>
      <c r="GX383" s="124"/>
      <c r="GY383" s="124"/>
      <c r="GZ383" s="124"/>
      <c r="HA383" s="124"/>
      <c r="HB383" s="124"/>
      <c r="HC383" s="124"/>
      <c r="HD383" s="124"/>
      <c r="HE383" s="124"/>
      <c r="HF383" s="124"/>
      <c r="HG383" s="124"/>
      <c r="HH383" s="124"/>
      <c r="HI383" s="124"/>
      <c r="HJ383" s="124"/>
      <c r="HK383" s="124"/>
      <c r="HL383" s="124"/>
      <c r="HM383" s="124"/>
      <c r="HN383" s="124"/>
      <c r="HO383" s="124"/>
      <c r="HP383" s="124"/>
      <c r="HQ383" s="124"/>
      <c r="HR383" s="124"/>
      <c r="HS383" s="124"/>
      <c r="HT383" s="124"/>
      <c r="HU383" s="124"/>
      <c r="HV383" s="124"/>
      <c r="HW383" s="124"/>
      <c r="HX383" s="124"/>
      <c r="HY383" s="124"/>
      <c r="HZ383" s="124"/>
      <c r="IA383" s="124"/>
      <c r="IB383" s="124"/>
      <c r="IC383" s="124"/>
      <c r="ID383" s="124"/>
      <c r="IE383" s="124"/>
      <c r="IF383" s="124"/>
      <c r="IG383" s="124"/>
      <c r="IH383" s="124"/>
      <c r="II383" s="124"/>
      <c r="IJ383" s="124"/>
      <c r="IK383" s="124"/>
      <c r="IL383" s="124"/>
      <c r="IM383" s="124"/>
      <c r="IN383" s="124"/>
      <c r="IO383" s="124"/>
    </row>
    <row r="384" s="13" customFormat="1" ht="67" customHeight="1" spans="1:249">
      <c r="A384" s="114" t="s">
        <v>822</v>
      </c>
      <c r="B384" s="151"/>
      <c r="C384" s="92"/>
      <c r="D384" s="63"/>
      <c r="E384" s="63"/>
      <c r="F384" s="152" t="s">
        <v>823</v>
      </c>
      <c r="G384" s="120">
        <f>SUM(G385:G393)</f>
        <v>450</v>
      </c>
      <c r="H384" s="149"/>
      <c r="I384" s="92"/>
      <c r="J384" s="92"/>
      <c r="K384" s="92"/>
      <c r="L384" s="92"/>
      <c r="M384" s="92"/>
      <c r="N384" s="92"/>
      <c r="O384" s="92"/>
      <c r="P384" s="63"/>
      <c r="Q384" s="92"/>
      <c r="R384" s="107"/>
      <c r="S384" s="124"/>
      <c r="T384" s="124"/>
      <c r="U384" s="124"/>
      <c r="V384" s="124"/>
      <c r="W384" s="124"/>
      <c r="X384" s="124"/>
      <c r="Y384" s="124"/>
      <c r="Z384" s="124"/>
      <c r="AA384" s="124"/>
      <c r="AB384" s="124"/>
      <c r="AC384" s="124"/>
      <c r="AD384" s="124"/>
      <c r="AE384" s="124"/>
      <c r="AF384" s="124"/>
      <c r="AG384" s="124"/>
      <c r="AH384" s="124"/>
      <c r="AI384" s="124"/>
      <c r="AJ384" s="124"/>
      <c r="AK384" s="124"/>
      <c r="AL384" s="124"/>
      <c r="AM384" s="124"/>
      <c r="AN384" s="124"/>
      <c r="AO384" s="124"/>
      <c r="AP384" s="124"/>
      <c r="AQ384" s="124"/>
      <c r="AR384" s="124"/>
      <c r="AS384" s="124"/>
      <c r="AT384" s="124"/>
      <c r="AU384" s="124"/>
      <c r="AV384" s="124"/>
      <c r="AW384" s="124"/>
      <c r="AX384" s="124"/>
      <c r="AY384" s="124"/>
      <c r="AZ384" s="124"/>
      <c r="BA384" s="124"/>
      <c r="BB384" s="124"/>
      <c r="BC384" s="124"/>
      <c r="BD384" s="124"/>
      <c r="BE384" s="124"/>
      <c r="BF384" s="124"/>
      <c r="BG384" s="124"/>
      <c r="BH384" s="124"/>
      <c r="BI384" s="124"/>
      <c r="BJ384" s="124"/>
      <c r="BK384" s="124"/>
      <c r="BL384" s="124"/>
      <c r="BM384" s="124"/>
      <c r="BN384" s="124"/>
      <c r="BO384" s="124"/>
      <c r="BP384" s="124"/>
      <c r="BQ384" s="124"/>
      <c r="BR384" s="124"/>
      <c r="BS384" s="124"/>
      <c r="BT384" s="124"/>
      <c r="BU384" s="124"/>
      <c r="BV384" s="124"/>
      <c r="BW384" s="124"/>
      <c r="BX384" s="124"/>
      <c r="BY384" s="124"/>
      <c r="BZ384" s="124"/>
      <c r="CA384" s="124"/>
      <c r="CB384" s="124"/>
      <c r="CC384" s="124"/>
      <c r="CD384" s="124"/>
      <c r="CE384" s="124"/>
      <c r="CF384" s="124"/>
      <c r="CG384" s="124"/>
      <c r="CH384" s="124"/>
      <c r="CI384" s="124"/>
      <c r="CJ384" s="124"/>
      <c r="CK384" s="124"/>
      <c r="CL384" s="124"/>
      <c r="CM384" s="124"/>
      <c r="CN384" s="124"/>
      <c r="CO384" s="124"/>
      <c r="CP384" s="124"/>
      <c r="CQ384" s="124"/>
      <c r="CR384" s="124"/>
      <c r="CS384" s="124"/>
      <c r="CT384" s="124"/>
      <c r="CU384" s="124"/>
      <c r="CV384" s="124"/>
      <c r="CW384" s="124"/>
      <c r="CX384" s="124"/>
      <c r="CY384" s="124"/>
      <c r="CZ384" s="124"/>
      <c r="DA384" s="124"/>
      <c r="DB384" s="124"/>
      <c r="DC384" s="124"/>
      <c r="DD384" s="124"/>
      <c r="DE384" s="124"/>
      <c r="DF384" s="124"/>
      <c r="DG384" s="124"/>
      <c r="DH384" s="124"/>
      <c r="DI384" s="124"/>
      <c r="DJ384" s="124"/>
      <c r="DK384" s="124"/>
      <c r="DL384" s="124"/>
      <c r="DM384" s="124"/>
      <c r="DN384" s="124"/>
      <c r="DO384" s="124"/>
      <c r="DP384" s="124"/>
      <c r="DQ384" s="124"/>
      <c r="DR384" s="124"/>
      <c r="DS384" s="124"/>
      <c r="DT384" s="124"/>
      <c r="DU384" s="124"/>
      <c r="DV384" s="124"/>
      <c r="DW384" s="124"/>
      <c r="DX384" s="124"/>
      <c r="DY384" s="124"/>
      <c r="DZ384" s="124"/>
      <c r="EA384" s="124"/>
      <c r="EB384" s="124"/>
      <c r="EC384" s="124"/>
      <c r="ED384" s="124"/>
      <c r="EE384" s="124"/>
      <c r="EF384" s="124"/>
      <c r="EG384" s="124"/>
      <c r="EH384" s="124"/>
      <c r="EI384" s="124"/>
      <c r="EJ384" s="124"/>
      <c r="EK384" s="124"/>
      <c r="EL384" s="124"/>
      <c r="EM384" s="124"/>
      <c r="EN384" s="124"/>
      <c r="EO384" s="124"/>
      <c r="EP384" s="124"/>
      <c r="EQ384" s="124"/>
      <c r="ER384" s="124"/>
      <c r="ES384" s="124"/>
      <c r="ET384" s="124"/>
      <c r="EU384" s="124"/>
      <c r="EV384" s="124"/>
      <c r="EW384" s="124"/>
      <c r="EX384" s="124"/>
      <c r="EY384" s="124"/>
      <c r="EZ384" s="124"/>
      <c r="FA384" s="124"/>
      <c r="FB384" s="124"/>
      <c r="FC384" s="124"/>
      <c r="FD384" s="124"/>
      <c r="FE384" s="124"/>
      <c r="FF384" s="124"/>
      <c r="FG384" s="124"/>
      <c r="FH384" s="124"/>
      <c r="FI384" s="124"/>
      <c r="FJ384" s="124"/>
      <c r="FK384" s="124"/>
      <c r="FL384" s="124"/>
      <c r="FM384" s="124"/>
      <c r="FN384" s="124"/>
      <c r="FO384" s="124"/>
      <c r="FP384" s="124"/>
      <c r="FQ384" s="124"/>
      <c r="FR384" s="124"/>
      <c r="FS384" s="124"/>
      <c r="FT384" s="124"/>
      <c r="FU384" s="124"/>
      <c r="FV384" s="124"/>
      <c r="FW384" s="124"/>
      <c r="FX384" s="124"/>
      <c r="FY384" s="124"/>
      <c r="FZ384" s="124"/>
      <c r="GA384" s="124"/>
      <c r="GB384" s="124"/>
      <c r="GC384" s="124"/>
      <c r="GD384" s="124"/>
      <c r="GE384" s="124"/>
      <c r="GF384" s="124"/>
      <c r="GG384" s="124"/>
      <c r="GH384" s="124"/>
      <c r="GI384" s="124"/>
      <c r="GJ384" s="124"/>
      <c r="GK384" s="124"/>
      <c r="GL384" s="124"/>
      <c r="GM384" s="124"/>
      <c r="GN384" s="124"/>
      <c r="GO384" s="124"/>
      <c r="GP384" s="124"/>
      <c r="GQ384" s="124"/>
      <c r="GR384" s="124"/>
      <c r="GS384" s="124"/>
      <c r="GT384" s="124"/>
      <c r="GU384" s="124"/>
      <c r="GV384" s="124"/>
      <c r="GW384" s="124"/>
      <c r="GX384" s="124"/>
      <c r="GY384" s="124"/>
      <c r="GZ384" s="124"/>
      <c r="HA384" s="124"/>
      <c r="HB384" s="124"/>
      <c r="HC384" s="124"/>
      <c r="HD384" s="124"/>
      <c r="HE384" s="124"/>
      <c r="HF384" s="124"/>
      <c r="HG384" s="124"/>
      <c r="HH384" s="124"/>
      <c r="HI384" s="124"/>
      <c r="HJ384" s="124"/>
      <c r="HK384" s="124"/>
      <c r="HL384" s="124"/>
      <c r="HM384" s="124"/>
      <c r="HN384" s="124"/>
      <c r="HO384" s="124"/>
      <c r="HP384" s="124"/>
      <c r="HQ384" s="124"/>
      <c r="HR384" s="124"/>
      <c r="HS384" s="124"/>
      <c r="HT384" s="124"/>
      <c r="HU384" s="124"/>
      <c r="HV384" s="124"/>
      <c r="HW384" s="124"/>
      <c r="HX384" s="124"/>
      <c r="HY384" s="124"/>
      <c r="HZ384" s="124"/>
      <c r="IA384" s="124"/>
      <c r="IB384" s="124"/>
      <c r="IC384" s="124"/>
      <c r="ID384" s="124"/>
      <c r="IE384" s="124"/>
      <c r="IF384" s="124"/>
      <c r="IG384" s="124"/>
      <c r="IH384" s="124"/>
      <c r="II384" s="124"/>
      <c r="IJ384" s="124"/>
      <c r="IK384" s="124"/>
      <c r="IL384" s="124"/>
      <c r="IM384" s="124"/>
      <c r="IN384" s="124"/>
      <c r="IO384" s="124"/>
    </row>
    <row r="385" s="13" customFormat="1" ht="100" customHeight="1" spans="1:249">
      <c r="A385" s="98">
        <v>1</v>
      </c>
      <c r="B385" s="158" t="s">
        <v>824</v>
      </c>
      <c r="C385" s="119" t="s">
        <v>40</v>
      </c>
      <c r="D385" s="67" t="s">
        <v>454</v>
      </c>
      <c r="E385" s="159" t="s">
        <v>825</v>
      </c>
      <c r="F385" s="158" t="s">
        <v>826</v>
      </c>
      <c r="G385" s="98">
        <v>50</v>
      </c>
      <c r="H385" s="144" t="s">
        <v>811</v>
      </c>
      <c r="I385" s="98"/>
      <c r="J385" s="98">
        <v>1</v>
      </c>
      <c r="K385" s="98">
        <v>0.0011</v>
      </c>
      <c r="L385" s="98">
        <v>0.0028</v>
      </c>
      <c r="M385" s="98">
        <v>0.0045</v>
      </c>
      <c r="N385" s="98">
        <v>0.0091</v>
      </c>
      <c r="O385" s="159" t="s">
        <v>827</v>
      </c>
      <c r="P385" s="159" t="s">
        <v>67</v>
      </c>
      <c r="Q385" s="98">
        <v>2022.04</v>
      </c>
      <c r="R385" s="137"/>
      <c r="S385" s="124"/>
      <c r="T385" s="124"/>
      <c r="U385" s="124"/>
      <c r="V385" s="124"/>
      <c r="W385" s="124"/>
      <c r="X385" s="124"/>
      <c r="Y385" s="124"/>
      <c r="Z385" s="124"/>
      <c r="AA385" s="124"/>
      <c r="AB385" s="124"/>
      <c r="AC385" s="124"/>
      <c r="AD385" s="124"/>
      <c r="AE385" s="124"/>
      <c r="AF385" s="124"/>
      <c r="AG385" s="124"/>
      <c r="AH385" s="124"/>
      <c r="AI385" s="124"/>
      <c r="AJ385" s="124"/>
      <c r="AK385" s="124"/>
      <c r="AL385" s="124"/>
      <c r="AM385" s="124"/>
      <c r="AN385" s="124"/>
      <c r="AO385" s="124"/>
      <c r="AP385" s="124"/>
      <c r="AQ385" s="124"/>
      <c r="AR385" s="124"/>
      <c r="AS385" s="124"/>
      <c r="AT385" s="124"/>
      <c r="AU385" s="124"/>
      <c r="AV385" s="124"/>
      <c r="AW385" s="124"/>
      <c r="AX385" s="124"/>
      <c r="AY385" s="124"/>
      <c r="AZ385" s="124"/>
      <c r="BA385" s="124"/>
      <c r="BB385" s="124"/>
      <c r="BC385" s="124"/>
      <c r="BD385" s="124"/>
      <c r="BE385" s="124"/>
      <c r="BF385" s="124"/>
      <c r="BG385" s="124"/>
      <c r="BH385" s="124"/>
      <c r="BI385" s="124"/>
      <c r="BJ385" s="124"/>
      <c r="BK385" s="124"/>
      <c r="BL385" s="124"/>
      <c r="BM385" s="124"/>
      <c r="BN385" s="124"/>
      <c r="BO385" s="124"/>
      <c r="BP385" s="124"/>
      <c r="BQ385" s="124"/>
      <c r="BR385" s="124"/>
      <c r="BS385" s="124"/>
      <c r="BT385" s="124"/>
      <c r="BU385" s="124"/>
      <c r="BV385" s="124"/>
      <c r="BW385" s="124"/>
      <c r="BX385" s="124"/>
      <c r="BY385" s="124"/>
      <c r="BZ385" s="124"/>
      <c r="CA385" s="124"/>
      <c r="CB385" s="124"/>
      <c r="CC385" s="124"/>
      <c r="CD385" s="124"/>
      <c r="CE385" s="124"/>
      <c r="CF385" s="124"/>
      <c r="CG385" s="124"/>
      <c r="CH385" s="124"/>
      <c r="CI385" s="124"/>
      <c r="CJ385" s="124"/>
      <c r="CK385" s="124"/>
      <c r="CL385" s="124"/>
      <c r="CM385" s="124"/>
      <c r="CN385" s="124"/>
      <c r="CO385" s="124"/>
      <c r="CP385" s="124"/>
      <c r="CQ385" s="124"/>
      <c r="CR385" s="124"/>
      <c r="CS385" s="124"/>
      <c r="CT385" s="124"/>
      <c r="CU385" s="124"/>
      <c r="CV385" s="124"/>
      <c r="CW385" s="124"/>
      <c r="CX385" s="124"/>
      <c r="CY385" s="124"/>
      <c r="CZ385" s="124"/>
      <c r="DA385" s="124"/>
      <c r="DB385" s="124"/>
      <c r="DC385" s="124"/>
      <c r="DD385" s="124"/>
      <c r="DE385" s="124"/>
      <c r="DF385" s="124"/>
      <c r="DG385" s="124"/>
      <c r="DH385" s="124"/>
      <c r="DI385" s="124"/>
      <c r="DJ385" s="124"/>
      <c r="DK385" s="124"/>
      <c r="DL385" s="124"/>
      <c r="DM385" s="124"/>
      <c r="DN385" s="124"/>
      <c r="DO385" s="124"/>
      <c r="DP385" s="124"/>
      <c r="DQ385" s="124"/>
      <c r="DR385" s="124"/>
      <c r="DS385" s="124"/>
      <c r="DT385" s="124"/>
      <c r="DU385" s="124"/>
      <c r="DV385" s="124"/>
      <c r="DW385" s="124"/>
      <c r="DX385" s="124"/>
      <c r="DY385" s="124"/>
      <c r="DZ385" s="124"/>
      <c r="EA385" s="124"/>
      <c r="EB385" s="124"/>
      <c r="EC385" s="124"/>
      <c r="ED385" s="124"/>
      <c r="EE385" s="124"/>
      <c r="EF385" s="124"/>
      <c r="EG385" s="124"/>
      <c r="EH385" s="124"/>
      <c r="EI385" s="124"/>
      <c r="EJ385" s="124"/>
      <c r="EK385" s="124"/>
      <c r="EL385" s="124"/>
      <c r="EM385" s="124"/>
      <c r="EN385" s="124"/>
      <c r="EO385" s="124"/>
      <c r="EP385" s="124"/>
      <c r="EQ385" s="124"/>
      <c r="ER385" s="124"/>
      <c r="ES385" s="124"/>
      <c r="ET385" s="124"/>
      <c r="EU385" s="124"/>
      <c r="EV385" s="124"/>
      <c r="EW385" s="124"/>
      <c r="EX385" s="124"/>
      <c r="EY385" s="124"/>
      <c r="EZ385" s="124"/>
      <c r="FA385" s="124"/>
      <c r="FB385" s="124"/>
      <c r="FC385" s="124"/>
      <c r="FD385" s="124"/>
      <c r="FE385" s="124"/>
      <c r="FF385" s="124"/>
      <c r="FG385" s="124"/>
      <c r="FH385" s="124"/>
      <c r="FI385" s="124"/>
      <c r="FJ385" s="124"/>
      <c r="FK385" s="124"/>
      <c r="FL385" s="124"/>
      <c r="FM385" s="124"/>
      <c r="FN385" s="124"/>
      <c r="FO385" s="124"/>
      <c r="FP385" s="124"/>
      <c r="FQ385" s="124"/>
      <c r="FR385" s="124"/>
      <c r="FS385" s="124"/>
      <c r="FT385" s="124"/>
      <c r="FU385" s="124"/>
      <c r="FV385" s="124"/>
      <c r="FW385" s="124"/>
      <c r="FX385" s="124"/>
      <c r="FY385" s="124"/>
      <c r="FZ385" s="124"/>
      <c r="GA385" s="124"/>
      <c r="GB385" s="124"/>
      <c r="GC385" s="124"/>
      <c r="GD385" s="124"/>
      <c r="GE385" s="124"/>
      <c r="GF385" s="124"/>
      <c r="GG385" s="124"/>
      <c r="GH385" s="124"/>
      <c r="GI385" s="124"/>
      <c r="GJ385" s="124"/>
      <c r="GK385" s="124"/>
      <c r="GL385" s="124"/>
      <c r="GM385" s="124"/>
      <c r="GN385" s="124"/>
      <c r="GO385" s="124"/>
      <c r="GP385" s="124"/>
      <c r="GQ385" s="124"/>
      <c r="GR385" s="124"/>
      <c r="GS385" s="124"/>
      <c r="GT385" s="124"/>
      <c r="GU385" s="124"/>
      <c r="GV385" s="124"/>
      <c r="GW385" s="124"/>
      <c r="GX385" s="124"/>
      <c r="GY385" s="124"/>
      <c r="GZ385" s="124"/>
      <c r="HA385" s="124"/>
      <c r="HB385" s="124"/>
      <c r="HC385" s="124"/>
      <c r="HD385" s="124"/>
      <c r="HE385" s="124"/>
      <c r="HF385" s="124"/>
      <c r="HG385" s="124"/>
      <c r="HH385" s="124"/>
      <c r="HI385" s="124"/>
      <c r="HJ385" s="124"/>
      <c r="HK385" s="124"/>
      <c r="HL385" s="124"/>
      <c r="HM385" s="124"/>
      <c r="HN385" s="124"/>
      <c r="HO385" s="124"/>
      <c r="HP385" s="124"/>
      <c r="HQ385" s="124"/>
      <c r="HR385" s="124"/>
      <c r="HS385" s="124"/>
      <c r="HT385" s="124"/>
      <c r="HU385" s="124"/>
      <c r="HV385" s="124"/>
      <c r="HW385" s="124"/>
      <c r="HX385" s="124"/>
      <c r="HY385" s="124"/>
      <c r="HZ385" s="124"/>
      <c r="IA385" s="124"/>
      <c r="IB385" s="124"/>
      <c r="IC385" s="124"/>
      <c r="ID385" s="124"/>
      <c r="IE385" s="124"/>
      <c r="IF385" s="124"/>
      <c r="IG385" s="124"/>
      <c r="IH385" s="124"/>
      <c r="II385" s="124"/>
      <c r="IJ385" s="124"/>
      <c r="IK385" s="124"/>
      <c r="IL385" s="124"/>
      <c r="IM385" s="124"/>
      <c r="IN385" s="124"/>
      <c r="IO385" s="124"/>
    </row>
    <row r="386" s="13" customFormat="1" ht="100" customHeight="1" spans="1:249">
      <c r="A386" s="98">
        <v>2</v>
      </c>
      <c r="B386" s="158" t="s">
        <v>828</v>
      </c>
      <c r="C386" s="119" t="s">
        <v>40</v>
      </c>
      <c r="D386" s="67" t="s">
        <v>454</v>
      </c>
      <c r="E386" s="159" t="s">
        <v>829</v>
      </c>
      <c r="F386" s="158" t="s">
        <v>830</v>
      </c>
      <c r="G386" s="98">
        <v>50</v>
      </c>
      <c r="H386" s="144" t="s">
        <v>811</v>
      </c>
      <c r="I386" s="98">
        <v>1</v>
      </c>
      <c r="J386" s="98"/>
      <c r="K386" s="98">
        <v>0.0016</v>
      </c>
      <c r="L386" s="98">
        <v>0.0031</v>
      </c>
      <c r="M386" s="98">
        <v>0.0054</v>
      </c>
      <c r="N386" s="98">
        <v>0.0112</v>
      </c>
      <c r="O386" s="159" t="s">
        <v>827</v>
      </c>
      <c r="P386" s="159" t="s">
        <v>71</v>
      </c>
      <c r="Q386" s="98">
        <v>2022.04</v>
      </c>
      <c r="R386" s="137"/>
      <c r="S386" s="124"/>
      <c r="T386" s="124"/>
      <c r="U386" s="124"/>
      <c r="V386" s="124"/>
      <c r="W386" s="124"/>
      <c r="X386" s="124"/>
      <c r="Y386" s="124"/>
      <c r="Z386" s="124"/>
      <c r="AA386" s="124"/>
      <c r="AB386" s="124"/>
      <c r="AC386" s="124"/>
      <c r="AD386" s="124"/>
      <c r="AE386" s="124"/>
      <c r="AF386" s="124"/>
      <c r="AG386" s="124"/>
      <c r="AH386" s="124"/>
      <c r="AI386" s="124"/>
      <c r="AJ386" s="124"/>
      <c r="AK386" s="124"/>
      <c r="AL386" s="124"/>
      <c r="AM386" s="124"/>
      <c r="AN386" s="124"/>
      <c r="AO386" s="124"/>
      <c r="AP386" s="124"/>
      <c r="AQ386" s="124"/>
      <c r="AR386" s="124"/>
      <c r="AS386" s="124"/>
      <c r="AT386" s="124"/>
      <c r="AU386" s="124"/>
      <c r="AV386" s="124"/>
      <c r="AW386" s="124"/>
      <c r="AX386" s="124"/>
      <c r="AY386" s="124"/>
      <c r="AZ386" s="124"/>
      <c r="BA386" s="124"/>
      <c r="BB386" s="124"/>
      <c r="BC386" s="124"/>
      <c r="BD386" s="124"/>
      <c r="BE386" s="124"/>
      <c r="BF386" s="124"/>
      <c r="BG386" s="124"/>
      <c r="BH386" s="124"/>
      <c r="BI386" s="124"/>
      <c r="BJ386" s="124"/>
      <c r="BK386" s="124"/>
      <c r="BL386" s="124"/>
      <c r="BM386" s="124"/>
      <c r="BN386" s="124"/>
      <c r="BO386" s="124"/>
      <c r="BP386" s="124"/>
      <c r="BQ386" s="124"/>
      <c r="BR386" s="124"/>
      <c r="BS386" s="124"/>
      <c r="BT386" s="124"/>
      <c r="BU386" s="124"/>
      <c r="BV386" s="124"/>
      <c r="BW386" s="124"/>
      <c r="BX386" s="124"/>
      <c r="BY386" s="124"/>
      <c r="BZ386" s="124"/>
      <c r="CA386" s="124"/>
      <c r="CB386" s="124"/>
      <c r="CC386" s="124"/>
      <c r="CD386" s="124"/>
      <c r="CE386" s="124"/>
      <c r="CF386" s="124"/>
      <c r="CG386" s="124"/>
      <c r="CH386" s="124"/>
      <c r="CI386" s="124"/>
      <c r="CJ386" s="124"/>
      <c r="CK386" s="124"/>
      <c r="CL386" s="124"/>
      <c r="CM386" s="124"/>
      <c r="CN386" s="124"/>
      <c r="CO386" s="124"/>
      <c r="CP386" s="124"/>
      <c r="CQ386" s="124"/>
      <c r="CR386" s="124"/>
      <c r="CS386" s="124"/>
      <c r="CT386" s="124"/>
      <c r="CU386" s="124"/>
      <c r="CV386" s="124"/>
      <c r="CW386" s="124"/>
      <c r="CX386" s="124"/>
      <c r="CY386" s="124"/>
      <c r="CZ386" s="124"/>
      <c r="DA386" s="124"/>
      <c r="DB386" s="124"/>
      <c r="DC386" s="124"/>
      <c r="DD386" s="124"/>
      <c r="DE386" s="124"/>
      <c r="DF386" s="124"/>
      <c r="DG386" s="124"/>
      <c r="DH386" s="124"/>
      <c r="DI386" s="124"/>
      <c r="DJ386" s="124"/>
      <c r="DK386" s="124"/>
      <c r="DL386" s="124"/>
      <c r="DM386" s="124"/>
      <c r="DN386" s="124"/>
      <c r="DO386" s="124"/>
      <c r="DP386" s="124"/>
      <c r="DQ386" s="124"/>
      <c r="DR386" s="124"/>
      <c r="DS386" s="124"/>
      <c r="DT386" s="124"/>
      <c r="DU386" s="124"/>
      <c r="DV386" s="124"/>
      <c r="DW386" s="124"/>
      <c r="DX386" s="124"/>
      <c r="DY386" s="124"/>
      <c r="DZ386" s="124"/>
      <c r="EA386" s="124"/>
      <c r="EB386" s="124"/>
      <c r="EC386" s="124"/>
      <c r="ED386" s="124"/>
      <c r="EE386" s="124"/>
      <c r="EF386" s="124"/>
      <c r="EG386" s="124"/>
      <c r="EH386" s="124"/>
      <c r="EI386" s="124"/>
      <c r="EJ386" s="124"/>
      <c r="EK386" s="124"/>
      <c r="EL386" s="124"/>
      <c r="EM386" s="124"/>
      <c r="EN386" s="124"/>
      <c r="EO386" s="124"/>
      <c r="EP386" s="124"/>
      <c r="EQ386" s="124"/>
      <c r="ER386" s="124"/>
      <c r="ES386" s="124"/>
      <c r="ET386" s="124"/>
      <c r="EU386" s="124"/>
      <c r="EV386" s="124"/>
      <c r="EW386" s="124"/>
      <c r="EX386" s="124"/>
      <c r="EY386" s="124"/>
      <c r="EZ386" s="124"/>
      <c r="FA386" s="124"/>
      <c r="FB386" s="124"/>
      <c r="FC386" s="124"/>
      <c r="FD386" s="124"/>
      <c r="FE386" s="124"/>
      <c r="FF386" s="124"/>
      <c r="FG386" s="124"/>
      <c r="FH386" s="124"/>
      <c r="FI386" s="124"/>
      <c r="FJ386" s="124"/>
      <c r="FK386" s="124"/>
      <c r="FL386" s="124"/>
      <c r="FM386" s="124"/>
      <c r="FN386" s="124"/>
      <c r="FO386" s="124"/>
      <c r="FP386" s="124"/>
      <c r="FQ386" s="124"/>
      <c r="FR386" s="124"/>
      <c r="FS386" s="124"/>
      <c r="FT386" s="124"/>
      <c r="FU386" s="124"/>
      <c r="FV386" s="124"/>
      <c r="FW386" s="124"/>
      <c r="FX386" s="124"/>
      <c r="FY386" s="124"/>
      <c r="FZ386" s="124"/>
      <c r="GA386" s="124"/>
      <c r="GB386" s="124"/>
      <c r="GC386" s="124"/>
      <c r="GD386" s="124"/>
      <c r="GE386" s="124"/>
      <c r="GF386" s="124"/>
      <c r="GG386" s="124"/>
      <c r="GH386" s="124"/>
      <c r="GI386" s="124"/>
      <c r="GJ386" s="124"/>
      <c r="GK386" s="124"/>
      <c r="GL386" s="124"/>
      <c r="GM386" s="124"/>
      <c r="GN386" s="124"/>
      <c r="GO386" s="124"/>
      <c r="GP386" s="124"/>
      <c r="GQ386" s="124"/>
      <c r="GR386" s="124"/>
      <c r="GS386" s="124"/>
      <c r="GT386" s="124"/>
      <c r="GU386" s="124"/>
      <c r="GV386" s="124"/>
      <c r="GW386" s="124"/>
      <c r="GX386" s="124"/>
      <c r="GY386" s="124"/>
      <c r="GZ386" s="124"/>
      <c r="HA386" s="124"/>
      <c r="HB386" s="124"/>
      <c r="HC386" s="124"/>
      <c r="HD386" s="124"/>
      <c r="HE386" s="124"/>
      <c r="HF386" s="124"/>
      <c r="HG386" s="124"/>
      <c r="HH386" s="124"/>
      <c r="HI386" s="124"/>
      <c r="HJ386" s="124"/>
      <c r="HK386" s="124"/>
      <c r="HL386" s="124"/>
      <c r="HM386" s="124"/>
      <c r="HN386" s="124"/>
      <c r="HO386" s="124"/>
      <c r="HP386" s="124"/>
      <c r="HQ386" s="124"/>
      <c r="HR386" s="124"/>
      <c r="HS386" s="124"/>
      <c r="HT386" s="124"/>
      <c r="HU386" s="124"/>
      <c r="HV386" s="124"/>
      <c r="HW386" s="124"/>
      <c r="HX386" s="124"/>
      <c r="HY386" s="124"/>
      <c r="HZ386" s="124"/>
      <c r="IA386" s="124"/>
      <c r="IB386" s="124"/>
      <c r="IC386" s="124"/>
      <c r="ID386" s="124"/>
      <c r="IE386" s="124"/>
      <c r="IF386" s="124"/>
      <c r="IG386" s="124"/>
      <c r="IH386" s="124"/>
      <c r="II386" s="124"/>
      <c r="IJ386" s="124"/>
      <c r="IK386" s="124"/>
      <c r="IL386" s="124"/>
      <c r="IM386" s="124"/>
      <c r="IN386" s="124"/>
      <c r="IO386" s="124"/>
    </row>
    <row r="387" s="13" customFormat="1" ht="85" customHeight="1" spans="1:249">
      <c r="A387" s="98">
        <v>3</v>
      </c>
      <c r="B387" s="158" t="s">
        <v>831</v>
      </c>
      <c r="C387" s="119" t="s">
        <v>40</v>
      </c>
      <c r="D387" s="67" t="s">
        <v>454</v>
      </c>
      <c r="E387" s="159" t="s">
        <v>832</v>
      </c>
      <c r="F387" s="158" t="s">
        <v>833</v>
      </c>
      <c r="G387" s="98">
        <v>50</v>
      </c>
      <c r="H387" s="144" t="s">
        <v>811</v>
      </c>
      <c r="I387" s="98">
        <v>1</v>
      </c>
      <c r="J387" s="98"/>
      <c r="K387" s="98">
        <v>0.0015</v>
      </c>
      <c r="L387" s="98">
        <v>0.0033</v>
      </c>
      <c r="M387" s="98">
        <v>0.0051</v>
      </c>
      <c r="N387" s="98">
        <v>0.0132</v>
      </c>
      <c r="O387" s="159" t="s">
        <v>827</v>
      </c>
      <c r="P387" s="159" t="s">
        <v>42</v>
      </c>
      <c r="Q387" s="98">
        <v>2022.04</v>
      </c>
      <c r="R387" s="137"/>
      <c r="S387" s="124"/>
      <c r="T387" s="124"/>
      <c r="U387" s="124"/>
      <c r="V387" s="124"/>
      <c r="W387" s="124"/>
      <c r="X387" s="124"/>
      <c r="Y387" s="124"/>
      <c r="Z387" s="124"/>
      <c r="AA387" s="124"/>
      <c r="AB387" s="124"/>
      <c r="AC387" s="124"/>
      <c r="AD387" s="124"/>
      <c r="AE387" s="124"/>
      <c r="AF387" s="124"/>
      <c r="AG387" s="124"/>
      <c r="AH387" s="124"/>
      <c r="AI387" s="124"/>
      <c r="AJ387" s="124"/>
      <c r="AK387" s="124"/>
      <c r="AL387" s="124"/>
      <c r="AM387" s="124"/>
      <c r="AN387" s="124"/>
      <c r="AO387" s="124"/>
      <c r="AP387" s="124"/>
      <c r="AQ387" s="124"/>
      <c r="AR387" s="124"/>
      <c r="AS387" s="124"/>
      <c r="AT387" s="124"/>
      <c r="AU387" s="124"/>
      <c r="AV387" s="124"/>
      <c r="AW387" s="124"/>
      <c r="AX387" s="124"/>
      <c r="AY387" s="124"/>
      <c r="AZ387" s="124"/>
      <c r="BA387" s="124"/>
      <c r="BB387" s="124"/>
      <c r="BC387" s="124"/>
      <c r="BD387" s="124"/>
      <c r="BE387" s="124"/>
      <c r="BF387" s="124"/>
      <c r="BG387" s="124"/>
      <c r="BH387" s="124"/>
      <c r="BI387" s="124"/>
      <c r="BJ387" s="124"/>
      <c r="BK387" s="124"/>
      <c r="BL387" s="124"/>
      <c r="BM387" s="124"/>
      <c r="BN387" s="124"/>
      <c r="BO387" s="124"/>
      <c r="BP387" s="124"/>
      <c r="BQ387" s="124"/>
      <c r="BR387" s="124"/>
      <c r="BS387" s="124"/>
      <c r="BT387" s="124"/>
      <c r="BU387" s="124"/>
      <c r="BV387" s="124"/>
      <c r="BW387" s="124"/>
      <c r="BX387" s="124"/>
      <c r="BY387" s="124"/>
      <c r="BZ387" s="124"/>
      <c r="CA387" s="124"/>
      <c r="CB387" s="124"/>
      <c r="CC387" s="124"/>
      <c r="CD387" s="124"/>
      <c r="CE387" s="124"/>
      <c r="CF387" s="124"/>
      <c r="CG387" s="124"/>
      <c r="CH387" s="124"/>
      <c r="CI387" s="124"/>
      <c r="CJ387" s="124"/>
      <c r="CK387" s="124"/>
      <c r="CL387" s="124"/>
      <c r="CM387" s="124"/>
      <c r="CN387" s="124"/>
      <c r="CO387" s="124"/>
      <c r="CP387" s="124"/>
      <c r="CQ387" s="124"/>
      <c r="CR387" s="124"/>
      <c r="CS387" s="124"/>
      <c r="CT387" s="124"/>
      <c r="CU387" s="124"/>
      <c r="CV387" s="124"/>
      <c r="CW387" s="124"/>
      <c r="CX387" s="124"/>
      <c r="CY387" s="124"/>
      <c r="CZ387" s="124"/>
      <c r="DA387" s="124"/>
      <c r="DB387" s="124"/>
      <c r="DC387" s="124"/>
      <c r="DD387" s="124"/>
      <c r="DE387" s="124"/>
      <c r="DF387" s="124"/>
      <c r="DG387" s="124"/>
      <c r="DH387" s="124"/>
      <c r="DI387" s="124"/>
      <c r="DJ387" s="124"/>
      <c r="DK387" s="124"/>
      <c r="DL387" s="124"/>
      <c r="DM387" s="124"/>
      <c r="DN387" s="124"/>
      <c r="DO387" s="124"/>
      <c r="DP387" s="124"/>
      <c r="DQ387" s="124"/>
      <c r="DR387" s="124"/>
      <c r="DS387" s="124"/>
      <c r="DT387" s="124"/>
      <c r="DU387" s="124"/>
      <c r="DV387" s="124"/>
      <c r="DW387" s="124"/>
      <c r="DX387" s="124"/>
      <c r="DY387" s="124"/>
      <c r="DZ387" s="124"/>
      <c r="EA387" s="124"/>
      <c r="EB387" s="124"/>
      <c r="EC387" s="124"/>
      <c r="ED387" s="124"/>
      <c r="EE387" s="124"/>
      <c r="EF387" s="124"/>
      <c r="EG387" s="124"/>
      <c r="EH387" s="124"/>
      <c r="EI387" s="124"/>
      <c r="EJ387" s="124"/>
      <c r="EK387" s="124"/>
      <c r="EL387" s="124"/>
      <c r="EM387" s="124"/>
      <c r="EN387" s="124"/>
      <c r="EO387" s="124"/>
      <c r="EP387" s="124"/>
      <c r="EQ387" s="124"/>
      <c r="ER387" s="124"/>
      <c r="ES387" s="124"/>
      <c r="ET387" s="124"/>
      <c r="EU387" s="124"/>
      <c r="EV387" s="124"/>
      <c r="EW387" s="124"/>
      <c r="EX387" s="124"/>
      <c r="EY387" s="124"/>
      <c r="EZ387" s="124"/>
      <c r="FA387" s="124"/>
      <c r="FB387" s="124"/>
      <c r="FC387" s="124"/>
      <c r="FD387" s="124"/>
      <c r="FE387" s="124"/>
      <c r="FF387" s="124"/>
      <c r="FG387" s="124"/>
      <c r="FH387" s="124"/>
      <c r="FI387" s="124"/>
      <c r="FJ387" s="124"/>
      <c r="FK387" s="124"/>
      <c r="FL387" s="124"/>
      <c r="FM387" s="124"/>
      <c r="FN387" s="124"/>
      <c r="FO387" s="124"/>
      <c r="FP387" s="124"/>
      <c r="FQ387" s="124"/>
      <c r="FR387" s="124"/>
      <c r="FS387" s="124"/>
      <c r="FT387" s="124"/>
      <c r="FU387" s="124"/>
      <c r="FV387" s="124"/>
      <c r="FW387" s="124"/>
      <c r="FX387" s="124"/>
      <c r="FY387" s="124"/>
      <c r="FZ387" s="124"/>
      <c r="GA387" s="124"/>
      <c r="GB387" s="124"/>
      <c r="GC387" s="124"/>
      <c r="GD387" s="124"/>
      <c r="GE387" s="124"/>
      <c r="GF387" s="124"/>
      <c r="GG387" s="124"/>
      <c r="GH387" s="124"/>
      <c r="GI387" s="124"/>
      <c r="GJ387" s="124"/>
      <c r="GK387" s="124"/>
      <c r="GL387" s="124"/>
      <c r="GM387" s="124"/>
      <c r="GN387" s="124"/>
      <c r="GO387" s="124"/>
      <c r="GP387" s="124"/>
      <c r="GQ387" s="124"/>
      <c r="GR387" s="124"/>
      <c r="GS387" s="124"/>
      <c r="GT387" s="124"/>
      <c r="GU387" s="124"/>
      <c r="GV387" s="124"/>
      <c r="GW387" s="124"/>
      <c r="GX387" s="124"/>
      <c r="GY387" s="124"/>
      <c r="GZ387" s="124"/>
      <c r="HA387" s="124"/>
      <c r="HB387" s="124"/>
      <c r="HC387" s="124"/>
      <c r="HD387" s="124"/>
      <c r="HE387" s="124"/>
      <c r="HF387" s="124"/>
      <c r="HG387" s="124"/>
      <c r="HH387" s="124"/>
      <c r="HI387" s="124"/>
      <c r="HJ387" s="124"/>
      <c r="HK387" s="124"/>
      <c r="HL387" s="124"/>
      <c r="HM387" s="124"/>
      <c r="HN387" s="124"/>
      <c r="HO387" s="124"/>
      <c r="HP387" s="124"/>
      <c r="HQ387" s="124"/>
      <c r="HR387" s="124"/>
      <c r="HS387" s="124"/>
      <c r="HT387" s="124"/>
      <c r="HU387" s="124"/>
      <c r="HV387" s="124"/>
      <c r="HW387" s="124"/>
      <c r="HX387" s="124"/>
      <c r="HY387" s="124"/>
      <c r="HZ387" s="124"/>
      <c r="IA387" s="124"/>
      <c r="IB387" s="124"/>
      <c r="IC387" s="124"/>
      <c r="ID387" s="124"/>
      <c r="IE387" s="124"/>
      <c r="IF387" s="124"/>
      <c r="IG387" s="124"/>
      <c r="IH387" s="124"/>
      <c r="II387" s="124"/>
      <c r="IJ387" s="124"/>
      <c r="IK387" s="124"/>
      <c r="IL387" s="124"/>
      <c r="IM387" s="124"/>
      <c r="IN387" s="124"/>
      <c r="IO387" s="124"/>
    </row>
    <row r="388" s="13" customFormat="1" ht="100" customHeight="1" spans="1:249">
      <c r="A388" s="98">
        <v>4</v>
      </c>
      <c r="B388" s="158" t="s">
        <v>834</v>
      </c>
      <c r="C388" s="119" t="s">
        <v>40</v>
      </c>
      <c r="D388" s="67" t="s">
        <v>454</v>
      </c>
      <c r="E388" s="159" t="s">
        <v>835</v>
      </c>
      <c r="F388" s="158" t="s">
        <v>836</v>
      </c>
      <c r="G388" s="98">
        <v>50</v>
      </c>
      <c r="H388" s="144" t="s">
        <v>811</v>
      </c>
      <c r="I388" s="98">
        <v>1</v>
      </c>
      <c r="J388" s="98"/>
      <c r="K388" s="98">
        <v>0.0022</v>
      </c>
      <c r="L388" s="98">
        <v>0.0035</v>
      </c>
      <c r="M388" s="98">
        <v>0.0095</v>
      </c>
      <c r="N388" s="98">
        <v>0.0158</v>
      </c>
      <c r="O388" s="159" t="s">
        <v>827</v>
      </c>
      <c r="P388" s="159" t="s">
        <v>51</v>
      </c>
      <c r="Q388" s="98">
        <v>2022.04</v>
      </c>
      <c r="R388" s="137"/>
      <c r="S388" s="124"/>
      <c r="T388" s="124"/>
      <c r="U388" s="124"/>
      <c r="V388" s="124"/>
      <c r="W388" s="124"/>
      <c r="X388" s="124"/>
      <c r="Y388" s="124"/>
      <c r="Z388" s="124"/>
      <c r="AA388" s="124"/>
      <c r="AB388" s="124"/>
      <c r="AC388" s="124"/>
      <c r="AD388" s="124"/>
      <c r="AE388" s="124"/>
      <c r="AF388" s="124"/>
      <c r="AG388" s="124"/>
      <c r="AH388" s="124"/>
      <c r="AI388" s="124"/>
      <c r="AJ388" s="124"/>
      <c r="AK388" s="124"/>
      <c r="AL388" s="124"/>
      <c r="AM388" s="124"/>
      <c r="AN388" s="124"/>
      <c r="AO388" s="124"/>
      <c r="AP388" s="124"/>
      <c r="AQ388" s="124"/>
      <c r="AR388" s="124"/>
      <c r="AS388" s="124"/>
      <c r="AT388" s="124"/>
      <c r="AU388" s="124"/>
      <c r="AV388" s="124"/>
      <c r="AW388" s="124"/>
      <c r="AX388" s="124"/>
      <c r="AY388" s="124"/>
      <c r="AZ388" s="124"/>
      <c r="BA388" s="124"/>
      <c r="BB388" s="124"/>
      <c r="BC388" s="124"/>
      <c r="BD388" s="124"/>
      <c r="BE388" s="124"/>
      <c r="BF388" s="124"/>
      <c r="BG388" s="124"/>
      <c r="BH388" s="124"/>
      <c r="BI388" s="124"/>
      <c r="BJ388" s="124"/>
      <c r="BK388" s="124"/>
      <c r="BL388" s="124"/>
      <c r="BM388" s="124"/>
      <c r="BN388" s="124"/>
      <c r="BO388" s="124"/>
      <c r="BP388" s="124"/>
      <c r="BQ388" s="124"/>
      <c r="BR388" s="124"/>
      <c r="BS388" s="124"/>
      <c r="BT388" s="124"/>
      <c r="BU388" s="124"/>
      <c r="BV388" s="124"/>
      <c r="BW388" s="124"/>
      <c r="BX388" s="124"/>
      <c r="BY388" s="124"/>
      <c r="BZ388" s="124"/>
      <c r="CA388" s="124"/>
      <c r="CB388" s="124"/>
      <c r="CC388" s="124"/>
      <c r="CD388" s="124"/>
      <c r="CE388" s="124"/>
      <c r="CF388" s="124"/>
      <c r="CG388" s="124"/>
      <c r="CH388" s="124"/>
      <c r="CI388" s="124"/>
      <c r="CJ388" s="124"/>
      <c r="CK388" s="124"/>
      <c r="CL388" s="124"/>
      <c r="CM388" s="124"/>
      <c r="CN388" s="124"/>
      <c r="CO388" s="124"/>
      <c r="CP388" s="124"/>
      <c r="CQ388" s="124"/>
      <c r="CR388" s="124"/>
      <c r="CS388" s="124"/>
      <c r="CT388" s="124"/>
      <c r="CU388" s="124"/>
      <c r="CV388" s="124"/>
      <c r="CW388" s="124"/>
      <c r="CX388" s="124"/>
      <c r="CY388" s="124"/>
      <c r="CZ388" s="124"/>
      <c r="DA388" s="124"/>
      <c r="DB388" s="124"/>
      <c r="DC388" s="124"/>
      <c r="DD388" s="124"/>
      <c r="DE388" s="124"/>
      <c r="DF388" s="124"/>
      <c r="DG388" s="124"/>
      <c r="DH388" s="124"/>
      <c r="DI388" s="124"/>
      <c r="DJ388" s="124"/>
      <c r="DK388" s="124"/>
      <c r="DL388" s="124"/>
      <c r="DM388" s="124"/>
      <c r="DN388" s="124"/>
      <c r="DO388" s="124"/>
      <c r="DP388" s="124"/>
      <c r="DQ388" s="124"/>
      <c r="DR388" s="124"/>
      <c r="DS388" s="124"/>
      <c r="DT388" s="124"/>
      <c r="DU388" s="124"/>
      <c r="DV388" s="124"/>
      <c r="DW388" s="124"/>
      <c r="DX388" s="124"/>
      <c r="DY388" s="124"/>
      <c r="DZ388" s="124"/>
      <c r="EA388" s="124"/>
      <c r="EB388" s="124"/>
      <c r="EC388" s="124"/>
      <c r="ED388" s="124"/>
      <c r="EE388" s="124"/>
      <c r="EF388" s="124"/>
      <c r="EG388" s="124"/>
      <c r="EH388" s="124"/>
      <c r="EI388" s="124"/>
      <c r="EJ388" s="124"/>
      <c r="EK388" s="124"/>
      <c r="EL388" s="124"/>
      <c r="EM388" s="124"/>
      <c r="EN388" s="124"/>
      <c r="EO388" s="124"/>
      <c r="EP388" s="124"/>
      <c r="EQ388" s="124"/>
      <c r="ER388" s="124"/>
      <c r="ES388" s="124"/>
      <c r="ET388" s="124"/>
      <c r="EU388" s="124"/>
      <c r="EV388" s="124"/>
      <c r="EW388" s="124"/>
      <c r="EX388" s="124"/>
      <c r="EY388" s="124"/>
      <c r="EZ388" s="124"/>
      <c r="FA388" s="124"/>
      <c r="FB388" s="124"/>
      <c r="FC388" s="124"/>
      <c r="FD388" s="124"/>
      <c r="FE388" s="124"/>
      <c r="FF388" s="124"/>
      <c r="FG388" s="124"/>
      <c r="FH388" s="124"/>
      <c r="FI388" s="124"/>
      <c r="FJ388" s="124"/>
      <c r="FK388" s="124"/>
      <c r="FL388" s="124"/>
      <c r="FM388" s="124"/>
      <c r="FN388" s="124"/>
      <c r="FO388" s="124"/>
      <c r="FP388" s="124"/>
      <c r="FQ388" s="124"/>
      <c r="FR388" s="124"/>
      <c r="FS388" s="124"/>
      <c r="FT388" s="124"/>
      <c r="FU388" s="124"/>
      <c r="FV388" s="124"/>
      <c r="FW388" s="124"/>
      <c r="FX388" s="124"/>
      <c r="FY388" s="124"/>
      <c r="FZ388" s="124"/>
      <c r="GA388" s="124"/>
      <c r="GB388" s="124"/>
      <c r="GC388" s="124"/>
      <c r="GD388" s="124"/>
      <c r="GE388" s="124"/>
      <c r="GF388" s="124"/>
      <c r="GG388" s="124"/>
      <c r="GH388" s="124"/>
      <c r="GI388" s="124"/>
      <c r="GJ388" s="124"/>
      <c r="GK388" s="124"/>
      <c r="GL388" s="124"/>
      <c r="GM388" s="124"/>
      <c r="GN388" s="124"/>
      <c r="GO388" s="124"/>
      <c r="GP388" s="124"/>
      <c r="GQ388" s="124"/>
      <c r="GR388" s="124"/>
      <c r="GS388" s="124"/>
      <c r="GT388" s="124"/>
      <c r="GU388" s="124"/>
      <c r="GV388" s="124"/>
      <c r="GW388" s="124"/>
      <c r="GX388" s="124"/>
      <c r="GY388" s="124"/>
      <c r="GZ388" s="124"/>
      <c r="HA388" s="124"/>
      <c r="HB388" s="124"/>
      <c r="HC388" s="124"/>
      <c r="HD388" s="124"/>
      <c r="HE388" s="124"/>
      <c r="HF388" s="124"/>
      <c r="HG388" s="124"/>
      <c r="HH388" s="124"/>
      <c r="HI388" s="124"/>
      <c r="HJ388" s="124"/>
      <c r="HK388" s="124"/>
      <c r="HL388" s="124"/>
      <c r="HM388" s="124"/>
      <c r="HN388" s="124"/>
      <c r="HO388" s="124"/>
      <c r="HP388" s="124"/>
      <c r="HQ388" s="124"/>
      <c r="HR388" s="124"/>
      <c r="HS388" s="124"/>
      <c r="HT388" s="124"/>
      <c r="HU388" s="124"/>
      <c r="HV388" s="124"/>
      <c r="HW388" s="124"/>
      <c r="HX388" s="124"/>
      <c r="HY388" s="124"/>
      <c r="HZ388" s="124"/>
      <c r="IA388" s="124"/>
      <c r="IB388" s="124"/>
      <c r="IC388" s="124"/>
      <c r="ID388" s="124"/>
      <c r="IE388" s="124"/>
      <c r="IF388" s="124"/>
      <c r="IG388" s="124"/>
      <c r="IH388" s="124"/>
      <c r="II388" s="124"/>
      <c r="IJ388" s="124"/>
      <c r="IK388" s="124"/>
      <c r="IL388" s="124"/>
      <c r="IM388" s="124"/>
      <c r="IN388" s="124"/>
      <c r="IO388" s="124"/>
    </row>
    <row r="389" s="13" customFormat="1" ht="100" customHeight="1" spans="1:249">
      <c r="A389" s="98">
        <v>5</v>
      </c>
      <c r="B389" s="158" t="s">
        <v>837</v>
      </c>
      <c r="C389" s="119" t="s">
        <v>40</v>
      </c>
      <c r="D389" s="67" t="s">
        <v>454</v>
      </c>
      <c r="E389" s="159" t="s">
        <v>838</v>
      </c>
      <c r="F389" s="158" t="s">
        <v>839</v>
      </c>
      <c r="G389" s="98">
        <v>50</v>
      </c>
      <c r="H389" s="144" t="s">
        <v>811</v>
      </c>
      <c r="I389" s="98">
        <v>1</v>
      </c>
      <c r="J389" s="98"/>
      <c r="K389" s="98">
        <v>0.0014</v>
      </c>
      <c r="L389" s="98">
        <v>0.0041</v>
      </c>
      <c r="M389" s="98">
        <v>0.0061</v>
      </c>
      <c r="N389" s="98">
        <v>0.0176</v>
      </c>
      <c r="O389" s="159" t="s">
        <v>827</v>
      </c>
      <c r="P389" s="159" t="s">
        <v>64</v>
      </c>
      <c r="Q389" s="98">
        <v>2022.04</v>
      </c>
      <c r="R389" s="137"/>
      <c r="S389" s="124"/>
      <c r="T389" s="124"/>
      <c r="U389" s="124"/>
      <c r="V389" s="124"/>
      <c r="W389" s="124"/>
      <c r="X389" s="124"/>
      <c r="Y389" s="124"/>
      <c r="Z389" s="124"/>
      <c r="AA389" s="124"/>
      <c r="AB389" s="124"/>
      <c r="AC389" s="124"/>
      <c r="AD389" s="124"/>
      <c r="AE389" s="124"/>
      <c r="AF389" s="124"/>
      <c r="AG389" s="124"/>
      <c r="AH389" s="124"/>
      <c r="AI389" s="124"/>
      <c r="AJ389" s="124"/>
      <c r="AK389" s="124"/>
      <c r="AL389" s="124"/>
      <c r="AM389" s="124"/>
      <c r="AN389" s="124"/>
      <c r="AO389" s="124"/>
      <c r="AP389" s="124"/>
      <c r="AQ389" s="124"/>
      <c r="AR389" s="124"/>
      <c r="AS389" s="124"/>
      <c r="AT389" s="124"/>
      <c r="AU389" s="124"/>
      <c r="AV389" s="124"/>
      <c r="AW389" s="124"/>
      <c r="AX389" s="124"/>
      <c r="AY389" s="124"/>
      <c r="AZ389" s="124"/>
      <c r="BA389" s="124"/>
      <c r="BB389" s="124"/>
      <c r="BC389" s="124"/>
      <c r="BD389" s="124"/>
      <c r="BE389" s="124"/>
      <c r="BF389" s="124"/>
      <c r="BG389" s="124"/>
      <c r="BH389" s="124"/>
      <c r="BI389" s="124"/>
      <c r="BJ389" s="124"/>
      <c r="BK389" s="124"/>
      <c r="BL389" s="124"/>
      <c r="BM389" s="124"/>
      <c r="BN389" s="124"/>
      <c r="BO389" s="124"/>
      <c r="BP389" s="124"/>
      <c r="BQ389" s="124"/>
      <c r="BR389" s="124"/>
      <c r="BS389" s="124"/>
      <c r="BT389" s="124"/>
      <c r="BU389" s="124"/>
      <c r="BV389" s="124"/>
      <c r="BW389" s="124"/>
      <c r="BX389" s="124"/>
      <c r="BY389" s="124"/>
      <c r="BZ389" s="124"/>
      <c r="CA389" s="124"/>
      <c r="CB389" s="124"/>
      <c r="CC389" s="124"/>
      <c r="CD389" s="124"/>
      <c r="CE389" s="124"/>
      <c r="CF389" s="124"/>
      <c r="CG389" s="124"/>
      <c r="CH389" s="124"/>
      <c r="CI389" s="124"/>
      <c r="CJ389" s="124"/>
      <c r="CK389" s="124"/>
      <c r="CL389" s="124"/>
      <c r="CM389" s="124"/>
      <c r="CN389" s="124"/>
      <c r="CO389" s="124"/>
      <c r="CP389" s="124"/>
      <c r="CQ389" s="124"/>
      <c r="CR389" s="124"/>
      <c r="CS389" s="124"/>
      <c r="CT389" s="124"/>
      <c r="CU389" s="124"/>
      <c r="CV389" s="124"/>
      <c r="CW389" s="124"/>
      <c r="CX389" s="124"/>
      <c r="CY389" s="124"/>
      <c r="CZ389" s="124"/>
      <c r="DA389" s="124"/>
      <c r="DB389" s="124"/>
      <c r="DC389" s="124"/>
      <c r="DD389" s="124"/>
      <c r="DE389" s="124"/>
      <c r="DF389" s="124"/>
      <c r="DG389" s="124"/>
      <c r="DH389" s="124"/>
      <c r="DI389" s="124"/>
      <c r="DJ389" s="124"/>
      <c r="DK389" s="124"/>
      <c r="DL389" s="124"/>
      <c r="DM389" s="124"/>
      <c r="DN389" s="124"/>
      <c r="DO389" s="124"/>
      <c r="DP389" s="124"/>
      <c r="DQ389" s="124"/>
      <c r="DR389" s="124"/>
      <c r="DS389" s="124"/>
      <c r="DT389" s="124"/>
      <c r="DU389" s="124"/>
      <c r="DV389" s="124"/>
      <c r="DW389" s="124"/>
      <c r="DX389" s="124"/>
      <c r="DY389" s="124"/>
      <c r="DZ389" s="124"/>
      <c r="EA389" s="124"/>
      <c r="EB389" s="124"/>
      <c r="EC389" s="124"/>
      <c r="ED389" s="124"/>
      <c r="EE389" s="124"/>
      <c r="EF389" s="124"/>
      <c r="EG389" s="124"/>
      <c r="EH389" s="124"/>
      <c r="EI389" s="124"/>
      <c r="EJ389" s="124"/>
      <c r="EK389" s="124"/>
      <c r="EL389" s="124"/>
      <c r="EM389" s="124"/>
      <c r="EN389" s="124"/>
      <c r="EO389" s="124"/>
      <c r="EP389" s="124"/>
      <c r="EQ389" s="124"/>
      <c r="ER389" s="124"/>
      <c r="ES389" s="124"/>
      <c r="ET389" s="124"/>
      <c r="EU389" s="124"/>
      <c r="EV389" s="124"/>
      <c r="EW389" s="124"/>
      <c r="EX389" s="124"/>
      <c r="EY389" s="124"/>
      <c r="EZ389" s="124"/>
      <c r="FA389" s="124"/>
      <c r="FB389" s="124"/>
      <c r="FC389" s="124"/>
      <c r="FD389" s="124"/>
      <c r="FE389" s="124"/>
      <c r="FF389" s="124"/>
      <c r="FG389" s="124"/>
      <c r="FH389" s="124"/>
      <c r="FI389" s="124"/>
      <c r="FJ389" s="124"/>
      <c r="FK389" s="124"/>
      <c r="FL389" s="124"/>
      <c r="FM389" s="124"/>
      <c r="FN389" s="124"/>
      <c r="FO389" s="124"/>
      <c r="FP389" s="124"/>
      <c r="FQ389" s="124"/>
      <c r="FR389" s="124"/>
      <c r="FS389" s="124"/>
      <c r="FT389" s="124"/>
      <c r="FU389" s="124"/>
      <c r="FV389" s="124"/>
      <c r="FW389" s="124"/>
      <c r="FX389" s="124"/>
      <c r="FY389" s="124"/>
      <c r="FZ389" s="124"/>
      <c r="GA389" s="124"/>
      <c r="GB389" s="124"/>
      <c r="GC389" s="124"/>
      <c r="GD389" s="124"/>
      <c r="GE389" s="124"/>
      <c r="GF389" s="124"/>
      <c r="GG389" s="124"/>
      <c r="GH389" s="124"/>
      <c r="GI389" s="124"/>
      <c r="GJ389" s="124"/>
      <c r="GK389" s="124"/>
      <c r="GL389" s="124"/>
      <c r="GM389" s="124"/>
      <c r="GN389" s="124"/>
      <c r="GO389" s="124"/>
      <c r="GP389" s="124"/>
      <c r="GQ389" s="124"/>
      <c r="GR389" s="124"/>
      <c r="GS389" s="124"/>
      <c r="GT389" s="124"/>
      <c r="GU389" s="124"/>
      <c r="GV389" s="124"/>
      <c r="GW389" s="124"/>
      <c r="GX389" s="124"/>
      <c r="GY389" s="124"/>
      <c r="GZ389" s="124"/>
      <c r="HA389" s="124"/>
      <c r="HB389" s="124"/>
      <c r="HC389" s="124"/>
      <c r="HD389" s="124"/>
      <c r="HE389" s="124"/>
      <c r="HF389" s="124"/>
      <c r="HG389" s="124"/>
      <c r="HH389" s="124"/>
      <c r="HI389" s="124"/>
      <c r="HJ389" s="124"/>
      <c r="HK389" s="124"/>
      <c r="HL389" s="124"/>
      <c r="HM389" s="124"/>
      <c r="HN389" s="124"/>
      <c r="HO389" s="124"/>
      <c r="HP389" s="124"/>
      <c r="HQ389" s="124"/>
      <c r="HR389" s="124"/>
      <c r="HS389" s="124"/>
      <c r="HT389" s="124"/>
      <c r="HU389" s="124"/>
      <c r="HV389" s="124"/>
      <c r="HW389" s="124"/>
      <c r="HX389" s="124"/>
      <c r="HY389" s="124"/>
      <c r="HZ389" s="124"/>
      <c r="IA389" s="124"/>
      <c r="IB389" s="124"/>
      <c r="IC389" s="124"/>
      <c r="ID389" s="124"/>
      <c r="IE389" s="124"/>
      <c r="IF389" s="124"/>
      <c r="IG389" s="124"/>
      <c r="IH389" s="124"/>
      <c r="II389" s="124"/>
      <c r="IJ389" s="124"/>
      <c r="IK389" s="124"/>
      <c r="IL389" s="124"/>
      <c r="IM389" s="124"/>
      <c r="IN389" s="124"/>
      <c r="IO389" s="124"/>
    </row>
    <row r="390" s="13" customFormat="1" ht="100" customHeight="1" spans="1:249">
      <c r="A390" s="98">
        <v>6</v>
      </c>
      <c r="B390" s="158" t="s">
        <v>840</v>
      </c>
      <c r="C390" s="119" t="s">
        <v>40</v>
      </c>
      <c r="D390" s="67" t="s">
        <v>454</v>
      </c>
      <c r="E390" s="159" t="s">
        <v>841</v>
      </c>
      <c r="F390" s="158" t="s">
        <v>842</v>
      </c>
      <c r="G390" s="98">
        <v>50</v>
      </c>
      <c r="H390" s="144" t="s">
        <v>811</v>
      </c>
      <c r="I390" s="98">
        <v>1</v>
      </c>
      <c r="J390" s="98"/>
      <c r="K390" s="98">
        <v>0.0021</v>
      </c>
      <c r="L390" s="98">
        <v>0.0038</v>
      </c>
      <c r="M390" s="98">
        <v>0.0096</v>
      </c>
      <c r="N390" s="98">
        <v>0.0135</v>
      </c>
      <c r="O390" s="159" t="s">
        <v>827</v>
      </c>
      <c r="P390" s="159" t="s">
        <v>54</v>
      </c>
      <c r="Q390" s="98">
        <v>2022.04</v>
      </c>
      <c r="R390" s="137"/>
      <c r="S390" s="124"/>
      <c r="T390" s="124"/>
      <c r="U390" s="124"/>
      <c r="V390" s="124"/>
      <c r="W390" s="124"/>
      <c r="X390" s="124"/>
      <c r="Y390" s="124"/>
      <c r="Z390" s="124"/>
      <c r="AA390" s="124"/>
      <c r="AB390" s="124"/>
      <c r="AC390" s="124"/>
      <c r="AD390" s="124"/>
      <c r="AE390" s="124"/>
      <c r="AF390" s="124"/>
      <c r="AG390" s="124"/>
      <c r="AH390" s="124"/>
      <c r="AI390" s="124"/>
      <c r="AJ390" s="124"/>
      <c r="AK390" s="124"/>
      <c r="AL390" s="124"/>
      <c r="AM390" s="124"/>
      <c r="AN390" s="124"/>
      <c r="AO390" s="124"/>
      <c r="AP390" s="124"/>
      <c r="AQ390" s="124"/>
      <c r="AR390" s="124"/>
      <c r="AS390" s="124"/>
      <c r="AT390" s="124"/>
      <c r="AU390" s="124"/>
      <c r="AV390" s="124"/>
      <c r="AW390" s="124"/>
      <c r="AX390" s="124"/>
      <c r="AY390" s="124"/>
      <c r="AZ390" s="124"/>
      <c r="BA390" s="124"/>
      <c r="BB390" s="124"/>
      <c r="BC390" s="124"/>
      <c r="BD390" s="124"/>
      <c r="BE390" s="124"/>
      <c r="BF390" s="124"/>
      <c r="BG390" s="124"/>
      <c r="BH390" s="124"/>
      <c r="BI390" s="124"/>
      <c r="BJ390" s="124"/>
      <c r="BK390" s="124"/>
      <c r="BL390" s="124"/>
      <c r="BM390" s="124"/>
      <c r="BN390" s="124"/>
      <c r="BO390" s="124"/>
      <c r="BP390" s="124"/>
      <c r="BQ390" s="124"/>
      <c r="BR390" s="124"/>
      <c r="BS390" s="124"/>
      <c r="BT390" s="124"/>
      <c r="BU390" s="124"/>
      <c r="BV390" s="124"/>
      <c r="BW390" s="124"/>
      <c r="BX390" s="124"/>
      <c r="BY390" s="124"/>
      <c r="BZ390" s="124"/>
      <c r="CA390" s="124"/>
      <c r="CB390" s="124"/>
      <c r="CC390" s="124"/>
      <c r="CD390" s="124"/>
      <c r="CE390" s="124"/>
      <c r="CF390" s="124"/>
      <c r="CG390" s="124"/>
      <c r="CH390" s="124"/>
      <c r="CI390" s="124"/>
      <c r="CJ390" s="124"/>
      <c r="CK390" s="124"/>
      <c r="CL390" s="124"/>
      <c r="CM390" s="124"/>
      <c r="CN390" s="124"/>
      <c r="CO390" s="124"/>
      <c r="CP390" s="124"/>
      <c r="CQ390" s="124"/>
      <c r="CR390" s="124"/>
      <c r="CS390" s="124"/>
      <c r="CT390" s="124"/>
      <c r="CU390" s="124"/>
      <c r="CV390" s="124"/>
      <c r="CW390" s="124"/>
      <c r="CX390" s="124"/>
      <c r="CY390" s="124"/>
      <c r="CZ390" s="124"/>
      <c r="DA390" s="124"/>
      <c r="DB390" s="124"/>
      <c r="DC390" s="124"/>
      <c r="DD390" s="124"/>
      <c r="DE390" s="124"/>
      <c r="DF390" s="124"/>
      <c r="DG390" s="124"/>
      <c r="DH390" s="124"/>
      <c r="DI390" s="124"/>
      <c r="DJ390" s="124"/>
      <c r="DK390" s="124"/>
      <c r="DL390" s="124"/>
      <c r="DM390" s="124"/>
      <c r="DN390" s="124"/>
      <c r="DO390" s="124"/>
      <c r="DP390" s="124"/>
      <c r="DQ390" s="124"/>
      <c r="DR390" s="124"/>
      <c r="DS390" s="124"/>
      <c r="DT390" s="124"/>
      <c r="DU390" s="124"/>
      <c r="DV390" s="124"/>
      <c r="DW390" s="124"/>
      <c r="DX390" s="124"/>
      <c r="DY390" s="124"/>
      <c r="DZ390" s="124"/>
      <c r="EA390" s="124"/>
      <c r="EB390" s="124"/>
      <c r="EC390" s="124"/>
      <c r="ED390" s="124"/>
      <c r="EE390" s="124"/>
      <c r="EF390" s="124"/>
      <c r="EG390" s="124"/>
      <c r="EH390" s="124"/>
      <c r="EI390" s="124"/>
      <c r="EJ390" s="124"/>
      <c r="EK390" s="124"/>
      <c r="EL390" s="124"/>
      <c r="EM390" s="124"/>
      <c r="EN390" s="124"/>
      <c r="EO390" s="124"/>
      <c r="EP390" s="124"/>
      <c r="EQ390" s="124"/>
      <c r="ER390" s="124"/>
      <c r="ES390" s="124"/>
      <c r="ET390" s="124"/>
      <c r="EU390" s="124"/>
      <c r="EV390" s="124"/>
      <c r="EW390" s="124"/>
      <c r="EX390" s="124"/>
      <c r="EY390" s="124"/>
      <c r="EZ390" s="124"/>
      <c r="FA390" s="124"/>
      <c r="FB390" s="124"/>
      <c r="FC390" s="124"/>
      <c r="FD390" s="124"/>
      <c r="FE390" s="124"/>
      <c r="FF390" s="124"/>
      <c r="FG390" s="124"/>
      <c r="FH390" s="124"/>
      <c r="FI390" s="124"/>
      <c r="FJ390" s="124"/>
      <c r="FK390" s="124"/>
      <c r="FL390" s="124"/>
      <c r="FM390" s="124"/>
      <c r="FN390" s="124"/>
      <c r="FO390" s="124"/>
      <c r="FP390" s="124"/>
      <c r="FQ390" s="124"/>
      <c r="FR390" s="124"/>
      <c r="FS390" s="124"/>
      <c r="FT390" s="124"/>
      <c r="FU390" s="124"/>
      <c r="FV390" s="124"/>
      <c r="FW390" s="124"/>
      <c r="FX390" s="124"/>
      <c r="FY390" s="124"/>
      <c r="FZ390" s="124"/>
      <c r="GA390" s="124"/>
      <c r="GB390" s="124"/>
      <c r="GC390" s="124"/>
      <c r="GD390" s="124"/>
      <c r="GE390" s="124"/>
      <c r="GF390" s="124"/>
      <c r="GG390" s="124"/>
      <c r="GH390" s="124"/>
      <c r="GI390" s="124"/>
      <c r="GJ390" s="124"/>
      <c r="GK390" s="124"/>
      <c r="GL390" s="124"/>
      <c r="GM390" s="124"/>
      <c r="GN390" s="124"/>
      <c r="GO390" s="124"/>
      <c r="GP390" s="124"/>
      <c r="GQ390" s="124"/>
      <c r="GR390" s="124"/>
      <c r="GS390" s="124"/>
      <c r="GT390" s="124"/>
      <c r="GU390" s="124"/>
      <c r="GV390" s="124"/>
      <c r="GW390" s="124"/>
      <c r="GX390" s="124"/>
      <c r="GY390" s="124"/>
      <c r="GZ390" s="124"/>
      <c r="HA390" s="124"/>
      <c r="HB390" s="124"/>
      <c r="HC390" s="124"/>
      <c r="HD390" s="124"/>
      <c r="HE390" s="124"/>
      <c r="HF390" s="124"/>
      <c r="HG390" s="124"/>
      <c r="HH390" s="124"/>
      <c r="HI390" s="124"/>
      <c r="HJ390" s="124"/>
      <c r="HK390" s="124"/>
      <c r="HL390" s="124"/>
      <c r="HM390" s="124"/>
      <c r="HN390" s="124"/>
      <c r="HO390" s="124"/>
      <c r="HP390" s="124"/>
      <c r="HQ390" s="124"/>
      <c r="HR390" s="124"/>
      <c r="HS390" s="124"/>
      <c r="HT390" s="124"/>
      <c r="HU390" s="124"/>
      <c r="HV390" s="124"/>
      <c r="HW390" s="124"/>
      <c r="HX390" s="124"/>
      <c r="HY390" s="124"/>
      <c r="HZ390" s="124"/>
      <c r="IA390" s="124"/>
      <c r="IB390" s="124"/>
      <c r="IC390" s="124"/>
      <c r="ID390" s="124"/>
      <c r="IE390" s="124"/>
      <c r="IF390" s="124"/>
      <c r="IG390" s="124"/>
      <c r="IH390" s="124"/>
      <c r="II390" s="124"/>
      <c r="IJ390" s="124"/>
      <c r="IK390" s="124"/>
      <c r="IL390" s="124"/>
      <c r="IM390" s="124"/>
      <c r="IN390" s="124"/>
      <c r="IO390" s="124"/>
    </row>
    <row r="391" s="13" customFormat="1" ht="100" customHeight="1" spans="1:249">
      <c r="A391" s="98">
        <v>7</v>
      </c>
      <c r="B391" s="158" t="s">
        <v>843</v>
      </c>
      <c r="C391" s="119" t="s">
        <v>40</v>
      </c>
      <c r="D391" s="67" t="s">
        <v>454</v>
      </c>
      <c r="E391" s="159" t="s">
        <v>844</v>
      </c>
      <c r="F391" s="158" t="s">
        <v>845</v>
      </c>
      <c r="G391" s="98">
        <v>50</v>
      </c>
      <c r="H391" s="144" t="s">
        <v>811</v>
      </c>
      <c r="I391" s="98"/>
      <c r="J391" s="98">
        <v>1</v>
      </c>
      <c r="K391" s="98">
        <v>0.0018</v>
      </c>
      <c r="L391" s="98">
        <v>0.0031</v>
      </c>
      <c r="M391" s="98">
        <v>0.0041</v>
      </c>
      <c r="N391" s="98">
        <v>0.0091</v>
      </c>
      <c r="O391" s="159" t="s">
        <v>827</v>
      </c>
      <c r="P391" s="159" t="s">
        <v>62</v>
      </c>
      <c r="Q391" s="98">
        <v>2022.04</v>
      </c>
      <c r="R391" s="137"/>
      <c r="S391" s="124"/>
      <c r="T391" s="124"/>
      <c r="U391" s="124"/>
      <c r="V391" s="124"/>
      <c r="W391" s="124"/>
      <c r="X391" s="124"/>
      <c r="Y391" s="124"/>
      <c r="Z391" s="124"/>
      <c r="AA391" s="124"/>
      <c r="AB391" s="124"/>
      <c r="AC391" s="124"/>
      <c r="AD391" s="124"/>
      <c r="AE391" s="124"/>
      <c r="AF391" s="124"/>
      <c r="AG391" s="124"/>
      <c r="AH391" s="124"/>
      <c r="AI391" s="124"/>
      <c r="AJ391" s="124"/>
      <c r="AK391" s="124"/>
      <c r="AL391" s="124"/>
      <c r="AM391" s="124"/>
      <c r="AN391" s="124"/>
      <c r="AO391" s="124"/>
      <c r="AP391" s="124"/>
      <c r="AQ391" s="124"/>
      <c r="AR391" s="124"/>
      <c r="AS391" s="124"/>
      <c r="AT391" s="124"/>
      <c r="AU391" s="124"/>
      <c r="AV391" s="124"/>
      <c r="AW391" s="124"/>
      <c r="AX391" s="124"/>
      <c r="AY391" s="124"/>
      <c r="AZ391" s="124"/>
      <c r="BA391" s="124"/>
      <c r="BB391" s="124"/>
      <c r="BC391" s="124"/>
      <c r="BD391" s="124"/>
      <c r="BE391" s="124"/>
      <c r="BF391" s="124"/>
      <c r="BG391" s="124"/>
      <c r="BH391" s="124"/>
      <c r="BI391" s="124"/>
      <c r="BJ391" s="124"/>
      <c r="BK391" s="124"/>
      <c r="BL391" s="124"/>
      <c r="BM391" s="124"/>
      <c r="BN391" s="124"/>
      <c r="BO391" s="124"/>
      <c r="BP391" s="124"/>
      <c r="BQ391" s="124"/>
      <c r="BR391" s="124"/>
      <c r="BS391" s="124"/>
      <c r="BT391" s="124"/>
      <c r="BU391" s="124"/>
      <c r="BV391" s="124"/>
      <c r="BW391" s="124"/>
      <c r="BX391" s="124"/>
      <c r="BY391" s="124"/>
      <c r="BZ391" s="124"/>
      <c r="CA391" s="124"/>
      <c r="CB391" s="124"/>
      <c r="CC391" s="124"/>
      <c r="CD391" s="124"/>
      <c r="CE391" s="124"/>
      <c r="CF391" s="124"/>
      <c r="CG391" s="124"/>
      <c r="CH391" s="124"/>
      <c r="CI391" s="124"/>
      <c r="CJ391" s="124"/>
      <c r="CK391" s="124"/>
      <c r="CL391" s="124"/>
      <c r="CM391" s="124"/>
      <c r="CN391" s="124"/>
      <c r="CO391" s="124"/>
      <c r="CP391" s="124"/>
      <c r="CQ391" s="124"/>
      <c r="CR391" s="124"/>
      <c r="CS391" s="124"/>
      <c r="CT391" s="124"/>
      <c r="CU391" s="124"/>
      <c r="CV391" s="124"/>
      <c r="CW391" s="124"/>
      <c r="CX391" s="124"/>
      <c r="CY391" s="124"/>
      <c r="CZ391" s="124"/>
      <c r="DA391" s="124"/>
      <c r="DB391" s="124"/>
      <c r="DC391" s="124"/>
      <c r="DD391" s="124"/>
      <c r="DE391" s="124"/>
      <c r="DF391" s="124"/>
      <c r="DG391" s="124"/>
      <c r="DH391" s="124"/>
      <c r="DI391" s="124"/>
      <c r="DJ391" s="124"/>
      <c r="DK391" s="124"/>
      <c r="DL391" s="124"/>
      <c r="DM391" s="124"/>
      <c r="DN391" s="124"/>
      <c r="DO391" s="124"/>
      <c r="DP391" s="124"/>
      <c r="DQ391" s="124"/>
      <c r="DR391" s="124"/>
      <c r="DS391" s="124"/>
      <c r="DT391" s="124"/>
      <c r="DU391" s="124"/>
      <c r="DV391" s="124"/>
      <c r="DW391" s="124"/>
      <c r="DX391" s="124"/>
      <c r="DY391" s="124"/>
      <c r="DZ391" s="124"/>
      <c r="EA391" s="124"/>
      <c r="EB391" s="124"/>
      <c r="EC391" s="124"/>
      <c r="ED391" s="124"/>
      <c r="EE391" s="124"/>
      <c r="EF391" s="124"/>
      <c r="EG391" s="124"/>
      <c r="EH391" s="124"/>
      <c r="EI391" s="124"/>
      <c r="EJ391" s="124"/>
      <c r="EK391" s="124"/>
      <c r="EL391" s="124"/>
      <c r="EM391" s="124"/>
      <c r="EN391" s="124"/>
      <c r="EO391" s="124"/>
      <c r="EP391" s="124"/>
      <c r="EQ391" s="124"/>
      <c r="ER391" s="124"/>
      <c r="ES391" s="124"/>
      <c r="ET391" s="124"/>
      <c r="EU391" s="124"/>
      <c r="EV391" s="124"/>
      <c r="EW391" s="124"/>
      <c r="EX391" s="124"/>
      <c r="EY391" s="124"/>
      <c r="EZ391" s="124"/>
      <c r="FA391" s="124"/>
      <c r="FB391" s="124"/>
      <c r="FC391" s="124"/>
      <c r="FD391" s="124"/>
      <c r="FE391" s="124"/>
      <c r="FF391" s="124"/>
      <c r="FG391" s="124"/>
      <c r="FH391" s="124"/>
      <c r="FI391" s="124"/>
      <c r="FJ391" s="124"/>
      <c r="FK391" s="124"/>
      <c r="FL391" s="124"/>
      <c r="FM391" s="124"/>
      <c r="FN391" s="124"/>
      <c r="FO391" s="124"/>
      <c r="FP391" s="124"/>
      <c r="FQ391" s="124"/>
      <c r="FR391" s="124"/>
      <c r="FS391" s="124"/>
      <c r="FT391" s="124"/>
      <c r="FU391" s="124"/>
      <c r="FV391" s="124"/>
      <c r="FW391" s="124"/>
      <c r="FX391" s="124"/>
      <c r="FY391" s="124"/>
      <c r="FZ391" s="124"/>
      <c r="GA391" s="124"/>
      <c r="GB391" s="124"/>
      <c r="GC391" s="124"/>
      <c r="GD391" s="124"/>
      <c r="GE391" s="124"/>
      <c r="GF391" s="124"/>
      <c r="GG391" s="124"/>
      <c r="GH391" s="124"/>
      <c r="GI391" s="124"/>
      <c r="GJ391" s="124"/>
      <c r="GK391" s="124"/>
      <c r="GL391" s="124"/>
      <c r="GM391" s="124"/>
      <c r="GN391" s="124"/>
      <c r="GO391" s="124"/>
      <c r="GP391" s="124"/>
      <c r="GQ391" s="124"/>
      <c r="GR391" s="124"/>
      <c r="GS391" s="124"/>
      <c r="GT391" s="124"/>
      <c r="GU391" s="124"/>
      <c r="GV391" s="124"/>
      <c r="GW391" s="124"/>
      <c r="GX391" s="124"/>
      <c r="GY391" s="124"/>
      <c r="GZ391" s="124"/>
      <c r="HA391" s="124"/>
      <c r="HB391" s="124"/>
      <c r="HC391" s="124"/>
      <c r="HD391" s="124"/>
      <c r="HE391" s="124"/>
      <c r="HF391" s="124"/>
      <c r="HG391" s="124"/>
      <c r="HH391" s="124"/>
      <c r="HI391" s="124"/>
      <c r="HJ391" s="124"/>
      <c r="HK391" s="124"/>
      <c r="HL391" s="124"/>
      <c r="HM391" s="124"/>
      <c r="HN391" s="124"/>
      <c r="HO391" s="124"/>
      <c r="HP391" s="124"/>
      <c r="HQ391" s="124"/>
      <c r="HR391" s="124"/>
      <c r="HS391" s="124"/>
      <c r="HT391" s="124"/>
      <c r="HU391" s="124"/>
      <c r="HV391" s="124"/>
      <c r="HW391" s="124"/>
      <c r="HX391" s="124"/>
      <c r="HY391" s="124"/>
      <c r="HZ391" s="124"/>
      <c r="IA391" s="124"/>
      <c r="IB391" s="124"/>
      <c r="IC391" s="124"/>
      <c r="ID391" s="124"/>
      <c r="IE391" s="124"/>
      <c r="IF391" s="124"/>
      <c r="IG391" s="124"/>
      <c r="IH391" s="124"/>
      <c r="II391" s="124"/>
      <c r="IJ391" s="124"/>
      <c r="IK391" s="124"/>
      <c r="IL391" s="124"/>
      <c r="IM391" s="124"/>
      <c r="IN391" s="124"/>
      <c r="IO391" s="124"/>
    </row>
    <row r="392" s="13" customFormat="1" ht="100" customHeight="1" spans="1:249">
      <c r="A392" s="98">
        <v>8</v>
      </c>
      <c r="B392" s="158" t="s">
        <v>846</v>
      </c>
      <c r="C392" s="119" t="s">
        <v>40</v>
      </c>
      <c r="D392" s="67" t="s">
        <v>454</v>
      </c>
      <c r="E392" s="159" t="s">
        <v>847</v>
      </c>
      <c r="F392" s="158" t="s">
        <v>848</v>
      </c>
      <c r="G392" s="98">
        <v>50</v>
      </c>
      <c r="H392" s="144" t="s">
        <v>811</v>
      </c>
      <c r="I392" s="98">
        <v>1</v>
      </c>
      <c r="J392" s="98"/>
      <c r="K392" s="98">
        <v>0.0017</v>
      </c>
      <c r="L392" s="95">
        <v>0.003</v>
      </c>
      <c r="M392" s="98">
        <v>0.0076</v>
      </c>
      <c r="N392" s="98">
        <v>0.0142</v>
      </c>
      <c r="O392" s="159" t="s">
        <v>827</v>
      </c>
      <c r="P392" s="159" t="s">
        <v>48</v>
      </c>
      <c r="Q392" s="98">
        <v>2022.04</v>
      </c>
      <c r="R392" s="137"/>
      <c r="S392" s="124"/>
      <c r="T392" s="124"/>
      <c r="U392" s="124"/>
      <c r="V392" s="124"/>
      <c r="W392" s="124"/>
      <c r="X392" s="124"/>
      <c r="Y392" s="124"/>
      <c r="Z392" s="124"/>
      <c r="AA392" s="124"/>
      <c r="AB392" s="124"/>
      <c r="AC392" s="124"/>
      <c r="AD392" s="124"/>
      <c r="AE392" s="124"/>
      <c r="AF392" s="124"/>
      <c r="AG392" s="124"/>
      <c r="AH392" s="124"/>
      <c r="AI392" s="124"/>
      <c r="AJ392" s="124"/>
      <c r="AK392" s="124"/>
      <c r="AL392" s="124"/>
      <c r="AM392" s="124"/>
      <c r="AN392" s="124"/>
      <c r="AO392" s="124"/>
      <c r="AP392" s="124"/>
      <c r="AQ392" s="124"/>
      <c r="AR392" s="124"/>
      <c r="AS392" s="124"/>
      <c r="AT392" s="124"/>
      <c r="AU392" s="124"/>
      <c r="AV392" s="124"/>
      <c r="AW392" s="124"/>
      <c r="AX392" s="124"/>
      <c r="AY392" s="124"/>
      <c r="AZ392" s="124"/>
      <c r="BA392" s="124"/>
      <c r="BB392" s="124"/>
      <c r="BC392" s="124"/>
      <c r="BD392" s="124"/>
      <c r="BE392" s="124"/>
      <c r="BF392" s="124"/>
      <c r="BG392" s="124"/>
      <c r="BH392" s="124"/>
      <c r="BI392" s="124"/>
      <c r="BJ392" s="124"/>
      <c r="BK392" s="124"/>
      <c r="BL392" s="124"/>
      <c r="BM392" s="124"/>
      <c r="BN392" s="124"/>
      <c r="BO392" s="124"/>
      <c r="BP392" s="124"/>
      <c r="BQ392" s="124"/>
      <c r="BR392" s="124"/>
      <c r="BS392" s="124"/>
      <c r="BT392" s="124"/>
      <c r="BU392" s="124"/>
      <c r="BV392" s="124"/>
      <c r="BW392" s="124"/>
      <c r="BX392" s="124"/>
      <c r="BY392" s="124"/>
      <c r="BZ392" s="124"/>
      <c r="CA392" s="124"/>
      <c r="CB392" s="124"/>
      <c r="CC392" s="124"/>
      <c r="CD392" s="124"/>
      <c r="CE392" s="124"/>
      <c r="CF392" s="124"/>
      <c r="CG392" s="124"/>
      <c r="CH392" s="124"/>
      <c r="CI392" s="124"/>
      <c r="CJ392" s="124"/>
      <c r="CK392" s="124"/>
      <c r="CL392" s="124"/>
      <c r="CM392" s="124"/>
      <c r="CN392" s="124"/>
      <c r="CO392" s="124"/>
      <c r="CP392" s="124"/>
      <c r="CQ392" s="124"/>
      <c r="CR392" s="124"/>
      <c r="CS392" s="124"/>
      <c r="CT392" s="124"/>
      <c r="CU392" s="124"/>
      <c r="CV392" s="124"/>
      <c r="CW392" s="124"/>
      <c r="CX392" s="124"/>
      <c r="CY392" s="124"/>
      <c r="CZ392" s="124"/>
      <c r="DA392" s="124"/>
      <c r="DB392" s="124"/>
      <c r="DC392" s="124"/>
      <c r="DD392" s="124"/>
      <c r="DE392" s="124"/>
      <c r="DF392" s="124"/>
      <c r="DG392" s="124"/>
      <c r="DH392" s="124"/>
      <c r="DI392" s="124"/>
      <c r="DJ392" s="124"/>
      <c r="DK392" s="124"/>
      <c r="DL392" s="124"/>
      <c r="DM392" s="124"/>
      <c r="DN392" s="124"/>
      <c r="DO392" s="124"/>
      <c r="DP392" s="124"/>
      <c r="DQ392" s="124"/>
      <c r="DR392" s="124"/>
      <c r="DS392" s="124"/>
      <c r="DT392" s="124"/>
      <c r="DU392" s="124"/>
      <c r="DV392" s="124"/>
      <c r="DW392" s="124"/>
      <c r="DX392" s="124"/>
      <c r="DY392" s="124"/>
      <c r="DZ392" s="124"/>
      <c r="EA392" s="124"/>
      <c r="EB392" s="124"/>
      <c r="EC392" s="124"/>
      <c r="ED392" s="124"/>
      <c r="EE392" s="124"/>
      <c r="EF392" s="124"/>
      <c r="EG392" s="124"/>
      <c r="EH392" s="124"/>
      <c r="EI392" s="124"/>
      <c r="EJ392" s="124"/>
      <c r="EK392" s="124"/>
      <c r="EL392" s="124"/>
      <c r="EM392" s="124"/>
      <c r="EN392" s="124"/>
      <c r="EO392" s="124"/>
      <c r="EP392" s="124"/>
      <c r="EQ392" s="124"/>
      <c r="ER392" s="124"/>
      <c r="ES392" s="124"/>
      <c r="ET392" s="124"/>
      <c r="EU392" s="124"/>
      <c r="EV392" s="124"/>
      <c r="EW392" s="124"/>
      <c r="EX392" s="124"/>
      <c r="EY392" s="124"/>
      <c r="EZ392" s="124"/>
      <c r="FA392" s="124"/>
      <c r="FB392" s="124"/>
      <c r="FC392" s="124"/>
      <c r="FD392" s="124"/>
      <c r="FE392" s="124"/>
      <c r="FF392" s="124"/>
      <c r="FG392" s="124"/>
      <c r="FH392" s="124"/>
      <c r="FI392" s="124"/>
      <c r="FJ392" s="124"/>
      <c r="FK392" s="124"/>
      <c r="FL392" s="124"/>
      <c r="FM392" s="124"/>
      <c r="FN392" s="124"/>
      <c r="FO392" s="124"/>
      <c r="FP392" s="124"/>
      <c r="FQ392" s="124"/>
      <c r="FR392" s="124"/>
      <c r="FS392" s="124"/>
      <c r="FT392" s="124"/>
      <c r="FU392" s="124"/>
      <c r="FV392" s="124"/>
      <c r="FW392" s="124"/>
      <c r="FX392" s="124"/>
      <c r="FY392" s="124"/>
      <c r="FZ392" s="124"/>
      <c r="GA392" s="124"/>
      <c r="GB392" s="124"/>
      <c r="GC392" s="124"/>
      <c r="GD392" s="124"/>
      <c r="GE392" s="124"/>
      <c r="GF392" s="124"/>
      <c r="GG392" s="124"/>
      <c r="GH392" s="124"/>
      <c r="GI392" s="124"/>
      <c r="GJ392" s="124"/>
      <c r="GK392" s="124"/>
      <c r="GL392" s="124"/>
      <c r="GM392" s="124"/>
      <c r="GN392" s="124"/>
      <c r="GO392" s="124"/>
      <c r="GP392" s="124"/>
      <c r="GQ392" s="124"/>
      <c r="GR392" s="124"/>
      <c r="GS392" s="124"/>
      <c r="GT392" s="124"/>
      <c r="GU392" s="124"/>
      <c r="GV392" s="124"/>
      <c r="GW392" s="124"/>
      <c r="GX392" s="124"/>
      <c r="GY392" s="124"/>
      <c r="GZ392" s="124"/>
      <c r="HA392" s="124"/>
      <c r="HB392" s="124"/>
      <c r="HC392" s="124"/>
      <c r="HD392" s="124"/>
      <c r="HE392" s="124"/>
      <c r="HF392" s="124"/>
      <c r="HG392" s="124"/>
      <c r="HH392" s="124"/>
      <c r="HI392" s="124"/>
      <c r="HJ392" s="124"/>
      <c r="HK392" s="124"/>
      <c r="HL392" s="124"/>
      <c r="HM392" s="124"/>
      <c r="HN392" s="124"/>
      <c r="HO392" s="124"/>
      <c r="HP392" s="124"/>
      <c r="HQ392" s="124"/>
      <c r="HR392" s="124"/>
      <c r="HS392" s="124"/>
      <c r="HT392" s="124"/>
      <c r="HU392" s="124"/>
      <c r="HV392" s="124"/>
      <c r="HW392" s="124"/>
      <c r="HX392" s="124"/>
      <c r="HY392" s="124"/>
      <c r="HZ392" s="124"/>
      <c r="IA392" s="124"/>
      <c r="IB392" s="124"/>
      <c r="IC392" s="124"/>
      <c r="ID392" s="124"/>
      <c r="IE392" s="124"/>
      <c r="IF392" s="124"/>
      <c r="IG392" s="124"/>
      <c r="IH392" s="124"/>
      <c r="II392" s="124"/>
      <c r="IJ392" s="124"/>
      <c r="IK392" s="124"/>
      <c r="IL392" s="124"/>
      <c r="IM392" s="124"/>
      <c r="IN392" s="124"/>
      <c r="IO392" s="124"/>
    </row>
    <row r="393" s="13" customFormat="1" ht="100" customHeight="1" spans="1:249">
      <c r="A393" s="98">
        <v>9</v>
      </c>
      <c r="B393" s="158" t="s">
        <v>849</v>
      </c>
      <c r="C393" s="119" t="s">
        <v>40</v>
      </c>
      <c r="D393" s="67" t="s">
        <v>454</v>
      </c>
      <c r="E393" s="159" t="s">
        <v>850</v>
      </c>
      <c r="F393" s="158" t="s">
        <v>851</v>
      </c>
      <c r="G393" s="98">
        <v>50</v>
      </c>
      <c r="H393" s="144" t="s">
        <v>811</v>
      </c>
      <c r="I393" s="98">
        <v>1</v>
      </c>
      <c r="J393" s="98"/>
      <c r="K393" s="98">
        <v>0.0018</v>
      </c>
      <c r="L393" s="98">
        <v>0.0042</v>
      </c>
      <c r="M393" s="98">
        <v>0.0075</v>
      </c>
      <c r="N393" s="98">
        <v>0.0171</v>
      </c>
      <c r="O393" s="159" t="s">
        <v>827</v>
      </c>
      <c r="P393" s="159" t="s">
        <v>102</v>
      </c>
      <c r="Q393" s="98">
        <v>2022.04</v>
      </c>
      <c r="R393" s="137"/>
      <c r="S393" s="124"/>
      <c r="T393" s="124"/>
      <c r="U393" s="124"/>
      <c r="V393" s="124"/>
      <c r="W393" s="124"/>
      <c r="X393" s="124"/>
      <c r="Y393" s="124"/>
      <c r="Z393" s="124"/>
      <c r="AA393" s="124"/>
      <c r="AB393" s="124"/>
      <c r="AC393" s="124"/>
      <c r="AD393" s="124"/>
      <c r="AE393" s="124"/>
      <c r="AF393" s="124"/>
      <c r="AG393" s="124"/>
      <c r="AH393" s="124"/>
      <c r="AI393" s="124"/>
      <c r="AJ393" s="124"/>
      <c r="AK393" s="124"/>
      <c r="AL393" s="124"/>
      <c r="AM393" s="124"/>
      <c r="AN393" s="124"/>
      <c r="AO393" s="124"/>
      <c r="AP393" s="124"/>
      <c r="AQ393" s="124"/>
      <c r="AR393" s="124"/>
      <c r="AS393" s="124"/>
      <c r="AT393" s="124"/>
      <c r="AU393" s="124"/>
      <c r="AV393" s="124"/>
      <c r="AW393" s="124"/>
      <c r="AX393" s="124"/>
      <c r="AY393" s="124"/>
      <c r="AZ393" s="124"/>
      <c r="BA393" s="124"/>
      <c r="BB393" s="124"/>
      <c r="BC393" s="124"/>
      <c r="BD393" s="124"/>
      <c r="BE393" s="124"/>
      <c r="BF393" s="124"/>
      <c r="BG393" s="124"/>
      <c r="BH393" s="124"/>
      <c r="BI393" s="124"/>
      <c r="BJ393" s="124"/>
      <c r="BK393" s="124"/>
      <c r="BL393" s="124"/>
      <c r="BM393" s="124"/>
      <c r="BN393" s="124"/>
      <c r="BO393" s="124"/>
      <c r="BP393" s="124"/>
      <c r="BQ393" s="124"/>
      <c r="BR393" s="124"/>
      <c r="BS393" s="124"/>
      <c r="BT393" s="124"/>
      <c r="BU393" s="124"/>
      <c r="BV393" s="124"/>
      <c r="BW393" s="124"/>
      <c r="BX393" s="124"/>
      <c r="BY393" s="124"/>
      <c r="BZ393" s="124"/>
      <c r="CA393" s="124"/>
      <c r="CB393" s="124"/>
      <c r="CC393" s="124"/>
      <c r="CD393" s="124"/>
      <c r="CE393" s="124"/>
      <c r="CF393" s="124"/>
      <c r="CG393" s="124"/>
      <c r="CH393" s="124"/>
      <c r="CI393" s="124"/>
      <c r="CJ393" s="124"/>
      <c r="CK393" s="124"/>
      <c r="CL393" s="124"/>
      <c r="CM393" s="124"/>
      <c r="CN393" s="124"/>
      <c r="CO393" s="124"/>
      <c r="CP393" s="124"/>
      <c r="CQ393" s="124"/>
      <c r="CR393" s="124"/>
      <c r="CS393" s="124"/>
      <c r="CT393" s="124"/>
      <c r="CU393" s="124"/>
      <c r="CV393" s="124"/>
      <c r="CW393" s="124"/>
      <c r="CX393" s="124"/>
      <c r="CY393" s="124"/>
      <c r="CZ393" s="124"/>
      <c r="DA393" s="124"/>
      <c r="DB393" s="124"/>
      <c r="DC393" s="124"/>
      <c r="DD393" s="124"/>
      <c r="DE393" s="124"/>
      <c r="DF393" s="124"/>
      <c r="DG393" s="124"/>
      <c r="DH393" s="124"/>
      <c r="DI393" s="124"/>
      <c r="DJ393" s="124"/>
      <c r="DK393" s="124"/>
      <c r="DL393" s="124"/>
      <c r="DM393" s="124"/>
      <c r="DN393" s="124"/>
      <c r="DO393" s="124"/>
      <c r="DP393" s="124"/>
      <c r="DQ393" s="124"/>
      <c r="DR393" s="124"/>
      <c r="DS393" s="124"/>
      <c r="DT393" s="124"/>
      <c r="DU393" s="124"/>
      <c r="DV393" s="124"/>
      <c r="DW393" s="124"/>
      <c r="DX393" s="124"/>
      <c r="DY393" s="124"/>
      <c r="DZ393" s="124"/>
      <c r="EA393" s="124"/>
      <c r="EB393" s="124"/>
      <c r="EC393" s="124"/>
      <c r="ED393" s="124"/>
      <c r="EE393" s="124"/>
      <c r="EF393" s="124"/>
      <c r="EG393" s="124"/>
      <c r="EH393" s="124"/>
      <c r="EI393" s="124"/>
      <c r="EJ393" s="124"/>
      <c r="EK393" s="124"/>
      <c r="EL393" s="124"/>
      <c r="EM393" s="124"/>
      <c r="EN393" s="124"/>
      <c r="EO393" s="124"/>
      <c r="EP393" s="124"/>
      <c r="EQ393" s="124"/>
      <c r="ER393" s="124"/>
      <c r="ES393" s="124"/>
      <c r="ET393" s="124"/>
      <c r="EU393" s="124"/>
      <c r="EV393" s="124"/>
      <c r="EW393" s="124"/>
      <c r="EX393" s="124"/>
      <c r="EY393" s="124"/>
      <c r="EZ393" s="124"/>
      <c r="FA393" s="124"/>
      <c r="FB393" s="124"/>
      <c r="FC393" s="124"/>
      <c r="FD393" s="124"/>
      <c r="FE393" s="124"/>
      <c r="FF393" s="124"/>
      <c r="FG393" s="124"/>
      <c r="FH393" s="124"/>
      <c r="FI393" s="124"/>
      <c r="FJ393" s="124"/>
      <c r="FK393" s="124"/>
      <c r="FL393" s="124"/>
      <c r="FM393" s="124"/>
      <c r="FN393" s="124"/>
      <c r="FO393" s="124"/>
      <c r="FP393" s="124"/>
      <c r="FQ393" s="124"/>
      <c r="FR393" s="124"/>
      <c r="FS393" s="124"/>
      <c r="FT393" s="124"/>
      <c r="FU393" s="124"/>
      <c r="FV393" s="124"/>
      <c r="FW393" s="124"/>
      <c r="FX393" s="124"/>
      <c r="FY393" s="124"/>
      <c r="FZ393" s="124"/>
      <c r="GA393" s="124"/>
      <c r="GB393" s="124"/>
      <c r="GC393" s="124"/>
      <c r="GD393" s="124"/>
      <c r="GE393" s="124"/>
      <c r="GF393" s="124"/>
      <c r="GG393" s="124"/>
      <c r="GH393" s="124"/>
      <c r="GI393" s="124"/>
      <c r="GJ393" s="124"/>
      <c r="GK393" s="124"/>
      <c r="GL393" s="124"/>
      <c r="GM393" s="124"/>
      <c r="GN393" s="124"/>
      <c r="GO393" s="124"/>
      <c r="GP393" s="124"/>
      <c r="GQ393" s="124"/>
      <c r="GR393" s="124"/>
      <c r="GS393" s="124"/>
      <c r="GT393" s="124"/>
      <c r="GU393" s="124"/>
      <c r="GV393" s="124"/>
      <c r="GW393" s="124"/>
      <c r="GX393" s="124"/>
      <c r="GY393" s="124"/>
      <c r="GZ393" s="124"/>
      <c r="HA393" s="124"/>
      <c r="HB393" s="124"/>
      <c r="HC393" s="124"/>
      <c r="HD393" s="124"/>
      <c r="HE393" s="124"/>
      <c r="HF393" s="124"/>
      <c r="HG393" s="124"/>
      <c r="HH393" s="124"/>
      <c r="HI393" s="124"/>
      <c r="HJ393" s="124"/>
      <c r="HK393" s="124"/>
      <c r="HL393" s="124"/>
      <c r="HM393" s="124"/>
      <c r="HN393" s="124"/>
      <c r="HO393" s="124"/>
      <c r="HP393" s="124"/>
      <c r="HQ393" s="124"/>
      <c r="HR393" s="124"/>
      <c r="HS393" s="124"/>
      <c r="HT393" s="124"/>
      <c r="HU393" s="124"/>
      <c r="HV393" s="124"/>
      <c r="HW393" s="124"/>
      <c r="HX393" s="124"/>
      <c r="HY393" s="124"/>
      <c r="HZ393" s="124"/>
      <c r="IA393" s="124"/>
      <c r="IB393" s="124"/>
      <c r="IC393" s="124"/>
      <c r="ID393" s="124"/>
      <c r="IE393" s="124"/>
      <c r="IF393" s="124"/>
      <c r="IG393" s="124"/>
      <c r="IH393" s="124"/>
      <c r="II393" s="124"/>
      <c r="IJ393" s="124"/>
      <c r="IK393" s="124"/>
      <c r="IL393" s="124"/>
      <c r="IM393" s="124"/>
      <c r="IN393" s="124"/>
      <c r="IO393" s="124"/>
    </row>
    <row r="394" s="13" customFormat="1" ht="80" customHeight="1" spans="1:249">
      <c r="A394" s="146" t="s">
        <v>852</v>
      </c>
      <c r="B394" s="147"/>
      <c r="C394" s="92"/>
      <c r="D394" s="63"/>
      <c r="E394" s="160"/>
      <c r="F394" s="161" t="s">
        <v>853</v>
      </c>
      <c r="G394" s="120">
        <f>G395</f>
        <v>60</v>
      </c>
      <c r="H394" s="149"/>
      <c r="I394" s="92"/>
      <c r="J394" s="92"/>
      <c r="K394" s="92"/>
      <c r="L394" s="92"/>
      <c r="M394" s="92"/>
      <c r="N394" s="92"/>
      <c r="O394" s="160"/>
      <c r="P394" s="160"/>
      <c r="Q394" s="92"/>
      <c r="R394" s="107"/>
      <c r="S394" s="124"/>
      <c r="T394" s="124"/>
      <c r="U394" s="124"/>
      <c r="V394" s="124"/>
      <c r="W394" s="124"/>
      <c r="X394" s="124"/>
      <c r="Y394" s="124"/>
      <c r="Z394" s="124"/>
      <c r="AA394" s="124"/>
      <c r="AB394" s="124"/>
      <c r="AC394" s="124"/>
      <c r="AD394" s="124"/>
      <c r="AE394" s="124"/>
      <c r="AF394" s="124"/>
      <c r="AG394" s="124"/>
      <c r="AH394" s="124"/>
      <c r="AI394" s="124"/>
      <c r="AJ394" s="124"/>
      <c r="AK394" s="124"/>
      <c r="AL394" s="124"/>
      <c r="AM394" s="124"/>
      <c r="AN394" s="124"/>
      <c r="AO394" s="124"/>
      <c r="AP394" s="124"/>
      <c r="AQ394" s="124"/>
      <c r="AR394" s="124"/>
      <c r="AS394" s="124"/>
      <c r="AT394" s="124"/>
      <c r="AU394" s="124"/>
      <c r="AV394" s="124"/>
      <c r="AW394" s="124"/>
      <c r="AX394" s="124"/>
      <c r="AY394" s="124"/>
      <c r="AZ394" s="124"/>
      <c r="BA394" s="124"/>
      <c r="BB394" s="124"/>
      <c r="BC394" s="124"/>
      <c r="BD394" s="124"/>
      <c r="BE394" s="124"/>
      <c r="BF394" s="124"/>
      <c r="BG394" s="124"/>
      <c r="BH394" s="124"/>
      <c r="BI394" s="124"/>
      <c r="BJ394" s="124"/>
      <c r="BK394" s="124"/>
      <c r="BL394" s="124"/>
      <c r="BM394" s="124"/>
      <c r="BN394" s="124"/>
      <c r="BO394" s="124"/>
      <c r="BP394" s="124"/>
      <c r="BQ394" s="124"/>
      <c r="BR394" s="124"/>
      <c r="BS394" s="124"/>
      <c r="BT394" s="124"/>
      <c r="BU394" s="124"/>
      <c r="BV394" s="124"/>
      <c r="BW394" s="124"/>
      <c r="BX394" s="124"/>
      <c r="BY394" s="124"/>
      <c r="BZ394" s="124"/>
      <c r="CA394" s="124"/>
      <c r="CB394" s="124"/>
      <c r="CC394" s="124"/>
      <c r="CD394" s="124"/>
      <c r="CE394" s="124"/>
      <c r="CF394" s="124"/>
      <c r="CG394" s="124"/>
      <c r="CH394" s="124"/>
      <c r="CI394" s="124"/>
      <c r="CJ394" s="124"/>
      <c r="CK394" s="124"/>
      <c r="CL394" s="124"/>
      <c r="CM394" s="124"/>
      <c r="CN394" s="124"/>
      <c r="CO394" s="124"/>
      <c r="CP394" s="124"/>
      <c r="CQ394" s="124"/>
      <c r="CR394" s="124"/>
      <c r="CS394" s="124"/>
      <c r="CT394" s="124"/>
      <c r="CU394" s="124"/>
      <c r="CV394" s="124"/>
      <c r="CW394" s="124"/>
      <c r="CX394" s="124"/>
      <c r="CY394" s="124"/>
      <c r="CZ394" s="124"/>
      <c r="DA394" s="124"/>
      <c r="DB394" s="124"/>
      <c r="DC394" s="124"/>
      <c r="DD394" s="124"/>
      <c r="DE394" s="124"/>
      <c r="DF394" s="124"/>
      <c r="DG394" s="124"/>
      <c r="DH394" s="124"/>
      <c r="DI394" s="124"/>
      <c r="DJ394" s="124"/>
      <c r="DK394" s="124"/>
      <c r="DL394" s="124"/>
      <c r="DM394" s="124"/>
      <c r="DN394" s="124"/>
      <c r="DO394" s="124"/>
      <c r="DP394" s="124"/>
      <c r="DQ394" s="124"/>
      <c r="DR394" s="124"/>
      <c r="DS394" s="124"/>
      <c r="DT394" s="124"/>
      <c r="DU394" s="124"/>
      <c r="DV394" s="124"/>
      <c r="DW394" s="124"/>
      <c r="DX394" s="124"/>
      <c r="DY394" s="124"/>
      <c r="DZ394" s="124"/>
      <c r="EA394" s="124"/>
      <c r="EB394" s="124"/>
      <c r="EC394" s="124"/>
      <c r="ED394" s="124"/>
      <c r="EE394" s="124"/>
      <c r="EF394" s="124"/>
      <c r="EG394" s="124"/>
      <c r="EH394" s="124"/>
      <c r="EI394" s="124"/>
      <c r="EJ394" s="124"/>
      <c r="EK394" s="124"/>
      <c r="EL394" s="124"/>
      <c r="EM394" s="124"/>
      <c r="EN394" s="124"/>
      <c r="EO394" s="124"/>
      <c r="EP394" s="124"/>
      <c r="EQ394" s="124"/>
      <c r="ER394" s="124"/>
      <c r="ES394" s="124"/>
      <c r="ET394" s="124"/>
      <c r="EU394" s="124"/>
      <c r="EV394" s="124"/>
      <c r="EW394" s="124"/>
      <c r="EX394" s="124"/>
      <c r="EY394" s="124"/>
      <c r="EZ394" s="124"/>
      <c r="FA394" s="124"/>
      <c r="FB394" s="124"/>
      <c r="FC394" s="124"/>
      <c r="FD394" s="124"/>
      <c r="FE394" s="124"/>
      <c r="FF394" s="124"/>
      <c r="FG394" s="124"/>
      <c r="FH394" s="124"/>
      <c r="FI394" s="124"/>
      <c r="FJ394" s="124"/>
      <c r="FK394" s="124"/>
      <c r="FL394" s="124"/>
      <c r="FM394" s="124"/>
      <c r="FN394" s="124"/>
      <c r="FO394" s="124"/>
      <c r="FP394" s="124"/>
      <c r="FQ394" s="124"/>
      <c r="FR394" s="124"/>
      <c r="FS394" s="124"/>
      <c r="FT394" s="124"/>
      <c r="FU394" s="124"/>
      <c r="FV394" s="124"/>
      <c r="FW394" s="124"/>
      <c r="FX394" s="124"/>
      <c r="FY394" s="124"/>
      <c r="FZ394" s="124"/>
      <c r="GA394" s="124"/>
      <c r="GB394" s="124"/>
      <c r="GC394" s="124"/>
      <c r="GD394" s="124"/>
      <c r="GE394" s="124"/>
      <c r="GF394" s="124"/>
      <c r="GG394" s="124"/>
      <c r="GH394" s="124"/>
      <c r="GI394" s="124"/>
      <c r="GJ394" s="124"/>
      <c r="GK394" s="124"/>
      <c r="GL394" s="124"/>
      <c r="GM394" s="124"/>
      <c r="GN394" s="124"/>
      <c r="GO394" s="124"/>
      <c r="GP394" s="124"/>
      <c r="GQ394" s="124"/>
      <c r="GR394" s="124"/>
      <c r="GS394" s="124"/>
      <c r="GT394" s="124"/>
      <c r="GU394" s="124"/>
      <c r="GV394" s="124"/>
      <c r="GW394" s="124"/>
      <c r="GX394" s="124"/>
      <c r="GY394" s="124"/>
      <c r="GZ394" s="124"/>
      <c r="HA394" s="124"/>
      <c r="HB394" s="124"/>
      <c r="HC394" s="124"/>
      <c r="HD394" s="124"/>
      <c r="HE394" s="124"/>
      <c r="HF394" s="124"/>
      <c r="HG394" s="124"/>
      <c r="HH394" s="124"/>
      <c r="HI394" s="124"/>
      <c r="HJ394" s="124"/>
      <c r="HK394" s="124"/>
      <c r="HL394" s="124"/>
      <c r="HM394" s="124"/>
      <c r="HN394" s="124"/>
      <c r="HO394" s="124"/>
      <c r="HP394" s="124"/>
      <c r="HQ394" s="124"/>
      <c r="HR394" s="124"/>
      <c r="HS394" s="124"/>
      <c r="HT394" s="124"/>
      <c r="HU394" s="124"/>
      <c r="HV394" s="124"/>
      <c r="HW394" s="124"/>
      <c r="HX394" s="124"/>
      <c r="HY394" s="124"/>
      <c r="HZ394" s="124"/>
      <c r="IA394" s="124"/>
      <c r="IB394" s="124"/>
      <c r="IC394" s="124"/>
      <c r="ID394" s="124"/>
      <c r="IE394" s="124"/>
      <c r="IF394" s="124"/>
      <c r="IG394" s="124"/>
      <c r="IH394" s="124"/>
      <c r="II394" s="124"/>
      <c r="IJ394" s="124"/>
      <c r="IK394" s="124"/>
      <c r="IL394" s="124"/>
      <c r="IM394" s="124"/>
      <c r="IN394" s="124"/>
      <c r="IO394" s="124"/>
    </row>
    <row r="395" s="13" customFormat="1" ht="82" customHeight="1" spans="1:249">
      <c r="A395" s="98">
        <v>1</v>
      </c>
      <c r="B395" s="158" t="s">
        <v>854</v>
      </c>
      <c r="C395" s="70" t="s">
        <v>40</v>
      </c>
      <c r="D395" s="67" t="s">
        <v>788</v>
      </c>
      <c r="E395" s="159" t="s">
        <v>682</v>
      </c>
      <c r="F395" s="158" t="s">
        <v>855</v>
      </c>
      <c r="G395" s="98">
        <v>60</v>
      </c>
      <c r="H395" s="144" t="s">
        <v>811</v>
      </c>
      <c r="I395" s="98">
        <v>2</v>
      </c>
      <c r="J395" s="98"/>
      <c r="K395" s="98">
        <v>0.0124</v>
      </c>
      <c r="L395" s="98">
        <v>0.0186</v>
      </c>
      <c r="M395" s="98">
        <v>0.0496</v>
      </c>
      <c r="N395" s="98">
        <v>0.0824</v>
      </c>
      <c r="O395" s="159" t="s">
        <v>45</v>
      </c>
      <c r="P395" s="159" t="s">
        <v>682</v>
      </c>
      <c r="Q395" s="98">
        <v>2022.04</v>
      </c>
      <c r="R395" s="75"/>
      <c r="S395" s="124"/>
      <c r="T395" s="124"/>
      <c r="U395" s="124"/>
      <c r="V395" s="124"/>
      <c r="W395" s="124"/>
      <c r="X395" s="124"/>
      <c r="Y395" s="124"/>
      <c r="Z395" s="124"/>
      <c r="AA395" s="124"/>
      <c r="AB395" s="124"/>
      <c r="AC395" s="124"/>
      <c r="AD395" s="124"/>
      <c r="AE395" s="124"/>
      <c r="AF395" s="124"/>
      <c r="AG395" s="124"/>
      <c r="AH395" s="124"/>
      <c r="AI395" s="124"/>
      <c r="AJ395" s="124"/>
      <c r="AK395" s="124"/>
      <c r="AL395" s="124"/>
      <c r="AM395" s="124"/>
      <c r="AN395" s="124"/>
      <c r="AO395" s="124"/>
      <c r="AP395" s="124"/>
      <c r="AQ395" s="124"/>
      <c r="AR395" s="124"/>
      <c r="AS395" s="124"/>
      <c r="AT395" s="124"/>
      <c r="AU395" s="124"/>
      <c r="AV395" s="124"/>
      <c r="AW395" s="124"/>
      <c r="AX395" s="124"/>
      <c r="AY395" s="124"/>
      <c r="AZ395" s="124"/>
      <c r="BA395" s="124"/>
      <c r="BB395" s="124"/>
      <c r="BC395" s="124"/>
      <c r="BD395" s="124"/>
      <c r="BE395" s="124"/>
      <c r="BF395" s="124"/>
      <c r="BG395" s="124"/>
      <c r="BH395" s="124"/>
      <c r="BI395" s="124"/>
      <c r="BJ395" s="124"/>
      <c r="BK395" s="124"/>
      <c r="BL395" s="124"/>
      <c r="BM395" s="124"/>
      <c r="BN395" s="124"/>
      <c r="BO395" s="124"/>
      <c r="BP395" s="124"/>
      <c r="BQ395" s="124"/>
      <c r="BR395" s="124"/>
      <c r="BS395" s="124"/>
      <c r="BT395" s="124"/>
      <c r="BU395" s="124"/>
      <c r="BV395" s="124"/>
      <c r="BW395" s="124"/>
      <c r="BX395" s="124"/>
      <c r="BY395" s="124"/>
      <c r="BZ395" s="124"/>
      <c r="CA395" s="124"/>
      <c r="CB395" s="124"/>
      <c r="CC395" s="124"/>
      <c r="CD395" s="124"/>
      <c r="CE395" s="124"/>
      <c r="CF395" s="124"/>
      <c r="CG395" s="124"/>
      <c r="CH395" s="124"/>
      <c r="CI395" s="124"/>
      <c r="CJ395" s="124"/>
      <c r="CK395" s="124"/>
      <c r="CL395" s="124"/>
      <c r="CM395" s="124"/>
      <c r="CN395" s="124"/>
      <c r="CO395" s="124"/>
      <c r="CP395" s="124"/>
      <c r="CQ395" s="124"/>
      <c r="CR395" s="124"/>
      <c r="CS395" s="124"/>
      <c r="CT395" s="124"/>
      <c r="CU395" s="124"/>
      <c r="CV395" s="124"/>
      <c r="CW395" s="124"/>
      <c r="CX395" s="124"/>
      <c r="CY395" s="124"/>
      <c r="CZ395" s="124"/>
      <c r="DA395" s="124"/>
      <c r="DB395" s="124"/>
      <c r="DC395" s="124"/>
      <c r="DD395" s="124"/>
      <c r="DE395" s="124"/>
      <c r="DF395" s="124"/>
      <c r="DG395" s="124"/>
      <c r="DH395" s="124"/>
      <c r="DI395" s="124"/>
      <c r="DJ395" s="124"/>
      <c r="DK395" s="124"/>
      <c r="DL395" s="124"/>
      <c r="DM395" s="124"/>
      <c r="DN395" s="124"/>
      <c r="DO395" s="124"/>
      <c r="DP395" s="124"/>
      <c r="DQ395" s="124"/>
      <c r="DR395" s="124"/>
      <c r="DS395" s="124"/>
      <c r="DT395" s="124"/>
      <c r="DU395" s="124"/>
      <c r="DV395" s="124"/>
      <c r="DW395" s="124"/>
      <c r="DX395" s="124"/>
      <c r="DY395" s="124"/>
      <c r="DZ395" s="124"/>
      <c r="EA395" s="124"/>
      <c r="EB395" s="124"/>
      <c r="EC395" s="124"/>
      <c r="ED395" s="124"/>
      <c r="EE395" s="124"/>
      <c r="EF395" s="124"/>
      <c r="EG395" s="124"/>
      <c r="EH395" s="124"/>
      <c r="EI395" s="124"/>
      <c r="EJ395" s="124"/>
      <c r="EK395" s="124"/>
      <c r="EL395" s="124"/>
      <c r="EM395" s="124"/>
      <c r="EN395" s="124"/>
      <c r="EO395" s="124"/>
      <c r="EP395" s="124"/>
      <c r="EQ395" s="124"/>
      <c r="ER395" s="124"/>
      <c r="ES395" s="124"/>
      <c r="ET395" s="124"/>
      <c r="EU395" s="124"/>
      <c r="EV395" s="124"/>
      <c r="EW395" s="124"/>
      <c r="EX395" s="124"/>
      <c r="EY395" s="124"/>
      <c r="EZ395" s="124"/>
      <c r="FA395" s="124"/>
      <c r="FB395" s="124"/>
      <c r="FC395" s="124"/>
      <c r="FD395" s="124"/>
      <c r="FE395" s="124"/>
      <c r="FF395" s="124"/>
      <c r="FG395" s="124"/>
      <c r="FH395" s="124"/>
      <c r="FI395" s="124"/>
      <c r="FJ395" s="124"/>
      <c r="FK395" s="124"/>
      <c r="FL395" s="124"/>
      <c r="FM395" s="124"/>
      <c r="FN395" s="124"/>
      <c r="FO395" s="124"/>
      <c r="FP395" s="124"/>
      <c r="FQ395" s="124"/>
      <c r="FR395" s="124"/>
      <c r="FS395" s="124"/>
      <c r="FT395" s="124"/>
      <c r="FU395" s="124"/>
      <c r="FV395" s="124"/>
      <c r="FW395" s="124"/>
      <c r="FX395" s="124"/>
      <c r="FY395" s="124"/>
      <c r="FZ395" s="124"/>
      <c r="GA395" s="124"/>
      <c r="GB395" s="124"/>
      <c r="GC395" s="124"/>
      <c r="GD395" s="124"/>
      <c r="GE395" s="124"/>
      <c r="GF395" s="124"/>
      <c r="GG395" s="124"/>
      <c r="GH395" s="124"/>
      <c r="GI395" s="124"/>
      <c r="GJ395" s="124"/>
      <c r="GK395" s="124"/>
      <c r="GL395" s="124"/>
      <c r="GM395" s="124"/>
      <c r="GN395" s="124"/>
      <c r="GO395" s="124"/>
      <c r="GP395" s="124"/>
      <c r="GQ395" s="124"/>
      <c r="GR395" s="124"/>
      <c r="GS395" s="124"/>
      <c r="GT395" s="124"/>
      <c r="GU395" s="124"/>
      <c r="GV395" s="124"/>
      <c r="GW395" s="124"/>
      <c r="GX395" s="124"/>
      <c r="GY395" s="124"/>
      <c r="GZ395" s="124"/>
      <c r="HA395" s="124"/>
      <c r="HB395" s="124"/>
      <c r="HC395" s="124"/>
      <c r="HD395" s="124"/>
      <c r="HE395" s="124"/>
      <c r="HF395" s="124"/>
      <c r="HG395" s="124"/>
      <c r="HH395" s="124"/>
      <c r="HI395" s="124"/>
      <c r="HJ395" s="124"/>
      <c r="HK395" s="124"/>
      <c r="HL395" s="124"/>
      <c r="HM395" s="124"/>
      <c r="HN395" s="124"/>
      <c r="HO395" s="124"/>
      <c r="HP395" s="124"/>
      <c r="HQ395" s="124"/>
      <c r="HR395" s="124"/>
      <c r="HS395" s="124"/>
      <c r="HT395" s="124"/>
      <c r="HU395" s="124"/>
      <c r="HV395" s="124"/>
      <c r="HW395" s="124"/>
      <c r="HX395" s="124"/>
      <c r="HY395" s="124"/>
      <c r="HZ395" s="124"/>
      <c r="IA395" s="124"/>
      <c r="IB395" s="124"/>
      <c r="IC395" s="124"/>
      <c r="ID395" s="124"/>
      <c r="IE395" s="124"/>
      <c r="IF395" s="124"/>
      <c r="IG395" s="124"/>
      <c r="IH395" s="124"/>
      <c r="II395" s="124"/>
      <c r="IJ395" s="124"/>
      <c r="IK395" s="124"/>
      <c r="IL395" s="124"/>
      <c r="IM395" s="124"/>
      <c r="IN395" s="124"/>
      <c r="IO395" s="124"/>
    </row>
    <row r="396" s="13" customFormat="1" ht="56" customHeight="1" spans="1:249">
      <c r="A396" s="114" t="s">
        <v>856</v>
      </c>
      <c r="B396" s="115"/>
      <c r="C396" s="162"/>
      <c r="D396" s="162"/>
      <c r="E396" s="16"/>
      <c r="F396" s="163" t="s">
        <v>857</v>
      </c>
      <c r="G396" s="65">
        <f>G397+G398+G399</f>
        <v>780.5</v>
      </c>
      <c r="H396" s="112"/>
      <c r="I396" s="131"/>
      <c r="J396" s="93"/>
      <c r="K396" s="93"/>
      <c r="L396" s="93"/>
      <c r="M396" s="93"/>
      <c r="N396" s="63"/>
      <c r="O396" s="67"/>
      <c r="P396" s="67"/>
      <c r="Q396" s="98"/>
      <c r="R396" s="177"/>
      <c r="S396" s="124"/>
      <c r="T396" s="124"/>
      <c r="U396" s="124"/>
      <c r="V396" s="124"/>
      <c r="W396" s="124"/>
      <c r="X396" s="124"/>
      <c r="Y396" s="124"/>
      <c r="Z396" s="124"/>
      <c r="AA396" s="124"/>
      <c r="AB396" s="124"/>
      <c r="AC396" s="124"/>
      <c r="AD396" s="124"/>
      <c r="AE396" s="124"/>
      <c r="AF396" s="124"/>
      <c r="AG396" s="124"/>
      <c r="AH396" s="124"/>
      <c r="AI396" s="124"/>
      <c r="AJ396" s="124"/>
      <c r="AK396" s="124"/>
      <c r="AL396" s="124"/>
      <c r="AM396" s="124"/>
      <c r="AN396" s="124"/>
      <c r="AO396" s="124"/>
      <c r="AP396" s="124"/>
      <c r="AQ396" s="124"/>
      <c r="AR396" s="124"/>
      <c r="AS396" s="124"/>
      <c r="AT396" s="124"/>
      <c r="AU396" s="124"/>
      <c r="AV396" s="124"/>
      <c r="AW396" s="124"/>
      <c r="AX396" s="124"/>
      <c r="AY396" s="124"/>
      <c r="AZ396" s="124"/>
      <c r="BA396" s="124"/>
      <c r="BB396" s="124"/>
      <c r="BC396" s="124"/>
      <c r="BD396" s="124"/>
      <c r="BE396" s="124"/>
      <c r="BF396" s="124"/>
      <c r="BG396" s="124"/>
      <c r="BH396" s="124"/>
      <c r="BI396" s="124"/>
      <c r="BJ396" s="124"/>
      <c r="BK396" s="124"/>
      <c r="BL396" s="124"/>
      <c r="BM396" s="124"/>
      <c r="BN396" s="124"/>
      <c r="BO396" s="124"/>
      <c r="BP396" s="124"/>
      <c r="BQ396" s="124"/>
      <c r="BR396" s="124"/>
      <c r="BS396" s="124"/>
      <c r="BT396" s="124"/>
      <c r="BU396" s="124"/>
      <c r="BV396" s="124"/>
      <c r="BW396" s="124"/>
      <c r="BX396" s="124"/>
      <c r="BY396" s="124"/>
      <c r="BZ396" s="124"/>
      <c r="CA396" s="124"/>
      <c r="CB396" s="124"/>
      <c r="CC396" s="124"/>
      <c r="CD396" s="124"/>
      <c r="CE396" s="124"/>
      <c r="CF396" s="124"/>
      <c r="CG396" s="124"/>
      <c r="CH396" s="124"/>
      <c r="CI396" s="124"/>
      <c r="CJ396" s="124"/>
      <c r="CK396" s="124"/>
      <c r="CL396" s="124"/>
      <c r="CM396" s="124"/>
      <c r="CN396" s="124"/>
      <c r="CO396" s="124"/>
      <c r="CP396" s="124"/>
      <c r="CQ396" s="124"/>
      <c r="CR396" s="124"/>
      <c r="CS396" s="124"/>
      <c r="CT396" s="124"/>
      <c r="CU396" s="124"/>
      <c r="CV396" s="124"/>
      <c r="CW396" s="124"/>
      <c r="CX396" s="124"/>
      <c r="CY396" s="124"/>
      <c r="CZ396" s="124"/>
      <c r="DA396" s="124"/>
      <c r="DB396" s="124"/>
      <c r="DC396" s="124"/>
      <c r="DD396" s="124"/>
      <c r="DE396" s="124"/>
      <c r="DF396" s="124"/>
      <c r="DG396" s="124"/>
      <c r="DH396" s="124"/>
      <c r="DI396" s="124"/>
      <c r="DJ396" s="124"/>
      <c r="DK396" s="124"/>
      <c r="DL396" s="124"/>
      <c r="DM396" s="124"/>
      <c r="DN396" s="124"/>
      <c r="DO396" s="124"/>
      <c r="DP396" s="124"/>
      <c r="DQ396" s="124"/>
      <c r="DR396" s="124"/>
      <c r="DS396" s="124"/>
      <c r="DT396" s="124"/>
      <c r="DU396" s="124"/>
      <c r="DV396" s="124"/>
      <c r="DW396" s="124"/>
      <c r="DX396" s="124"/>
      <c r="DY396" s="124"/>
      <c r="DZ396" s="124"/>
      <c r="EA396" s="124"/>
      <c r="EB396" s="124"/>
      <c r="EC396" s="124"/>
      <c r="ED396" s="124"/>
      <c r="EE396" s="124"/>
      <c r="EF396" s="124"/>
      <c r="EG396" s="124"/>
      <c r="EH396" s="124"/>
      <c r="EI396" s="124"/>
      <c r="EJ396" s="124"/>
      <c r="EK396" s="124"/>
      <c r="EL396" s="124"/>
      <c r="EM396" s="124"/>
      <c r="EN396" s="124"/>
      <c r="EO396" s="124"/>
      <c r="EP396" s="124"/>
      <c r="EQ396" s="124"/>
      <c r="ER396" s="124"/>
      <c r="ES396" s="124"/>
      <c r="ET396" s="124"/>
      <c r="EU396" s="124"/>
      <c r="EV396" s="124"/>
      <c r="EW396" s="124"/>
      <c r="EX396" s="124"/>
      <c r="EY396" s="124"/>
      <c r="EZ396" s="124"/>
      <c r="FA396" s="124"/>
      <c r="FB396" s="124"/>
      <c r="FC396" s="124"/>
      <c r="FD396" s="124"/>
      <c r="FE396" s="124"/>
      <c r="FF396" s="124"/>
      <c r="FG396" s="124"/>
      <c r="FH396" s="124"/>
      <c r="FI396" s="124"/>
      <c r="FJ396" s="124"/>
      <c r="FK396" s="124"/>
      <c r="FL396" s="124"/>
      <c r="FM396" s="124"/>
      <c r="FN396" s="124"/>
      <c r="FO396" s="124"/>
      <c r="FP396" s="124"/>
      <c r="FQ396" s="124"/>
      <c r="FR396" s="124"/>
      <c r="FS396" s="124"/>
      <c r="FT396" s="124"/>
      <c r="FU396" s="124"/>
      <c r="FV396" s="124"/>
      <c r="FW396" s="124"/>
      <c r="FX396" s="124"/>
      <c r="FY396" s="124"/>
      <c r="FZ396" s="124"/>
      <c r="GA396" s="124"/>
      <c r="GB396" s="124"/>
      <c r="GC396" s="124"/>
      <c r="GD396" s="124"/>
      <c r="GE396" s="124"/>
      <c r="GF396" s="124"/>
      <c r="GG396" s="124"/>
      <c r="GH396" s="124"/>
      <c r="GI396" s="124"/>
      <c r="GJ396" s="124"/>
      <c r="GK396" s="124"/>
      <c r="GL396" s="124"/>
      <c r="GM396" s="124"/>
      <c r="GN396" s="124"/>
      <c r="GO396" s="124"/>
      <c r="GP396" s="124"/>
      <c r="GQ396" s="124"/>
      <c r="GR396" s="124"/>
      <c r="GS396" s="124"/>
      <c r="GT396" s="124"/>
      <c r="GU396" s="124"/>
      <c r="GV396" s="124"/>
      <c r="GW396" s="124"/>
      <c r="GX396" s="124"/>
      <c r="GY396" s="124"/>
      <c r="GZ396" s="124"/>
      <c r="HA396" s="124"/>
      <c r="HB396" s="124"/>
      <c r="HC396" s="124"/>
      <c r="HD396" s="124"/>
      <c r="HE396" s="124"/>
      <c r="HF396" s="124"/>
      <c r="HG396" s="124"/>
      <c r="HH396" s="124"/>
      <c r="HI396" s="124"/>
      <c r="HJ396" s="124"/>
      <c r="HK396" s="124"/>
      <c r="HL396" s="124"/>
      <c r="HM396" s="124"/>
      <c r="HN396" s="124"/>
      <c r="HO396" s="124"/>
      <c r="HP396" s="124"/>
      <c r="HQ396" s="124"/>
      <c r="HR396" s="124"/>
      <c r="HS396" s="124"/>
      <c r="HT396" s="124"/>
      <c r="HU396" s="124"/>
      <c r="HV396" s="124"/>
      <c r="HW396" s="124"/>
      <c r="HX396" s="124"/>
      <c r="HY396" s="124"/>
      <c r="HZ396" s="124"/>
      <c r="IA396" s="124"/>
      <c r="IB396" s="124"/>
      <c r="IC396" s="124"/>
      <c r="ID396" s="124"/>
      <c r="IE396" s="124"/>
      <c r="IF396" s="124"/>
      <c r="IG396" s="124"/>
      <c r="IH396" s="124"/>
      <c r="II396" s="124"/>
      <c r="IJ396" s="124"/>
      <c r="IK396" s="124"/>
      <c r="IL396" s="124"/>
      <c r="IM396" s="124"/>
      <c r="IN396" s="124"/>
      <c r="IO396" s="124"/>
    </row>
    <row r="397" s="1" customFormat="1" ht="88" customHeight="1" spans="1:249">
      <c r="A397" s="67">
        <v>1</v>
      </c>
      <c r="B397" s="143" t="s">
        <v>858</v>
      </c>
      <c r="C397" s="70" t="s">
        <v>40</v>
      </c>
      <c r="D397" s="67" t="s">
        <v>41</v>
      </c>
      <c r="E397" s="70" t="s">
        <v>859</v>
      </c>
      <c r="F397" s="110" t="s">
        <v>860</v>
      </c>
      <c r="G397" s="67">
        <v>500</v>
      </c>
      <c r="H397" s="75" t="s">
        <v>861</v>
      </c>
      <c r="I397" s="67">
        <v>4</v>
      </c>
      <c r="J397" s="67">
        <v>6</v>
      </c>
      <c r="K397" s="67">
        <v>0.0181</v>
      </c>
      <c r="L397" s="67">
        <v>0.0252</v>
      </c>
      <c r="M397" s="67">
        <v>0.0484</v>
      </c>
      <c r="N397" s="67">
        <v>0.0568</v>
      </c>
      <c r="O397" s="70" t="s">
        <v>135</v>
      </c>
      <c r="P397" s="70" t="s">
        <v>862</v>
      </c>
      <c r="Q397" s="98">
        <v>2021.12</v>
      </c>
      <c r="R397" s="137"/>
      <c r="S397" s="30"/>
      <c r="T397" s="30"/>
      <c r="U397" s="30"/>
      <c r="V397" s="30"/>
      <c r="W397" s="30"/>
      <c r="X397" s="30"/>
      <c r="Y397" s="30"/>
      <c r="Z397" s="30"/>
      <c r="AA397" s="30"/>
      <c r="AB397" s="30"/>
      <c r="AC397" s="30"/>
      <c r="AD397" s="30"/>
      <c r="AE397" s="30"/>
      <c r="AF397" s="30"/>
      <c r="AG397" s="30"/>
      <c r="AH397" s="30"/>
      <c r="AI397" s="30"/>
      <c r="AJ397" s="30"/>
      <c r="AK397" s="30"/>
      <c r="AL397" s="30"/>
      <c r="AM397" s="30"/>
      <c r="AN397" s="30"/>
      <c r="AO397" s="30"/>
      <c r="AP397" s="30"/>
      <c r="AQ397" s="30"/>
      <c r="AR397" s="30"/>
      <c r="AS397" s="30"/>
      <c r="AT397" s="30"/>
      <c r="AU397" s="30"/>
      <c r="AV397" s="30"/>
      <c r="AW397" s="30"/>
      <c r="AX397" s="30"/>
      <c r="AY397" s="30"/>
      <c r="AZ397" s="30"/>
      <c r="BA397" s="30"/>
      <c r="BB397" s="30"/>
      <c r="BC397" s="30"/>
      <c r="BD397" s="30"/>
      <c r="BE397" s="30"/>
      <c r="BF397" s="30"/>
      <c r="BG397" s="30"/>
      <c r="BH397" s="30"/>
      <c r="BI397" s="30"/>
      <c r="BJ397" s="30"/>
      <c r="BK397" s="30"/>
      <c r="BL397" s="30"/>
      <c r="BM397" s="30"/>
      <c r="BN397" s="30"/>
      <c r="BO397" s="30"/>
      <c r="BP397" s="30"/>
      <c r="BQ397" s="30"/>
      <c r="BR397" s="30"/>
      <c r="BS397" s="30"/>
      <c r="BT397" s="30"/>
      <c r="BU397" s="30"/>
      <c r="BV397" s="30"/>
      <c r="BW397" s="30"/>
      <c r="BX397" s="30"/>
      <c r="BY397" s="30"/>
      <c r="BZ397" s="30"/>
      <c r="CA397" s="30"/>
      <c r="CB397" s="30"/>
      <c r="CC397" s="30"/>
      <c r="CD397" s="30"/>
      <c r="CE397" s="30"/>
      <c r="CF397" s="30"/>
      <c r="CG397" s="30"/>
      <c r="CH397" s="30"/>
      <c r="CI397" s="30"/>
      <c r="CJ397" s="30"/>
      <c r="CK397" s="30"/>
      <c r="CL397" s="30"/>
      <c r="CM397" s="30"/>
      <c r="CN397" s="30"/>
      <c r="CO397" s="30"/>
      <c r="CP397" s="30"/>
      <c r="CQ397" s="30"/>
      <c r="CR397" s="30"/>
      <c r="CS397" s="30"/>
      <c r="CT397" s="30"/>
      <c r="CU397" s="30"/>
      <c r="CV397" s="30"/>
      <c r="CW397" s="30"/>
      <c r="CX397" s="30"/>
      <c r="CY397" s="30"/>
      <c r="CZ397" s="30"/>
      <c r="DA397" s="30"/>
      <c r="DB397" s="30"/>
      <c r="DC397" s="30"/>
      <c r="DD397" s="30"/>
      <c r="DE397" s="30"/>
      <c r="DF397" s="30"/>
      <c r="DG397" s="30"/>
      <c r="DH397" s="30"/>
      <c r="DI397" s="30"/>
      <c r="DJ397" s="30"/>
      <c r="DK397" s="30"/>
      <c r="DL397" s="30"/>
      <c r="DM397" s="30"/>
      <c r="DN397" s="30"/>
      <c r="DO397" s="30"/>
      <c r="DP397" s="30"/>
      <c r="DQ397" s="30"/>
      <c r="DR397" s="30"/>
      <c r="DS397" s="30"/>
      <c r="DT397" s="30"/>
      <c r="DU397" s="30"/>
      <c r="DV397" s="30"/>
      <c r="DW397" s="30"/>
      <c r="DX397" s="30"/>
      <c r="DY397" s="30"/>
      <c r="DZ397" s="30"/>
      <c r="EA397" s="30"/>
      <c r="EB397" s="30"/>
      <c r="EC397" s="30"/>
      <c r="ED397" s="30"/>
      <c r="EE397" s="30"/>
      <c r="EF397" s="30"/>
      <c r="EG397" s="30"/>
      <c r="EH397" s="30"/>
      <c r="EI397" s="30"/>
      <c r="EJ397" s="30"/>
      <c r="EK397" s="30"/>
      <c r="EL397" s="30"/>
      <c r="EM397" s="30"/>
      <c r="EN397" s="30"/>
      <c r="EO397" s="30"/>
      <c r="EP397" s="30"/>
      <c r="EQ397" s="30"/>
      <c r="ER397" s="30"/>
      <c r="ES397" s="30"/>
      <c r="ET397" s="30"/>
      <c r="EU397" s="30"/>
      <c r="EV397" s="30"/>
      <c r="EW397" s="30"/>
      <c r="EX397" s="30"/>
      <c r="EY397" s="30"/>
      <c r="EZ397" s="30"/>
      <c r="FA397" s="30"/>
      <c r="FB397" s="30"/>
      <c r="FC397" s="30"/>
      <c r="FD397" s="30"/>
      <c r="FE397" s="30"/>
      <c r="FF397" s="30"/>
      <c r="FG397" s="30"/>
      <c r="FH397" s="30"/>
      <c r="FI397" s="30"/>
      <c r="FJ397" s="30"/>
      <c r="FK397" s="30"/>
      <c r="FL397" s="30"/>
      <c r="FM397" s="30"/>
      <c r="FN397" s="30"/>
      <c r="FO397" s="30"/>
      <c r="FP397" s="30"/>
      <c r="FQ397" s="30"/>
      <c r="FR397" s="30"/>
      <c r="FS397" s="30"/>
      <c r="FT397" s="30"/>
      <c r="FU397" s="30"/>
      <c r="FV397" s="30"/>
      <c r="FW397" s="30"/>
      <c r="FX397" s="30"/>
      <c r="FY397" s="30"/>
      <c r="FZ397" s="30"/>
      <c r="GA397" s="30"/>
      <c r="GB397" s="30"/>
      <c r="GC397" s="30"/>
      <c r="GD397" s="30"/>
      <c r="GE397" s="30"/>
      <c r="GF397" s="30"/>
      <c r="GG397" s="30"/>
      <c r="GH397" s="30"/>
      <c r="GI397" s="30"/>
      <c r="GJ397" s="30"/>
      <c r="GK397" s="30"/>
      <c r="GL397" s="30"/>
      <c r="GM397" s="30"/>
      <c r="GN397" s="30"/>
      <c r="GO397" s="30"/>
      <c r="GP397" s="30"/>
      <c r="GQ397" s="30"/>
      <c r="GR397" s="30"/>
      <c r="GS397" s="30"/>
      <c r="GT397" s="30"/>
      <c r="GU397" s="30"/>
      <c r="GV397" s="30"/>
      <c r="GW397" s="30"/>
      <c r="GX397" s="30"/>
      <c r="GY397" s="30"/>
      <c r="GZ397" s="30"/>
      <c r="HA397" s="30"/>
      <c r="HB397" s="30"/>
      <c r="HC397" s="30"/>
      <c r="HD397" s="30"/>
      <c r="HE397" s="30"/>
      <c r="HF397" s="30"/>
      <c r="HG397" s="30"/>
      <c r="HH397" s="30"/>
      <c r="HI397" s="30"/>
      <c r="HJ397" s="30"/>
      <c r="HK397" s="30"/>
      <c r="HL397" s="30"/>
      <c r="HM397" s="30"/>
      <c r="HN397" s="30"/>
      <c r="HO397" s="30"/>
      <c r="HP397" s="30"/>
      <c r="HQ397" s="30"/>
      <c r="HR397" s="30"/>
      <c r="HS397" s="30"/>
      <c r="HT397" s="30"/>
      <c r="HU397" s="30"/>
      <c r="HV397" s="30"/>
      <c r="HW397" s="30"/>
      <c r="HX397" s="30"/>
      <c r="HY397" s="30"/>
      <c r="HZ397" s="30"/>
      <c r="IA397" s="30"/>
      <c r="IB397" s="30"/>
      <c r="IC397" s="30"/>
      <c r="ID397" s="30"/>
      <c r="IE397" s="30"/>
      <c r="IF397" s="30"/>
      <c r="IG397" s="30"/>
      <c r="IH397" s="30"/>
      <c r="II397" s="30"/>
      <c r="IJ397" s="30"/>
      <c r="IK397" s="30"/>
      <c r="IL397" s="30"/>
      <c r="IM397" s="30"/>
      <c r="IN397" s="30"/>
      <c r="IO397" s="30"/>
    </row>
    <row r="398" s="1" customFormat="1" ht="88" customHeight="1" spans="1:249">
      <c r="A398" s="67">
        <v>2</v>
      </c>
      <c r="B398" s="143" t="s">
        <v>863</v>
      </c>
      <c r="C398" s="70" t="s">
        <v>40</v>
      </c>
      <c r="D398" s="67" t="s">
        <v>788</v>
      </c>
      <c r="E398" s="70" t="s">
        <v>682</v>
      </c>
      <c r="F398" s="110" t="s">
        <v>864</v>
      </c>
      <c r="G398" s="67">
        <v>260</v>
      </c>
      <c r="H398" s="75" t="s">
        <v>865</v>
      </c>
      <c r="I398" s="67">
        <v>3</v>
      </c>
      <c r="J398" s="67">
        <v>5</v>
      </c>
      <c r="K398" s="67">
        <v>0.0131</v>
      </c>
      <c r="L398" s="67">
        <v>0.0165</v>
      </c>
      <c r="M398" s="67">
        <v>0.0394</v>
      </c>
      <c r="N398" s="67">
        <v>0.0428</v>
      </c>
      <c r="O398" s="70" t="s">
        <v>45</v>
      </c>
      <c r="P398" s="70" t="s">
        <v>45</v>
      </c>
      <c r="Q398" s="98">
        <v>2022.04</v>
      </c>
      <c r="R398" s="137"/>
      <c r="S398" s="30"/>
      <c r="T398" s="30"/>
      <c r="U398" s="30"/>
      <c r="V398" s="30"/>
      <c r="W398" s="30"/>
      <c r="X398" s="30"/>
      <c r="Y398" s="30"/>
      <c r="Z398" s="30"/>
      <c r="AA398" s="30"/>
      <c r="AB398" s="30"/>
      <c r="AC398" s="30"/>
      <c r="AD398" s="30"/>
      <c r="AE398" s="30"/>
      <c r="AF398" s="30"/>
      <c r="AG398" s="30"/>
      <c r="AH398" s="30"/>
      <c r="AI398" s="30"/>
      <c r="AJ398" s="30"/>
      <c r="AK398" s="30"/>
      <c r="AL398" s="30"/>
      <c r="AM398" s="30"/>
      <c r="AN398" s="30"/>
      <c r="AO398" s="30"/>
      <c r="AP398" s="30"/>
      <c r="AQ398" s="30"/>
      <c r="AR398" s="30"/>
      <c r="AS398" s="30"/>
      <c r="AT398" s="30"/>
      <c r="AU398" s="30"/>
      <c r="AV398" s="30"/>
      <c r="AW398" s="30"/>
      <c r="AX398" s="30"/>
      <c r="AY398" s="30"/>
      <c r="AZ398" s="30"/>
      <c r="BA398" s="30"/>
      <c r="BB398" s="30"/>
      <c r="BC398" s="30"/>
      <c r="BD398" s="30"/>
      <c r="BE398" s="30"/>
      <c r="BF398" s="30"/>
      <c r="BG398" s="30"/>
      <c r="BH398" s="30"/>
      <c r="BI398" s="30"/>
      <c r="BJ398" s="30"/>
      <c r="BK398" s="30"/>
      <c r="BL398" s="30"/>
      <c r="BM398" s="30"/>
      <c r="BN398" s="30"/>
      <c r="BO398" s="30"/>
      <c r="BP398" s="30"/>
      <c r="BQ398" s="30"/>
      <c r="BR398" s="30"/>
      <c r="BS398" s="30"/>
      <c r="BT398" s="30"/>
      <c r="BU398" s="30"/>
      <c r="BV398" s="30"/>
      <c r="BW398" s="30"/>
      <c r="BX398" s="30"/>
      <c r="BY398" s="30"/>
      <c r="BZ398" s="30"/>
      <c r="CA398" s="30"/>
      <c r="CB398" s="30"/>
      <c r="CC398" s="30"/>
      <c r="CD398" s="30"/>
      <c r="CE398" s="30"/>
      <c r="CF398" s="30"/>
      <c r="CG398" s="30"/>
      <c r="CH398" s="30"/>
      <c r="CI398" s="30"/>
      <c r="CJ398" s="30"/>
      <c r="CK398" s="30"/>
      <c r="CL398" s="30"/>
      <c r="CM398" s="30"/>
      <c r="CN398" s="30"/>
      <c r="CO398" s="30"/>
      <c r="CP398" s="30"/>
      <c r="CQ398" s="30"/>
      <c r="CR398" s="30"/>
      <c r="CS398" s="30"/>
      <c r="CT398" s="30"/>
      <c r="CU398" s="30"/>
      <c r="CV398" s="30"/>
      <c r="CW398" s="30"/>
      <c r="CX398" s="30"/>
      <c r="CY398" s="30"/>
      <c r="CZ398" s="30"/>
      <c r="DA398" s="30"/>
      <c r="DB398" s="30"/>
      <c r="DC398" s="30"/>
      <c r="DD398" s="30"/>
      <c r="DE398" s="30"/>
      <c r="DF398" s="30"/>
      <c r="DG398" s="30"/>
      <c r="DH398" s="30"/>
      <c r="DI398" s="30"/>
      <c r="DJ398" s="30"/>
      <c r="DK398" s="30"/>
      <c r="DL398" s="30"/>
      <c r="DM398" s="30"/>
      <c r="DN398" s="30"/>
      <c r="DO398" s="30"/>
      <c r="DP398" s="30"/>
      <c r="DQ398" s="30"/>
      <c r="DR398" s="30"/>
      <c r="DS398" s="30"/>
      <c r="DT398" s="30"/>
      <c r="DU398" s="30"/>
      <c r="DV398" s="30"/>
      <c r="DW398" s="30"/>
      <c r="DX398" s="30"/>
      <c r="DY398" s="30"/>
      <c r="DZ398" s="30"/>
      <c r="EA398" s="30"/>
      <c r="EB398" s="30"/>
      <c r="EC398" s="30"/>
      <c r="ED398" s="30"/>
      <c r="EE398" s="30"/>
      <c r="EF398" s="30"/>
      <c r="EG398" s="30"/>
      <c r="EH398" s="30"/>
      <c r="EI398" s="30"/>
      <c r="EJ398" s="30"/>
      <c r="EK398" s="30"/>
      <c r="EL398" s="30"/>
      <c r="EM398" s="30"/>
      <c r="EN398" s="30"/>
      <c r="EO398" s="30"/>
      <c r="EP398" s="30"/>
      <c r="EQ398" s="30"/>
      <c r="ER398" s="30"/>
      <c r="ES398" s="30"/>
      <c r="ET398" s="30"/>
      <c r="EU398" s="30"/>
      <c r="EV398" s="30"/>
      <c r="EW398" s="30"/>
      <c r="EX398" s="30"/>
      <c r="EY398" s="30"/>
      <c r="EZ398" s="30"/>
      <c r="FA398" s="30"/>
      <c r="FB398" s="30"/>
      <c r="FC398" s="30"/>
      <c r="FD398" s="30"/>
      <c r="FE398" s="30"/>
      <c r="FF398" s="30"/>
      <c r="FG398" s="30"/>
      <c r="FH398" s="30"/>
      <c r="FI398" s="30"/>
      <c r="FJ398" s="30"/>
      <c r="FK398" s="30"/>
      <c r="FL398" s="30"/>
      <c r="FM398" s="30"/>
      <c r="FN398" s="30"/>
      <c r="FO398" s="30"/>
      <c r="FP398" s="30"/>
      <c r="FQ398" s="30"/>
      <c r="FR398" s="30"/>
      <c r="FS398" s="30"/>
      <c r="FT398" s="30"/>
      <c r="FU398" s="30"/>
      <c r="FV398" s="30"/>
      <c r="FW398" s="30"/>
      <c r="FX398" s="30"/>
      <c r="FY398" s="30"/>
      <c r="FZ398" s="30"/>
      <c r="GA398" s="30"/>
      <c r="GB398" s="30"/>
      <c r="GC398" s="30"/>
      <c r="GD398" s="30"/>
      <c r="GE398" s="30"/>
      <c r="GF398" s="30"/>
      <c r="GG398" s="30"/>
      <c r="GH398" s="30"/>
      <c r="GI398" s="30"/>
      <c r="GJ398" s="30"/>
      <c r="GK398" s="30"/>
      <c r="GL398" s="30"/>
      <c r="GM398" s="30"/>
      <c r="GN398" s="30"/>
      <c r="GO398" s="30"/>
      <c r="GP398" s="30"/>
      <c r="GQ398" s="30"/>
      <c r="GR398" s="30"/>
      <c r="GS398" s="30"/>
      <c r="GT398" s="30"/>
      <c r="GU398" s="30"/>
      <c r="GV398" s="30"/>
      <c r="GW398" s="30"/>
      <c r="GX398" s="30"/>
      <c r="GY398" s="30"/>
      <c r="GZ398" s="30"/>
      <c r="HA398" s="30"/>
      <c r="HB398" s="30"/>
      <c r="HC398" s="30"/>
      <c r="HD398" s="30"/>
      <c r="HE398" s="30"/>
      <c r="HF398" s="30"/>
      <c r="HG398" s="30"/>
      <c r="HH398" s="30"/>
      <c r="HI398" s="30"/>
      <c r="HJ398" s="30"/>
      <c r="HK398" s="30"/>
      <c r="HL398" s="30"/>
      <c r="HM398" s="30"/>
      <c r="HN398" s="30"/>
      <c r="HO398" s="30"/>
      <c r="HP398" s="30"/>
      <c r="HQ398" s="30"/>
      <c r="HR398" s="30"/>
      <c r="HS398" s="30"/>
      <c r="HT398" s="30"/>
      <c r="HU398" s="30"/>
      <c r="HV398" s="30"/>
      <c r="HW398" s="30"/>
      <c r="HX398" s="30"/>
      <c r="HY398" s="30"/>
      <c r="HZ398" s="30"/>
      <c r="IA398" s="30"/>
      <c r="IB398" s="30"/>
      <c r="IC398" s="30"/>
      <c r="ID398" s="30"/>
      <c r="IE398" s="30"/>
      <c r="IF398" s="30"/>
      <c r="IG398" s="30"/>
      <c r="IH398" s="30"/>
      <c r="II398" s="30"/>
      <c r="IJ398" s="30"/>
      <c r="IK398" s="30"/>
      <c r="IL398" s="30"/>
      <c r="IM398" s="30"/>
      <c r="IN398" s="30"/>
      <c r="IO398" s="30"/>
    </row>
    <row r="399" s="1" customFormat="1" ht="88" customHeight="1" spans="1:249">
      <c r="A399" s="67">
        <v>3</v>
      </c>
      <c r="B399" s="143" t="s">
        <v>866</v>
      </c>
      <c r="C399" s="70" t="s">
        <v>40</v>
      </c>
      <c r="D399" s="67" t="s">
        <v>867</v>
      </c>
      <c r="E399" s="70" t="s">
        <v>868</v>
      </c>
      <c r="F399" s="110" t="s">
        <v>869</v>
      </c>
      <c r="G399" s="67">
        <v>20.5</v>
      </c>
      <c r="H399" s="75" t="s">
        <v>870</v>
      </c>
      <c r="I399" s="67">
        <v>1</v>
      </c>
      <c r="J399" s="67"/>
      <c r="K399" s="67">
        <v>0.0045</v>
      </c>
      <c r="L399" s="67">
        <v>0.0065</v>
      </c>
      <c r="M399" s="67">
        <v>0.0136</v>
      </c>
      <c r="N399" s="67">
        <v>0.0245</v>
      </c>
      <c r="O399" s="70" t="s">
        <v>135</v>
      </c>
      <c r="P399" s="70" t="s">
        <v>51</v>
      </c>
      <c r="Q399" s="98">
        <v>2022.08</v>
      </c>
      <c r="R399" s="137"/>
      <c r="S399" s="30"/>
      <c r="T399" s="30"/>
      <c r="U399" s="30"/>
      <c r="V399" s="30"/>
      <c r="W399" s="30"/>
      <c r="X399" s="30"/>
      <c r="Y399" s="30"/>
      <c r="Z399" s="30"/>
      <c r="AA399" s="30"/>
      <c r="AB399" s="30"/>
      <c r="AC399" s="30"/>
      <c r="AD399" s="30"/>
      <c r="AE399" s="30"/>
      <c r="AF399" s="30"/>
      <c r="AG399" s="30"/>
      <c r="AH399" s="30"/>
      <c r="AI399" s="30"/>
      <c r="AJ399" s="30"/>
      <c r="AK399" s="30"/>
      <c r="AL399" s="30"/>
      <c r="AM399" s="30"/>
      <c r="AN399" s="30"/>
      <c r="AO399" s="30"/>
      <c r="AP399" s="30"/>
      <c r="AQ399" s="30"/>
      <c r="AR399" s="30"/>
      <c r="AS399" s="30"/>
      <c r="AT399" s="30"/>
      <c r="AU399" s="30"/>
      <c r="AV399" s="30"/>
      <c r="AW399" s="30"/>
      <c r="AX399" s="30"/>
      <c r="AY399" s="30"/>
      <c r="AZ399" s="30"/>
      <c r="BA399" s="30"/>
      <c r="BB399" s="30"/>
      <c r="BC399" s="30"/>
      <c r="BD399" s="30"/>
      <c r="BE399" s="30"/>
      <c r="BF399" s="30"/>
      <c r="BG399" s="30"/>
      <c r="BH399" s="30"/>
      <c r="BI399" s="30"/>
      <c r="BJ399" s="30"/>
      <c r="BK399" s="30"/>
      <c r="BL399" s="30"/>
      <c r="BM399" s="30"/>
      <c r="BN399" s="30"/>
      <c r="BO399" s="30"/>
      <c r="BP399" s="30"/>
      <c r="BQ399" s="30"/>
      <c r="BR399" s="30"/>
      <c r="BS399" s="30"/>
      <c r="BT399" s="30"/>
      <c r="BU399" s="30"/>
      <c r="BV399" s="30"/>
      <c r="BW399" s="30"/>
      <c r="BX399" s="30"/>
      <c r="BY399" s="30"/>
      <c r="BZ399" s="30"/>
      <c r="CA399" s="30"/>
      <c r="CB399" s="30"/>
      <c r="CC399" s="30"/>
      <c r="CD399" s="30"/>
      <c r="CE399" s="30"/>
      <c r="CF399" s="30"/>
      <c r="CG399" s="30"/>
      <c r="CH399" s="30"/>
      <c r="CI399" s="30"/>
      <c r="CJ399" s="30"/>
      <c r="CK399" s="30"/>
      <c r="CL399" s="30"/>
      <c r="CM399" s="30"/>
      <c r="CN399" s="30"/>
      <c r="CO399" s="30"/>
      <c r="CP399" s="30"/>
      <c r="CQ399" s="30"/>
      <c r="CR399" s="30"/>
      <c r="CS399" s="30"/>
      <c r="CT399" s="30"/>
      <c r="CU399" s="30"/>
      <c r="CV399" s="30"/>
      <c r="CW399" s="30"/>
      <c r="CX399" s="30"/>
      <c r="CY399" s="30"/>
      <c r="CZ399" s="30"/>
      <c r="DA399" s="30"/>
      <c r="DB399" s="30"/>
      <c r="DC399" s="30"/>
      <c r="DD399" s="30"/>
      <c r="DE399" s="30"/>
      <c r="DF399" s="30"/>
      <c r="DG399" s="30"/>
      <c r="DH399" s="30"/>
      <c r="DI399" s="30"/>
      <c r="DJ399" s="30"/>
      <c r="DK399" s="30"/>
      <c r="DL399" s="30"/>
      <c r="DM399" s="30"/>
      <c r="DN399" s="30"/>
      <c r="DO399" s="30"/>
      <c r="DP399" s="30"/>
      <c r="DQ399" s="30"/>
      <c r="DR399" s="30"/>
      <c r="DS399" s="30"/>
      <c r="DT399" s="30"/>
      <c r="DU399" s="30"/>
      <c r="DV399" s="30"/>
      <c r="DW399" s="30"/>
      <c r="DX399" s="30"/>
      <c r="DY399" s="30"/>
      <c r="DZ399" s="30"/>
      <c r="EA399" s="30"/>
      <c r="EB399" s="30"/>
      <c r="EC399" s="30"/>
      <c r="ED399" s="30"/>
      <c r="EE399" s="30"/>
      <c r="EF399" s="30"/>
      <c r="EG399" s="30"/>
      <c r="EH399" s="30"/>
      <c r="EI399" s="30"/>
      <c r="EJ399" s="30"/>
      <c r="EK399" s="30"/>
      <c r="EL399" s="30"/>
      <c r="EM399" s="30"/>
      <c r="EN399" s="30"/>
      <c r="EO399" s="30"/>
      <c r="EP399" s="30"/>
      <c r="EQ399" s="30"/>
      <c r="ER399" s="30"/>
      <c r="ES399" s="30"/>
      <c r="ET399" s="30"/>
      <c r="EU399" s="30"/>
      <c r="EV399" s="30"/>
      <c r="EW399" s="30"/>
      <c r="EX399" s="30"/>
      <c r="EY399" s="30"/>
      <c r="EZ399" s="30"/>
      <c r="FA399" s="30"/>
      <c r="FB399" s="30"/>
      <c r="FC399" s="30"/>
      <c r="FD399" s="30"/>
      <c r="FE399" s="30"/>
      <c r="FF399" s="30"/>
      <c r="FG399" s="30"/>
      <c r="FH399" s="30"/>
      <c r="FI399" s="30"/>
      <c r="FJ399" s="30"/>
      <c r="FK399" s="30"/>
      <c r="FL399" s="30"/>
      <c r="FM399" s="30"/>
      <c r="FN399" s="30"/>
      <c r="FO399" s="30"/>
      <c r="FP399" s="30"/>
      <c r="FQ399" s="30"/>
      <c r="FR399" s="30"/>
      <c r="FS399" s="30"/>
      <c r="FT399" s="30"/>
      <c r="FU399" s="30"/>
      <c r="FV399" s="30"/>
      <c r="FW399" s="30"/>
      <c r="FX399" s="30"/>
      <c r="FY399" s="30"/>
      <c r="FZ399" s="30"/>
      <c r="GA399" s="30"/>
      <c r="GB399" s="30"/>
      <c r="GC399" s="30"/>
      <c r="GD399" s="30"/>
      <c r="GE399" s="30"/>
      <c r="GF399" s="30"/>
      <c r="GG399" s="30"/>
      <c r="GH399" s="30"/>
      <c r="GI399" s="30"/>
      <c r="GJ399" s="30"/>
      <c r="GK399" s="30"/>
      <c r="GL399" s="30"/>
      <c r="GM399" s="30"/>
      <c r="GN399" s="30"/>
      <c r="GO399" s="30"/>
      <c r="GP399" s="30"/>
      <c r="GQ399" s="30"/>
      <c r="GR399" s="30"/>
      <c r="GS399" s="30"/>
      <c r="GT399" s="30"/>
      <c r="GU399" s="30"/>
      <c r="GV399" s="30"/>
      <c r="GW399" s="30"/>
      <c r="GX399" s="30"/>
      <c r="GY399" s="30"/>
      <c r="GZ399" s="30"/>
      <c r="HA399" s="30"/>
      <c r="HB399" s="30"/>
      <c r="HC399" s="30"/>
      <c r="HD399" s="30"/>
      <c r="HE399" s="30"/>
      <c r="HF399" s="30"/>
      <c r="HG399" s="30"/>
      <c r="HH399" s="30"/>
      <c r="HI399" s="30"/>
      <c r="HJ399" s="30"/>
      <c r="HK399" s="30"/>
      <c r="HL399" s="30"/>
      <c r="HM399" s="30"/>
      <c r="HN399" s="30"/>
      <c r="HO399" s="30"/>
      <c r="HP399" s="30"/>
      <c r="HQ399" s="30"/>
      <c r="HR399" s="30"/>
      <c r="HS399" s="30"/>
      <c r="HT399" s="30"/>
      <c r="HU399" s="30"/>
      <c r="HV399" s="30"/>
      <c r="HW399" s="30"/>
      <c r="HX399" s="30"/>
      <c r="HY399" s="30"/>
      <c r="HZ399" s="30"/>
      <c r="IA399" s="30"/>
      <c r="IB399" s="30"/>
      <c r="IC399" s="30"/>
      <c r="ID399" s="30"/>
      <c r="IE399" s="30"/>
      <c r="IF399" s="30"/>
      <c r="IG399" s="30"/>
      <c r="IH399" s="30"/>
      <c r="II399" s="30"/>
      <c r="IJ399" s="30"/>
      <c r="IK399" s="30"/>
      <c r="IL399" s="30"/>
      <c r="IM399" s="30"/>
      <c r="IN399" s="30"/>
      <c r="IO399" s="30"/>
    </row>
    <row r="400" s="10" customFormat="1" ht="57" customHeight="1" spans="1:18">
      <c r="A400" s="164" t="s">
        <v>871</v>
      </c>
      <c r="B400" s="62" t="s">
        <v>872</v>
      </c>
      <c r="C400" s="79"/>
      <c r="D400" s="79"/>
      <c r="E400" s="79"/>
      <c r="F400" s="77" t="s">
        <v>873</v>
      </c>
      <c r="G400" s="65">
        <f>G401+G403</f>
        <v>2000</v>
      </c>
      <c r="H400" s="69"/>
      <c r="I400" s="79"/>
      <c r="J400" s="79"/>
      <c r="K400" s="97"/>
      <c r="L400" s="97"/>
      <c r="M400" s="97"/>
      <c r="N400" s="97"/>
      <c r="O400" s="98"/>
      <c r="P400" s="98"/>
      <c r="Q400" s="98"/>
      <c r="R400" s="125"/>
    </row>
    <row r="401" s="10" customFormat="1" ht="56" customHeight="1" spans="1:18">
      <c r="A401" s="51" t="s">
        <v>32</v>
      </c>
      <c r="B401" s="62" t="s">
        <v>874</v>
      </c>
      <c r="C401" s="79"/>
      <c r="D401" s="79"/>
      <c r="E401" s="79"/>
      <c r="F401" s="77" t="s">
        <v>875</v>
      </c>
      <c r="G401" s="65">
        <f>G402</f>
        <v>500</v>
      </c>
      <c r="H401" s="69"/>
      <c r="I401" s="100"/>
      <c r="J401" s="100"/>
      <c r="K401" s="154"/>
      <c r="L401" s="154"/>
      <c r="M401" s="154"/>
      <c r="N401" s="154"/>
      <c r="O401" s="98"/>
      <c r="P401" s="98"/>
      <c r="Q401" s="98"/>
      <c r="R401" s="125"/>
    </row>
    <row r="402" s="1" customFormat="1" ht="82" customHeight="1" spans="1:249">
      <c r="A402" s="67">
        <v>1</v>
      </c>
      <c r="B402" s="116" t="s">
        <v>876</v>
      </c>
      <c r="C402" s="119" t="s">
        <v>40</v>
      </c>
      <c r="D402" s="67" t="s">
        <v>491</v>
      </c>
      <c r="E402" s="70" t="s">
        <v>682</v>
      </c>
      <c r="F402" s="75" t="s">
        <v>877</v>
      </c>
      <c r="G402" s="136">
        <f>1130-630</f>
        <v>500</v>
      </c>
      <c r="H402" s="137" t="s">
        <v>878</v>
      </c>
      <c r="I402" s="122">
        <v>12</v>
      </c>
      <c r="J402" s="122">
        <v>3</v>
      </c>
      <c r="K402" s="95">
        <v>0.065</v>
      </c>
      <c r="L402" s="95">
        <v>0.0818</v>
      </c>
      <c r="M402" s="95">
        <v>0.21</v>
      </c>
      <c r="N402" s="95">
        <v>0.24</v>
      </c>
      <c r="O402" s="70" t="s">
        <v>45</v>
      </c>
      <c r="P402" s="70" t="s">
        <v>879</v>
      </c>
      <c r="Q402" s="98">
        <v>2021.12</v>
      </c>
      <c r="R402" s="137"/>
      <c r="S402" s="30"/>
      <c r="T402" s="30"/>
      <c r="U402" s="30"/>
      <c r="V402" s="30"/>
      <c r="W402" s="30"/>
      <c r="X402" s="30"/>
      <c r="Y402" s="30"/>
      <c r="Z402" s="30"/>
      <c r="AA402" s="30"/>
      <c r="AB402" s="30"/>
      <c r="AC402" s="30"/>
      <c r="AD402" s="30"/>
      <c r="AE402" s="30"/>
      <c r="AF402" s="30"/>
      <c r="AG402" s="30"/>
      <c r="AH402" s="30"/>
      <c r="AI402" s="30"/>
      <c r="AJ402" s="30"/>
      <c r="AK402" s="30"/>
      <c r="AL402" s="30"/>
      <c r="AM402" s="30"/>
      <c r="AN402" s="30"/>
      <c r="AO402" s="30"/>
      <c r="AP402" s="30"/>
      <c r="AQ402" s="30"/>
      <c r="AR402" s="30"/>
      <c r="AS402" s="30"/>
      <c r="AT402" s="30"/>
      <c r="AU402" s="30"/>
      <c r="AV402" s="30"/>
      <c r="AW402" s="30"/>
      <c r="AX402" s="30"/>
      <c r="AY402" s="30"/>
      <c r="AZ402" s="30"/>
      <c r="BA402" s="30"/>
      <c r="BB402" s="30"/>
      <c r="BC402" s="30"/>
      <c r="BD402" s="30"/>
      <c r="BE402" s="30"/>
      <c r="BF402" s="30"/>
      <c r="BG402" s="30"/>
      <c r="BH402" s="30"/>
      <c r="BI402" s="30"/>
      <c r="BJ402" s="30"/>
      <c r="BK402" s="30"/>
      <c r="BL402" s="30"/>
      <c r="BM402" s="30"/>
      <c r="BN402" s="30"/>
      <c r="BO402" s="30"/>
      <c r="BP402" s="30"/>
      <c r="BQ402" s="30"/>
      <c r="BR402" s="30"/>
      <c r="BS402" s="30"/>
      <c r="BT402" s="30"/>
      <c r="BU402" s="30"/>
      <c r="BV402" s="30"/>
      <c r="BW402" s="30"/>
      <c r="BX402" s="30"/>
      <c r="BY402" s="30"/>
      <c r="BZ402" s="30"/>
      <c r="CA402" s="30"/>
      <c r="CB402" s="30"/>
      <c r="CC402" s="30"/>
      <c r="CD402" s="30"/>
      <c r="CE402" s="30"/>
      <c r="CF402" s="30"/>
      <c r="CG402" s="30"/>
      <c r="CH402" s="30"/>
      <c r="CI402" s="30"/>
      <c r="CJ402" s="30"/>
      <c r="CK402" s="30"/>
      <c r="CL402" s="30"/>
      <c r="CM402" s="30"/>
      <c r="CN402" s="30"/>
      <c r="CO402" s="30"/>
      <c r="CP402" s="30"/>
      <c r="CQ402" s="30"/>
      <c r="CR402" s="30"/>
      <c r="CS402" s="30"/>
      <c r="CT402" s="30"/>
      <c r="CU402" s="30"/>
      <c r="CV402" s="30"/>
      <c r="CW402" s="30"/>
      <c r="CX402" s="30"/>
      <c r="CY402" s="30"/>
      <c r="CZ402" s="30"/>
      <c r="DA402" s="30"/>
      <c r="DB402" s="30"/>
      <c r="DC402" s="30"/>
      <c r="DD402" s="30"/>
      <c r="DE402" s="30"/>
      <c r="DF402" s="30"/>
      <c r="DG402" s="30"/>
      <c r="DH402" s="30"/>
      <c r="DI402" s="30"/>
      <c r="DJ402" s="30"/>
      <c r="DK402" s="30"/>
      <c r="DL402" s="30"/>
      <c r="DM402" s="30"/>
      <c r="DN402" s="30"/>
      <c r="DO402" s="30"/>
      <c r="DP402" s="30"/>
      <c r="DQ402" s="30"/>
      <c r="DR402" s="30"/>
      <c r="DS402" s="30"/>
      <c r="DT402" s="30"/>
      <c r="DU402" s="30"/>
      <c r="DV402" s="30"/>
      <c r="DW402" s="30"/>
      <c r="DX402" s="30"/>
      <c r="DY402" s="30"/>
      <c r="DZ402" s="30"/>
      <c r="EA402" s="30"/>
      <c r="EB402" s="30"/>
      <c r="EC402" s="30"/>
      <c r="ED402" s="30"/>
      <c r="EE402" s="30"/>
      <c r="EF402" s="30"/>
      <c r="EG402" s="30"/>
      <c r="EH402" s="30"/>
      <c r="EI402" s="30"/>
      <c r="EJ402" s="30"/>
      <c r="EK402" s="30"/>
      <c r="EL402" s="30"/>
      <c r="EM402" s="30"/>
      <c r="EN402" s="30"/>
      <c r="EO402" s="30"/>
      <c r="EP402" s="30"/>
      <c r="EQ402" s="30"/>
      <c r="ER402" s="30"/>
      <c r="ES402" s="30"/>
      <c r="ET402" s="30"/>
      <c r="EU402" s="30"/>
      <c r="EV402" s="30"/>
      <c r="EW402" s="30"/>
      <c r="EX402" s="30"/>
      <c r="EY402" s="30"/>
      <c r="EZ402" s="30"/>
      <c r="FA402" s="30"/>
      <c r="FB402" s="30"/>
      <c r="FC402" s="30"/>
      <c r="FD402" s="30"/>
      <c r="FE402" s="30"/>
      <c r="FF402" s="30"/>
      <c r="FG402" s="30"/>
      <c r="FH402" s="30"/>
      <c r="FI402" s="30"/>
      <c r="FJ402" s="30"/>
      <c r="FK402" s="30"/>
      <c r="FL402" s="30"/>
      <c r="FM402" s="30"/>
      <c r="FN402" s="30"/>
      <c r="FO402" s="30"/>
      <c r="FP402" s="30"/>
      <c r="FQ402" s="30"/>
      <c r="FR402" s="30"/>
      <c r="FS402" s="30"/>
      <c r="FT402" s="30"/>
      <c r="FU402" s="30"/>
      <c r="FV402" s="30"/>
      <c r="FW402" s="30"/>
      <c r="FX402" s="30"/>
      <c r="FY402" s="30"/>
      <c r="FZ402" s="30"/>
      <c r="GA402" s="30"/>
      <c r="GB402" s="30"/>
      <c r="GC402" s="30"/>
      <c r="GD402" s="30"/>
      <c r="GE402" s="30"/>
      <c r="GF402" s="30"/>
      <c r="GG402" s="30"/>
      <c r="GH402" s="30"/>
      <c r="GI402" s="30"/>
      <c r="GJ402" s="30"/>
      <c r="GK402" s="30"/>
      <c r="GL402" s="30"/>
      <c r="GM402" s="30"/>
      <c r="GN402" s="30"/>
      <c r="GO402" s="30"/>
      <c r="GP402" s="30"/>
      <c r="GQ402" s="30"/>
      <c r="GR402" s="30"/>
      <c r="GS402" s="30"/>
      <c r="GT402" s="30"/>
      <c r="GU402" s="30"/>
      <c r="GV402" s="30"/>
      <c r="GW402" s="30"/>
      <c r="GX402" s="30"/>
      <c r="GY402" s="30"/>
      <c r="GZ402" s="30"/>
      <c r="HA402" s="30"/>
      <c r="HB402" s="30"/>
      <c r="HC402" s="30"/>
      <c r="HD402" s="30"/>
      <c r="HE402" s="30"/>
      <c r="HF402" s="30"/>
      <c r="HG402" s="30"/>
      <c r="HH402" s="30"/>
      <c r="HI402" s="30"/>
      <c r="HJ402" s="30"/>
      <c r="HK402" s="30"/>
      <c r="HL402" s="30"/>
      <c r="HM402" s="30"/>
      <c r="HN402" s="30"/>
      <c r="HO402" s="30"/>
      <c r="HP402" s="30"/>
      <c r="HQ402" s="30"/>
      <c r="HR402" s="30"/>
      <c r="HS402" s="30"/>
      <c r="HT402" s="30"/>
      <c r="HU402" s="30"/>
      <c r="HV402" s="30"/>
      <c r="HW402" s="30"/>
      <c r="HX402" s="30"/>
      <c r="HY402" s="30"/>
      <c r="HZ402" s="30"/>
      <c r="IA402" s="30"/>
      <c r="IB402" s="30"/>
      <c r="IC402" s="30"/>
      <c r="ID402" s="30"/>
      <c r="IE402" s="30"/>
      <c r="IF402" s="30"/>
      <c r="IG402" s="30"/>
      <c r="IH402" s="30"/>
      <c r="II402" s="30"/>
      <c r="IJ402" s="30"/>
      <c r="IK402" s="30"/>
      <c r="IL402" s="30"/>
      <c r="IM402" s="30"/>
      <c r="IN402" s="30"/>
      <c r="IO402" s="30"/>
    </row>
    <row r="403" s="10" customFormat="1" ht="55" customHeight="1" spans="1:18">
      <c r="A403" s="51" t="s">
        <v>467</v>
      </c>
      <c r="B403" s="62" t="s">
        <v>880</v>
      </c>
      <c r="C403" s="98"/>
      <c r="D403" s="98"/>
      <c r="E403" s="67"/>
      <c r="F403" s="134" t="s">
        <v>881</v>
      </c>
      <c r="G403" s="120">
        <f>G404</f>
        <v>1500</v>
      </c>
      <c r="H403" s="135"/>
      <c r="I403" s="98"/>
      <c r="J403" s="98"/>
      <c r="K403" s="154"/>
      <c r="L403" s="154"/>
      <c r="M403" s="154"/>
      <c r="N403" s="154"/>
      <c r="O403" s="98"/>
      <c r="P403" s="98"/>
      <c r="Q403" s="98"/>
      <c r="R403" s="125"/>
    </row>
    <row r="404" s="15" customFormat="1" ht="73" customHeight="1" spans="1:18">
      <c r="A404" s="67">
        <v>1</v>
      </c>
      <c r="B404" s="143" t="s">
        <v>882</v>
      </c>
      <c r="C404" s="119" t="s">
        <v>40</v>
      </c>
      <c r="D404" s="67" t="s">
        <v>491</v>
      </c>
      <c r="E404" s="70" t="s">
        <v>883</v>
      </c>
      <c r="F404" s="75" t="s">
        <v>884</v>
      </c>
      <c r="G404" s="73">
        <v>1500</v>
      </c>
      <c r="H404" s="71" t="s">
        <v>885</v>
      </c>
      <c r="I404" s="98"/>
      <c r="J404" s="98"/>
      <c r="K404" s="98"/>
      <c r="L404" s="98"/>
      <c r="M404" s="98"/>
      <c r="N404" s="98"/>
      <c r="O404" s="70" t="s">
        <v>886</v>
      </c>
      <c r="P404" s="70" t="s">
        <v>887</v>
      </c>
      <c r="Q404" s="98">
        <v>2021.12</v>
      </c>
      <c r="R404" s="137"/>
    </row>
    <row r="405" s="10" customFormat="1" ht="53" customHeight="1" spans="1:18">
      <c r="A405" s="164" t="s">
        <v>888</v>
      </c>
      <c r="B405" s="62" t="s">
        <v>889</v>
      </c>
      <c r="C405" s="98"/>
      <c r="D405" s="98"/>
      <c r="E405" s="67"/>
      <c r="F405" s="134" t="s">
        <v>890</v>
      </c>
      <c r="G405" s="120">
        <f>G406</f>
        <v>5250</v>
      </c>
      <c r="H405" s="135"/>
      <c r="I405" s="98"/>
      <c r="J405" s="98"/>
      <c r="K405" s="154"/>
      <c r="L405" s="154"/>
      <c r="M405" s="154"/>
      <c r="N405" s="154"/>
      <c r="O405" s="98"/>
      <c r="P405" s="98"/>
      <c r="Q405" s="98"/>
      <c r="R405" s="125"/>
    </row>
    <row r="406" s="10" customFormat="1" ht="53" customHeight="1" spans="1:18">
      <c r="A406" s="51" t="s">
        <v>32</v>
      </c>
      <c r="B406" s="62" t="s">
        <v>891</v>
      </c>
      <c r="C406" s="98"/>
      <c r="D406" s="98"/>
      <c r="E406" s="67"/>
      <c r="F406" s="134" t="s">
        <v>892</v>
      </c>
      <c r="G406" s="120">
        <f>G407</f>
        <v>5250</v>
      </c>
      <c r="H406" s="135"/>
      <c r="I406" s="98"/>
      <c r="J406" s="98"/>
      <c r="K406" s="154"/>
      <c r="L406" s="154"/>
      <c r="M406" s="154"/>
      <c r="N406" s="154"/>
      <c r="O406" s="98"/>
      <c r="P406" s="98"/>
      <c r="Q406" s="98"/>
      <c r="R406" s="125"/>
    </row>
    <row r="407" s="15" customFormat="1" ht="75" customHeight="1" spans="1:18">
      <c r="A407" s="67">
        <v>1</v>
      </c>
      <c r="B407" s="116" t="s">
        <v>893</v>
      </c>
      <c r="C407" s="119" t="s">
        <v>40</v>
      </c>
      <c r="D407" s="67" t="s">
        <v>491</v>
      </c>
      <c r="E407" s="70" t="s">
        <v>682</v>
      </c>
      <c r="F407" s="75" t="s">
        <v>894</v>
      </c>
      <c r="G407" s="136">
        <v>5250</v>
      </c>
      <c r="H407" s="137" t="s">
        <v>895</v>
      </c>
      <c r="I407" s="98">
        <v>30</v>
      </c>
      <c r="J407" s="98">
        <v>22</v>
      </c>
      <c r="K407" s="98">
        <v>0.2234</v>
      </c>
      <c r="L407" s="98">
        <v>0.68</v>
      </c>
      <c r="M407" s="98">
        <v>1.013</v>
      </c>
      <c r="N407" s="98">
        <v>2.022</v>
      </c>
      <c r="O407" s="70" t="s">
        <v>45</v>
      </c>
      <c r="P407" s="119" t="s">
        <v>883</v>
      </c>
      <c r="Q407" s="98">
        <v>2021.12</v>
      </c>
      <c r="R407" s="137"/>
    </row>
    <row r="408" s="10" customFormat="1" ht="53" customHeight="1" spans="1:18">
      <c r="A408" s="164" t="s">
        <v>896</v>
      </c>
      <c r="B408" s="62" t="s">
        <v>897</v>
      </c>
      <c r="C408" s="98"/>
      <c r="D408" s="98"/>
      <c r="E408" s="67"/>
      <c r="F408" s="134" t="s">
        <v>898</v>
      </c>
      <c r="G408" s="120">
        <f>G409+G419</f>
        <v>1236.56</v>
      </c>
      <c r="H408" s="135"/>
      <c r="I408" s="98"/>
      <c r="J408" s="98"/>
      <c r="K408" s="154"/>
      <c r="L408" s="154"/>
      <c r="M408" s="154"/>
      <c r="N408" s="154"/>
      <c r="O408" s="98"/>
      <c r="P408" s="98"/>
      <c r="Q408" s="98"/>
      <c r="R408" s="125"/>
    </row>
    <row r="409" s="10" customFormat="1" ht="53" customHeight="1" spans="1:18">
      <c r="A409" s="51" t="s">
        <v>32</v>
      </c>
      <c r="B409" s="164" t="s">
        <v>899</v>
      </c>
      <c r="C409" s="98"/>
      <c r="D409" s="98"/>
      <c r="E409" s="67"/>
      <c r="F409" s="134" t="s">
        <v>900</v>
      </c>
      <c r="G409" s="120">
        <f>SUM(G410:G418)</f>
        <v>488</v>
      </c>
      <c r="H409" s="135"/>
      <c r="I409" s="98"/>
      <c r="J409" s="98"/>
      <c r="K409" s="154"/>
      <c r="L409" s="154"/>
      <c r="M409" s="154"/>
      <c r="N409" s="154"/>
      <c r="O409" s="98"/>
      <c r="P409" s="98"/>
      <c r="Q409" s="98"/>
      <c r="R409" s="125"/>
    </row>
    <row r="410" s="17" customFormat="1" ht="54" customHeight="1" spans="1:18">
      <c r="A410" s="98">
        <v>1</v>
      </c>
      <c r="B410" s="75" t="s">
        <v>901</v>
      </c>
      <c r="C410" s="70" t="s">
        <v>40</v>
      </c>
      <c r="D410" s="67" t="s">
        <v>491</v>
      </c>
      <c r="E410" s="70" t="s">
        <v>682</v>
      </c>
      <c r="F410" s="75" t="s">
        <v>902</v>
      </c>
      <c r="G410" s="72">
        <v>300</v>
      </c>
      <c r="H410" s="75" t="s">
        <v>903</v>
      </c>
      <c r="I410" s="98">
        <v>16</v>
      </c>
      <c r="J410" s="98">
        <v>43</v>
      </c>
      <c r="K410" s="98">
        <v>0.149</v>
      </c>
      <c r="L410" s="98">
        <v>0.37386</v>
      </c>
      <c r="M410" s="98">
        <v>0.7816</v>
      </c>
      <c r="N410" s="98">
        <v>1.6574</v>
      </c>
      <c r="O410" s="70" t="s">
        <v>45</v>
      </c>
      <c r="P410" s="70" t="s">
        <v>682</v>
      </c>
      <c r="Q410" s="98">
        <v>2021.12</v>
      </c>
      <c r="R410" s="125"/>
    </row>
    <row r="411" s="17" customFormat="1" ht="78" customHeight="1" spans="1:18">
      <c r="A411" s="98">
        <v>2</v>
      </c>
      <c r="B411" s="75" t="s">
        <v>904</v>
      </c>
      <c r="C411" s="70" t="s">
        <v>40</v>
      </c>
      <c r="D411" s="67" t="s">
        <v>491</v>
      </c>
      <c r="E411" s="70" t="s">
        <v>905</v>
      </c>
      <c r="F411" s="143" t="s">
        <v>906</v>
      </c>
      <c r="G411" s="67">
        <v>33</v>
      </c>
      <c r="H411" s="75" t="s">
        <v>907</v>
      </c>
      <c r="I411" s="67">
        <v>1</v>
      </c>
      <c r="J411" s="67">
        <v>0</v>
      </c>
      <c r="K411" s="67">
        <v>0.0087</v>
      </c>
      <c r="L411" s="67">
        <v>0.011</v>
      </c>
      <c r="M411" s="67">
        <v>0.0326</v>
      </c>
      <c r="N411" s="67">
        <v>0.0463</v>
      </c>
      <c r="O411" s="70" t="s">
        <v>908</v>
      </c>
      <c r="P411" s="70" t="s">
        <v>909</v>
      </c>
      <c r="Q411" s="98">
        <v>2021.12</v>
      </c>
      <c r="R411" s="75"/>
    </row>
    <row r="412" s="17" customFormat="1" ht="101" customHeight="1" spans="1:18">
      <c r="A412" s="98">
        <v>3</v>
      </c>
      <c r="B412" s="165" t="s">
        <v>910</v>
      </c>
      <c r="C412" s="166" t="s">
        <v>40</v>
      </c>
      <c r="D412" s="67" t="s">
        <v>491</v>
      </c>
      <c r="E412" s="166" t="s">
        <v>911</v>
      </c>
      <c r="F412" s="143" t="s">
        <v>912</v>
      </c>
      <c r="G412" s="162">
        <v>20</v>
      </c>
      <c r="H412" s="75" t="s">
        <v>913</v>
      </c>
      <c r="I412" s="67">
        <v>16</v>
      </c>
      <c r="J412" s="67">
        <v>3</v>
      </c>
      <c r="K412" s="67">
        <v>0.17</v>
      </c>
      <c r="L412" s="67">
        <v>0.23</v>
      </c>
      <c r="M412" s="67">
        <v>0.85</v>
      </c>
      <c r="N412" s="67">
        <v>1.15</v>
      </c>
      <c r="O412" s="70" t="s">
        <v>908</v>
      </c>
      <c r="P412" s="70" t="s">
        <v>914</v>
      </c>
      <c r="Q412" s="98">
        <v>2021.12</v>
      </c>
      <c r="R412" s="75"/>
    </row>
    <row r="413" s="17" customFormat="1" ht="77" customHeight="1" spans="1:18">
      <c r="A413" s="98">
        <v>4</v>
      </c>
      <c r="B413" s="165" t="s">
        <v>915</v>
      </c>
      <c r="C413" s="166" t="s">
        <v>40</v>
      </c>
      <c r="D413" s="67" t="s">
        <v>491</v>
      </c>
      <c r="E413" s="166" t="s">
        <v>916</v>
      </c>
      <c r="F413" s="167" t="s">
        <v>917</v>
      </c>
      <c r="G413" s="67">
        <v>52</v>
      </c>
      <c r="H413" s="165" t="s">
        <v>918</v>
      </c>
      <c r="I413" s="67">
        <v>3</v>
      </c>
      <c r="J413" s="67">
        <v>2</v>
      </c>
      <c r="K413" s="67">
        <v>0.005</v>
      </c>
      <c r="L413" s="67">
        <v>0.03</v>
      </c>
      <c r="M413" s="67">
        <v>0.012</v>
      </c>
      <c r="N413" s="67">
        <v>0.03</v>
      </c>
      <c r="O413" s="70" t="s">
        <v>908</v>
      </c>
      <c r="P413" s="70" t="s">
        <v>919</v>
      </c>
      <c r="Q413" s="98">
        <v>2021.12</v>
      </c>
      <c r="R413" s="75"/>
    </row>
    <row r="414" s="17" customFormat="1" ht="77" customHeight="1" spans="1:18">
      <c r="A414" s="98">
        <v>5</v>
      </c>
      <c r="B414" s="75" t="s">
        <v>920</v>
      </c>
      <c r="C414" s="166" t="s">
        <v>40</v>
      </c>
      <c r="D414" s="67" t="s">
        <v>788</v>
      </c>
      <c r="E414" s="119" t="s">
        <v>87</v>
      </c>
      <c r="F414" s="137" t="s">
        <v>921</v>
      </c>
      <c r="G414" s="98">
        <v>8</v>
      </c>
      <c r="H414" s="165" t="s">
        <v>922</v>
      </c>
      <c r="I414" s="67">
        <v>1</v>
      </c>
      <c r="J414" s="67"/>
      <c r="K414" s="67">
        <v>0.001</v>
      </c>
      <c r="L414" s="67"/>
      <c r="M414" s="67">
        <v>0.005</v>
      </c>
      <c r="N414" s="67"/>
      <c r="O414" s="70" t="s">
        <v>908</v>
      </c>
      <c r="P414" s="156" t="s">
        <v>923</v>
      </c>
      <c r="Q414" s="98">
        <v>2022.04</v>
      </c>
      <c r="R414" s="137"/>
    </row>
    <row r="415" s="17" customFormat="1" ht="77" customHeight="1" spans="1:18">
      <c r="A415" s="98">
        <v>6</v>
      </c>
      <c r="B415" s="75" t="s">
        <v>924</v>
      </c>
      <c r="C415" s="166" t="s">
        <v>40</v>
      </c>
      <c r="D415" s="67" t="s">
        <v>788</v>
      </c>
      <c r="E415" s="119" t="s">
        <v>87</v>
      </c>
      <c r="F415" s="137" t="s">
        <v>925</v>
      </c>
      <c r="G415" s="98">
        <v>25</v>
      </c>
      <c r="H415" s="165" t="s">
        <v>926</v>
      </c>
      <c r="I415" s="67">
        <v>12</v>
      </c>
      <c r="J415" s="67"/>
      <c r="K415" s="67">
        <v>0.073</v>
      </c>
      <c r="L415" s="67">
        <v>0.0015</v>
      </c>
      <c r="M415" s="67">
        <v>0.3655</v>
      </c>
      <c r="N415" s="67">
        <v>0.0075</v>
      </c>
      <c r="O415" s="70" t="s">
        <v>908</v>
      </c>
      <c r="P415" s="156" t="s">
        <v>927</v>
      </c>
      <c r="Q415" s="98">
        <v>2022.04</v>
      </c>
      <c r="R415" s="137"/>
    </row>
    <row r="416" s="17" customFormat="1" ht="77" customHeight="1" spans="1:18">
      <c r="A416" s="98">
        <v>7</v>
      </c>
      <c r="B416" s="75" t="s">
        <v>928</v>
      </c>
      <c r="C416" s="166" t="s">
        <v>40</v>
      </c>
      <c r="D416" s="67" t="s">
        <v>788</v>
      </c>
      <c r="E416" s="119" t="s">
        <v>42</v>
      </c>
      <c r="F416" s="137" t="s">
        <v>929</v>
      </c>
      <c r="G416" s="98">
        <v>10.4</v>
      </c>
      <c r="H416" s="165" t="s">
        <v>930</v>
      </c>
      <c r="I416" s="67"/>
      <c r="J416" s="67">
        <v>23</v>
      </c>
      <c r="K416" s="67"/>
      <c r="L416" s="67">
        <v>0.002</v>
      </c>
      <c r="M416" s="67">
        <v>0.0058</v>
      </c>
      <c r="N416" s="67"/>
      <c r="O416" s="70" t="s">
        <v>908</v>
      </c>
      <c r="P416" s="156" t="s">
        <v>931</v>
      </c>
      <c r="Q416" s="98">
        <v>2022.04</v>
      </c>
      <c r="R416" s="137"/>
    </row>
    <row r="417" s="17" customFormat="1" ht="77" customHeight="1" spans="1:18">
      <c r="A417" s="98">
        <v>8</v>
      </c>
      <c r="B417" s="75" t="s">
        <v>932</v>
      </c>
      <c r="C417" s="166" t="s">
        <v>40</v>
      </c>
      <c r="D417" s="67" t="s">
        <v>788</v>
      </c>
      <c r="E417" s="119" t="s">
        <v>48</v>
      </c>
      <c r="F417" s="137" t="s">
        <v>933</v>
      </c>
      <c r="G417" s="98">
        <v>20</v>
      </c>
      <c r="H417" s="165" t="s">
        <v>934</v>
      </c>
      <c r="I417" s="67">
        <v>1</v>
      </c>
      <c r="J417" s="67">
        <v>5</v>
      </c>
      <c r="K417" s="67">
        <v>0.01</v>
      </c>
      <c r="L417" s="67">
        <v>0.2158</v>
      </c>
      <c r="M417" s="67">
        <v>0.0452</v>
      </c>
      <c r="N417" s="67">
        <v>0.9523</v>
      </c>
      <c r="O417" s="70" t="s">
        <v>908</v>
      </c>
      <c r="P417" s="156" t="s">
        <v>935</v>
      </c>
      <c r="Q417" s="98">
        <v>2022.04</v>
      </c>
      <c r="R417" s="137"/>
    </row>
    <row r="418" s="17" customFormat="1" ht="77" customHeight="1" spans="1:18">
      <c r="A418" s="98">
        <v>9</v>
      </c>
      <c r="B418" s="75" t="s">
        <v>936</v>
      </c>
      <c r="C418" s="166" t="s">
        <v>40</v>
      </c>
      <c r="D418" s="67" t="s">
        <v>788</v>
      </c>
      <c r="E418" s="119" t="s">
        <v>64</v>
      </c>
      <c r="F418" s="137" t="s">
        <v>937</v>
      </c>
      <c r="G418" s="98">
        <v>19.6</v>
      </c>
      <c r="H418" s="165" t="s">
        <v>938</v>
      </c>
      <c r="I418" s="67">
        <v>1</v>
      </c>
      <c r="J418" s="67">
        <v>5</v>
      </c>
      <c r="K418" s="67">
        <v>0.01</v>
      </c>
      <c r="L418" s="67">
        <v>0.05</v>
      </c>
      <c r="M418" s="67">
        <v>0.0453</v>
      </c>
      <c r="N418" s="67">
        <v>0.2252</v>
      </c>
      <c r="O418" s="70" t="s">
        <v>908</v>
      </c>
      <c r="P418" s="156" t="s">
        <v>939</v>
      </c>
      <c r="Q418" s="98">
        <v>2022.04</v>
      </c>
      <c r="R418" s="137"/>
    </row>
    <row r="419" s="10" customFormat="1" ht="35" customHeight="1" spans="1:18">
      <c r="A419" s="51" t="s">
        <v>467</v>
      </c>
      <c r="B419" s="164" t="s">
        <v>940</v>
      </c>
      <c r="C419" s="98"/>
      <c r="D419" s="98"/>
      <c r="E419" s="67"/>
      <c r="F419" s="134" t="s">
        <v>941</v>
      </c>
      <c r="G419" s="120">
        <f>G420+G421</f>
        <v>748.56</v>
      </c>
      <c r="H419" s="135"/>
      <c r="I419" s="98"/>
      <c r="J419" s="98"/>
      <c r="K419" s="154"/>
      <c r="L419" s="154"/>
      <c r="M419" s="154"/>
      <c r="N419" s="154"/>
      <c r="O419" s="98"/>
      <c r="P419" s="98"/>
      <c r="Q419" s="98"/>
      <c r="R419" s="125"/>
    </row>
    <row r="420" s="15" customFormat="1" ht="100" customHeight="1" spans="1:18">
      <c r="A420" s="67">
        <v>1</v>
      </c>
      <c r="B420" s="129" t="s">
        <v>942</v>
      </c>
      <c r="C420" s="119" t="s">
        <v>40</v>
      </c>
      <c r="D420" s="67" t="s">
        <v>41</v>
      </c>
      <c r="E420" s="70" t="s">
        <v>883</v>
      </c>
      <c r="F420" s="75" t="s">
        <v>943</v>
      </c>
      <c r="G420" s="136">
        <v>448.56</v>
      </c>
      <c r="H420" s="116" t="s">
        <v>944</v>
      </c>
      <c r="I420" s="98">
        <v>12</v>
      </c>
      <c r="J420" s="98">
        <v>14</v>
      </c>
      <c r="K420" s="98">
        <v>0.0135</v>
      </c>
      <c r="L420" s="98">
        <v>0.0165</v>
      </c>
      <c r="M420" s="98">
        <v>0.0468</v>
      </c>
      <c r="N420" s="98">
        <v>0.0518</v>
      </c>
      <c r="O420" s="70" t="s">
        <v>45</v>
      </c>
      <c r="P420" s="70" t="s">
        <v>682</v>
      </c>
      <c r="Q420" s="98">
        <v>2021.12</v>
      </c>
      <c r="R420" s="137"/>
    </row>
    <row r="421" s="1" customFormat="1" ht="68" customHeight="1" spans="1:249">
      <c r="A421" s="67">
        <v>2</v>
      </c>
      <c r="B421" s="137" t="s">
        <v>945</v>
      </c>
      <c r="C421" s="119" t="s">
        <v>40</v>
      </c>
      <c r="D421" s="67" t="s">
        <v>454</v>
      </c>
      <c r="E421" s="70" t="s">
        <v>883</v>
      </c>
      <c r="F421" s="75" t="s">
        <v>946</v>
      </c>
      <c r="G421" s="136">
        <v>300</v>
      </c>
      <c r="H421" s="137" t="s">
        <v>947</v>
      </c>
      <c r="I421" s="98">
        <v>42</v>
      </c>
      <c r="J421" s="98">
        <v>28</v>
      </c>
      <c r="K421" s="98">
        <v>0.124</v>
      </c>
      <c r="L421" s="98">
        <v>0.165</v>
      </c>
      <c r="M421" s="98">
        <v>0.436</v>
      </c>
      <c r="N421" s="98">
        <v>0.511</v>
      </c>
      <c r="O421" s="70" t="s">
        <v>45</v>
      </c>
      <c r="P421" s="70" t="s">
        <v>948</v>
      </c>
      <c r="Q421" s="98">
        <v>2022.04</v>
      </c>
      <c r="R421" s="137"/>
      <c r="S421" s="30"/>
      <c r="T421" s="30"/>
      <c r="U421" s="30"/>
      <c r="V421" s="30"/>
      <c r="W421" s="30"/>
      <c r="X421" s="30"/>
      <c r="Y421" s="30"/>
      <c r="Z421" s="30"/>
      <c r="AA421" s="30"/>
      <c r="AB421" s="30"/>
      <c r="AC421" s="30"/>
      <c r="AD421" s="30"/>
      <c r="AE421" s="30"/>
      <c r="AF421" s="30"/>
      <c r="AG421" s="30"/>
      <c r="AH421" s="30"/>
      <c r="AI421" s="30"/>
      <c r="AJ421" s="30"/>
      <c r="AK421" s="30"/>
      <c r="AL421" s="30"/>
      <c r="AM421" s="30"/>
      <c r="AN421" s="30"/>
      <c r="AO421" s="30"/>
      <c r="AP421" s="30"/>
      <c r="AQ421" s="30"/>
      <c r="AR421" s="30"/>
      <c r="AS421" s="30"/>
      <c r="AT421" s="30"/>
      <c r="AU421" s="30"/>
      <c r="AV421" s="30"/>
      <c r="AW421" s="30"/>
      <c r="AX421" s="30"/>
      <c r="AY421" s="30"/>
      <c r="AZ421" s="30"/>
      <c r="BA421" s="30"/>
      <c r="BB421" s="30"/>
      <c r="BC421" s="30"/>
      <c r="BD421" s="30"/>
      <c r="BE421" s="30"/>
      <c r="BF421" s="30"/>
      <c r="BG421" s="30"/>
      <c r="BH421" s="30"/>
      <c r="BI421" s="30"/>
      <c r="BJ421" s="30"/>
      <c r="BK421" s="30"/>
      <c r="BL421" s="30"/>
      <c r="BM421" s="30"/>
      <c r="BN421" s="30"/>
      <c r="BO421" s="30"/>
      <c r="BP421" s="30"/>
      <c r="BQ421" s="30"/>
      <c r="BR421" s="30"/>
      <c r="BS421" s="30"/>
      <c r="BT421" s="30"/>
      <c r="BU421" s="30"/>
      <c r="BV421" s="30"/>
      <c r="BW421" s="30"/>
      <c r="BX421" s="30"/>
      <c r="BY421" s="30"/>
      <c r="BZ421" s="30"/>
      <c r="CA421" s="30"/>
      <c r="CB421" s="30"/>
      <c r="CC421" s="30"/>
      <c r="CD421" s="30"/>
      <c r="CE421" s="30"/>
      <c r="CF421" s="30"/>
      <c r="CG421" s="30"/>
      <c r="CH421" s="30"/>
      <c r="CI421" s="30"/>
      <c r="CJ421" s="30"/>
      <c r="CK421" s="30"/>
      <c r="CL421" s="30"/>
      <c r="CM421" s="30"/>
      <c r="CN421" s="30"/>
      <c r="CO421" s="30"/>
      <c r="CP421" s="30"/>
      <c r="CQ421" s="30"/>
      <c r="CR421" s="30"/>
      <c r="CS421" s="30"/>
      <c r="CT421" s="30"/>
      <c r="CU421" s="30"/>
      <c r="CV421" s="30"/>
      <c r="CW421" s="30"/>
      <c r="CX421" s="30"/>
      <c r="CY421" s="30"/>
      <c r="CZ421" s="30"/>
      <c r="DA421" s="30"/>
      <c r="DB421" s="30"/>
      <c r="DC421" s="30"/>
      <c r="DD421" s="30"/>
      <c r="DE421" s="30"/>
      <c r="DF421" s="30"/>
      <c r="DG421" s="30"/>
      <c r="DH421" s="30"/>
      <c r="DI421" s="30"/>
      <c r="DJ421" s="30"/>
      <c r="DK421" s="30"/>
      <c r="DL421" s="30"/>
      <c r="DM421" s="30"/>
      <c r="DN421" s="30"/>
      <c r="DO421" s="30"/>
      <c r="DP421" s="30"/>
      <c r="DQ421" s="30"/>
      <c r="DR421" s="30"/>
      <c r="DS421" s="30"/>
      <c r="DT421" s="30"/>
      <c r="DU421" s="30"/>
      <c r="DV421" s="30"/>
      <c r="DW421" s="30"/>
      <c r="DX421" s="30"/>
      <c r="DY421" s="30"/>
      <c r="DZ421" s="30"/>
      <c r="EA421" s="30"/>
      <c r="EB421" s="30"/>
      <c r="EC421" s="30"/>
      <c r="ED421" s="30"/>
      <c r="EE421" s="30"/>
      <c r="EF421" s="30"/>
      <c r="EG421" s="30"/>
      <c r="EH421" s="30"/>
      <c r="EI421" s="30"/>
      <c r="EJ421" s="30"/>
      <c r="EK421" s="30"/>
      <c r="EL421" s="30"/>
      <c r="EM421" s="30"/>
      <c r="EN421" s="30"/>
      <c r="EO421" s="30"/>
      <c r="EP421" s="30"/>
      <c r="EQ421" s="30"/>
      <c r="ER421" s="30"/>
      <c r="ES421" s="30"/>
      <c r="ET421" s="30"/>
      <c r="EU421" s="30"/>
      <c r="EV421" s="30"/>
      <c r="EW421" s="30"/>
      <c r="EX421" s="30"/>
      <c r="EY421" s="30"/>
      <c r="EZ421" s="30"/>
      <c r="FA421" s="30"/>
      <c r="FB421" s="30"/>
      <c r="FC421" s="30"/>
      <c r="FD421" s="30"/>
      <c r="FE421" s="30"/>
      <c r="FF421" s="30"/>
      <c r="FG421" s="30"/>
      <c r="FH421" s="30"/>
      <c r="FI421" s="30"/>
      <c r="FJ421" s="30"/>
      <c r="FK421" s="30"/>
      <c r="FL421" s="30"/>
      <c r="FM421" s="30"/>
      <c r="FN421" s="30"/>
      <c r="FO421" s="30"/>
      <c r="FP421" s="30"/>
      <c r="FQ421" s="30"/>
      <c r="FR421" s="30"/>
      <c r="FS421" s="30"/>
      <c r="FT421" s="30"/>
      <c r="FU421" s="30"/>
      <c r="FV421" s="30"/>
      <c r="FW421" s="30"/>
      <c r="FX421" s="30"/>
      <c r="FY421" s="30"/>
      <c r="FZ421" s="30"/>
      <c r="GA421" s="30"/>
      <c r="GB421" s="30"/>
      <c r="GC421" s="30"/>
      <c r="GD421" s="30"/>
      <c r="GE421" s="30"/>
      <c r="GF421" s="30"/>
      <c r="GG421" s="30"/>
      <c r="GH421" s="30"/>
      <c r="GI421" s="30"/>
      <c r="GJ421" s="30"/>
      <c r="GK421" s="30"/>
      <c r="GL421" s="30"/>
      <c r="GM421" s="30"/>
      <c r="GN421" s="30"/>
      <c r="GO421" s="30"/>
      <c r="GP421" s="30"/>
      <c r="GQ421" s="30"/>
      <c r="GR421" s="30"/>
      <c r="GS421" s="30"/>
      <c r="GT421" s="30"/>
      <c r="GU421" s="30"/>
      <c r="GV421" s="30"/>
      <c r="GW421" s="30"/>
      <c r="GX421" s="30"/>
      <c r="GY421" s="30"/>
      <c r="GZ421" s="30"/>
      <c r="HA421" s="30"/>
      <c r="HB421" s="30"/>
      <c r="HC421" s="30"/>
      <c r="HD421" s="30"/>
      <c r="HE421" s="30"/>
      <c r="HF421" s="30"/>
      <c r="HG421" s="30"/>
      <c r="HH421" s="30"/>
      <c r="HI421" s="30"/>
      <c r="HJ421" s="30"/>
      <c r="HK421" s="30"/>
      <c r="HL421" s="30"/>
      <c r="HM421" s="30"/>
      <c r="HN421" s="30"/>
      <c r="HO421" s="30"/>
      <c r="HP421" s="30"/>
      <c r="HQ421" s="30"/>
      <c r="HR421" s="30"/>
      <c r="HS421" s="30"/>
      <c r="HT421" s="30"/>
      <c r="HU421" s="30"/>
      <c r="HV421" s="30"/>
      <c r="HW421" s="30"/>
      <c r="HX421" s="30"/>
      <c r="HY421" s="30"/>
      <c r="HZ421" s="30"/>
      <c r="IA421" s="30"/>
      <c r="IB421" s="30"/>
      <c r="IC421" s="30"/>
      <c r="ID421" s="30"/>
      <c r="IE421" s="30"/>
      <c r="IF421" s="30"/>
      <c r="IG421" s="30"/>
      <c r="IH421" s="30"/>
      <c r="II421" s="30"/>
      <c r="IJ421" s="30"/>
      <c r="IK421" s="30"/>
      <c r="IL421" s="30"/>
      <c r="IM421" s="30"/>
      <c r="IN421" s="30"/>
      <c r="IO421" s="30"/>
    </row>
    <row r="422" s="10" customFormat="1" ht="50" customHeight="1" spans="1:18">
      <c r="A422" s="164" t="s">
        <v>949</v>
      </c>
      <c r="B422" s="62" t="s">
        <v>950</v>
      </c>
      <c r="C422" s="98"/>
      <c r="D422" s="98"/>
      <c r="E422" s="67"/>
      <c r="F422" s="134" t="s">
        <v>951</v>
      </c>
      <c r="G422" s="120">
        <f>G423</f>
        <v>3393.5545</v>
      </c>
      <c r="H422" s="135"/>
      <c r="I422" s="98"/>
      <c r="J422" s="98"/>
      <c r="K422" s="154"/>
      <c r="L422" s="154"/>
      <c r="M422" s="154"/>
      <c r="N422" s="154"/>
      <c r="O422" s="98"/>
      <c r="P422" s="98"/>
      <c r="Q422" s="98"/>
      <c r="R422" s="125"/>
    </row>
    <row r="423" s="8" customFormat="1" ht="50" customHeight="1" spans="1:249">
      <c r="A423" s="98">
        <v>1</v>
      </c>
      <c r="B423" s="70" t="s">
        <v>952</v>
      </c>
      <c r="C423" s="70" t="s">
        <v>40</v>
      </c>
      <c r="D423" s="67" t="s">
        <v>41</v>
      </c>
      <c r="E423" s="70" t="s">
        <v>883</v>
      </c>
      <c r="F423" s="137" t="s">
        <v>953</v>
      </c>
      <c r="G423" s="136">
        <v>3393.5545</v>
      </c>
      <c r="H423" s="168" t="s">
        <v>954</v>
      </c>
      <c r="I423" s="98"/>
      <c r="J423" s="98"/>
      <c r="K423" s="154"/>
      <c r="L423" s="154"/>
      <c r="M423" s="154"/>
      <c r="N423" s="154"/>
      <c r="O423" s="70" t="s">
        <v>955</v>
      </c>
      <c r="P423" s="70" t="s">
        <v>955</v>
      </c>
      <c r="Q423" s="98">
        <v>2021.12</v>
      </c>
      <c r="R423" s="137"/>
      <c r="S423" s="10"/>
      <c r="T423" s="10"/>
      <c r="U423" s="10"/>
      <c r="V423" s="10"/>
      <c r="W423" s="10"/>
      <c r="X423" s="10"/>
      <c r="Y423" s="10"/>
      <c r="Z423" s="10"/>
      <c r="AA423" s="10"/>
      <c r="AB423" s="10"/>
      <c r="AC423" s="10"/>
      <c r="AD423" s="10"/>
      <c r="AE423" s="10"/>
      <c r="AF423" s="10"/>
      <c r="AG423" s="10"/>
      <c r="AH423" s="10"/>
      <c r="AI423" s="10"/>
      <c r="AJ423" s="10"/>
      <c r="AK423" s="10"/>
      <c r="AL423" s="10"/>
      <c r="AM423" s="10"/>
      <c r="AN423" s="10"/>
      <c r="AO423" s="10"/>
      <c r="AP423" s="10"/>
      <c r="AQ423" s="10"/>
      <c r="AR423" s="10"/>
      <c r="AS423" s="10"/>
      <c r="AT423" s="10"/>
      <c r="AU423" s="10"/>
      <c r="AV423" s="10"/>
      <c r="AW423" s="10"/>
      <c r="AX423" s="10"/>
      <c r="AY423" s="10"/>
      <c r="AZ423" s="10"/>
      <c r="BA423" s="10"/>
      <c r="BB423" s="10"/>
      <c r="BC423" s="10"/>
      <c r="BD423" s="10"/>
      <c r="BE423" s="10"/>
      <c r="BF423" s="10"/>
      <c r="BG423" s="10"/>
      <c r="BH423" s="10"/>
      <c r="BI423" s="10"/>
      <c r="BJ423" s="10"/>
      <c r="BK423" s="10"/>
      <c r="BL423" s="10"/>
      <c r="BM423" s="10"/>
      <c r="BN423" s="10"/>
      <c r="BO423" s="10"/>
      <c r="BP423" s="10"/>
      <c r="BQ423" s="10"/>
      <c r="BR423" s="10"/>
      <c r="BS423" s="10"/>
      <c r="BT423" s="10"/>
      <c r="BU423" s="10"/>
      <c r="BV423" s="10"/>
      <c r="BW423" s="10"/>
      <c r="BX423" s="10"/>
      <c r="BY423" s="10"/>
      <c r="BZ423" s="10"/>
      <c r="CA423" s="10"/>
      <c r="CB423" s="10"/>
      <c r="CC423" s="10"/>
      <c r="CD423" s="10"/>
      <c r="CE423" s="10"/>
      <c r="CF423" s="10"/>
      <c r="CG423" s="10"/>
      <c r="CH423" s="10"/>
      <c r="CI423" s="10"/>
      <c r="CJ423" s="10"/>
      <c r="CK423" s="10"/>
      <c r="CL423" s="10"/>
      <c r="CM423" s="10"/>
      <c r="CN423" s="10"/>
      <c r="CO423" s="10"/>
      <c r="CP423" s="10"/>
      <c r="CQ423" s="10"/>
      <c r="CR423" s="10"/>
      <c r="CS423" s="10"/>
      <c r="CT423" s="10"/>
      <c r="CU423" s="10"/>
      <c r="CV423" s="10"/>
      <c r="CW423" s="10"/>
      <c r="CX423" s="10"/>
      <c r="CY423" s="10"/>
      <c r="CZ423" s="10"/>
      <c r="DA423" s="10"/>
      <c r="DB423" s="10"/>
      <c r="DC423" s="10"/>
      <c r="DD423" s="10"/>
      <c r="DE423" s="10"/>
      <c r="DF423" s="10"/>
      <c r="DG423" s="10"/>
      <c r="DH423" s="10"/>
      <c r="DI423" s="10"/>
      <c r="DJ423" s="10"/>
      <c r="DK423" s="10"/>
      <c r="DL423" s="10"/>
      <c r="DM423" s="10"/>
      <c r="DN423" s="10"/>
      <c r="DO423" s="10"/>
      <c r="DP423" s="10"/>
      <c r="DQ423" s="10"/>
      <c r="DR423" s="10"/>
      <c r="DS423" s="10"/>
      <c r="DT423" s="10"/>
      <c r="DU423" s="10"/>
      <c r="DV423" s="10"/>
      <c r="DW423" s="10"/>
      <c r="DX423" s="10"/>
      <c r="DY423" s="10"/>
      <c r="DZ423" s="10"/>
      <c r="EA423" s="10"/>
      <c r="EB423" s="10"/>
      <c r="EC423" s="10"/>
      <c r="ED423" s="10"/>
      <c r="EE423" s="10"/>
      <c r="EF423" s="10"/>
      <c r="EG423" s="10"/>
      <c r="EH423" s="10"/>
      <c r="EI423" s="10"/>
      <c r="EJ423" s="10"/>
      <c r="EK423" s="10"/>
      <c r="EL423" s="10"/>
      <c r="EM423" s="10"/>
      <c r="EN423" s="10"/>
      <c r="EO423" s="10"/>
      <c r="EP423" s="10"/>
      <c r="EQ423" s="10"/>
      <c r="ER423" s="10"/>
      <c r="ES423" s="10"/>
      <c r="ET423" s="10"/>
      <c r="EU423" s="10"/>
      <c r="EV423" s="10"/>
      <c r="EW423" s="10"/>
      <c r="EX423" s="10"/>
      <c r="EY423" s="10"/>
      <c r="EZ423" s="10"/>
      <c r="FA423" s="10"/>
      <c r="FB423" s="10"/>
      <c r="FC423" s="10"/>
      <c r="FD423" s="10"/>
      <c r="FE423" s="10"/>
      <c r="FF423" s="10"/>
      <c r="FG423" s="10"/>
      <c r="FH423" s="10"/>
      <c r="FI423" s="10"/>
      <c r="FJ423" s="10"/>
      <c r="FK423" s="10"/>
      <c r="FL423" s="10"/>
      <c r="FM423" s="10"/>
      <c r="FN423" s="10"/>
      <c r="FO423" s="10"/>
      <c r="FP423" s="10"/>
      <c r="FQ423" s="10"/>
      <c r="FR423" s="10"/>
      <c r="FS423" s="10"/>
      <c r="FT423" s="10"/>
      <c r="FU423" s="10"/>
      <c r="FV423" s="10"/>
      <c r="FW423" s="10"/>
      <c r="FX423" s="10"/>
      <c r="FY423" s="10"/>
      <c r="FZ423" s="10"/>
      <c r="GA423" s="10"/>
      <c r="GB423" s="10"/>
      <c r="GC423" s="10"/>
      <c r="GD423" s="10"/>
      <c r="GE423" s="10"/>
      <c r="GF423" s="10"/>
      <c r="GG423" s="10"/>
      <c r="GH423" s="10"/>
      <c r="GI423" s="10"/>
      <c r="GJ423" s="10"/>
      <c r="GK423" s="10"/>
      <c r="GL423" s="10"/>
      <c r="GM423" s="10"/>
      <c r="GN423" s="10"/>
      <c r="GO423" s="10"/>
      <c r="GP423" s="10"/>
      <c r="GQ423" s="10"/>
      <c r="GR423" s="10"/>
      <c r="GS423" s="10"/>
      <c r="GT423" s="10"/>
      <c r="GU423" s="10"/>
      <c r="GV423" s="10"/>
      <c r="GW423" s="10"/>
      <c r="GX423" s="10"/>
      <c r="GY423" s="10"/>
      <c r="GZ423" s="10"/>
      <c r="HA423" s="10"/>
      <c r="HB423" s="10"/>
      <c r="HC423" s="10"/>
      <c r="HD423" s="10"/>
      <c r="HE423" s="10"/>
      <c r="HF423" s="10"/>
      <c r="HG423" s="10"/>
      <c r="HH423" s="10"/>
      <c r="HI423" s="10"/>
      <c r="HJ423" s="10"/>
      <c r="HK423" s="10"/>
      <c r="HL423" s="10"/>
      <c r="HM423" s="10"/>
      <c r="HN423" s="10"/>
      <c r="HO423" s="10"/>
      <c r="HP423" s="10"/>
      <c r="HQ423" s="10"/>
      <c r="HR423" s="10"/>
      <c r="HS423" s="10"/>
      <c r="HT423" s="10"/>
      <c r="HU423" s="10"/>
      <c r="HV423" s="10"/>
      <c r="HW423" s="10"/>
      <c r="HX423" s="10"/>
      <c r="HY423" s="10"/>
      <c r="HZ423" s="10"/>
      <c r="IA423" s="10"/>
      <c r="IB423" s="10"/>
      <c r="IC423" s="10"/>
      <c r="ID423" s="10"/>
      <c r="IE423" s="10"/>
      <c r="IF423" s="10"/>
      <c r="IG423" s="10"/>
      <c r="IH423" s="10"/>
      <c r="II423" s="10"/>
      <c r="IJ423" s="10"/>
      <c r="IK423" s="10"/>
      <c r="IL423" s="10"/>
      <c r="IM423" s="10"/>
      <c r="IN423" s="10"/>
      <c r="IO423" s="10"/>
    </row>
    <row r="424" s="18" customFormat="1" ht="50" customHeight="1" spans="1:249">
      <c r="A424" s="51" t="s">
        <v>956</v>
      </c>
      <c r="B424" s="51" t="s">
        <v>957</v>
      </c>
      <c r="C424" s="169"/>
      <c r="D424" s="169"/>
      <c r="E424" s="170"/>
      <c r="F424" s="171" t="s">
        <v>958</v>
      </c>
      <c r="G424" s="172">
        <f>G425+G432+G488+G491</f>
        <v>3085.025</v>
      </c>
      <c r="H424" s="173"/>
      <c r="I424" s="169"/>
      <c r="J424" s="169"/>
      <c r="K424" s="175"/>
      <c r="L424" s="175"/>
      <c r="M424" s="175"/>
      <c r="N424" s="175"/>
      <c r="O424" s="169"/>
      <c r="P424" s="169"/>
      <c r="Q424" s="169"/>
      <c r="R424" s="178"/>
      <c r="S424" s="179"/>
      <c r="T424" s="179"/>
      <c r="U424" s="179"/>
      <c r="V424" s="179"/>
      <c r="W424" s="179"/>
      <c r="X424" s="179"/>
      <c r="Y424" s="179"/>
      <c r="Z424" s="179"/>
      <c r="AA424" s="179"/>
      <c r="AB424" s="179"/>
      <c r="AC424" s="179"/>
      <c r="AD424" s="179"/>
      <c r="AE424" s="179"/>
      <c r="AF424" s="179"/>
      <c r="AG424" s="179"/>
      <c r="AH424" s="179"/>
      <c r="AI424" s="179"/>
      <c r="AJ424" s="179"/>
      <c r="AK424" s="179"/>
      <c r="AL424" s="179"/>
      <c r="AM424" s="179"/>
      <c r="AN424" s="179"/>
      <c r="AO424" s="179"/>
      <c r="AP424" s="179"/>
      <c r="AQ424" s="179"/>
      <c r="AR424" s="179"/>
      <c r="AS424" s="179"/>
      <c r="AT424" s="179"/>
      <c r="AU424" s="179"/>
      <c r="AV424" s="179"/>
      <c r="AW424" s="179"/>
      <c r="AX424" s="179"/>
      <c r="AY424" s="179"/>
      <c r="AZ424" s="179"/>
      <c r="BA424" s="179"/>
      <c r="BB424" s="179"/>
      <c r="BC424" s="179"/>
      <c r="BD424" s="179"/>
      <c r="BE424" s="179"/>
      <c r="BF424" s="179"/>
      <c r="BG424" s="179"/>
      <c r="BH424" s="179"/>
      <c r="BI424" s="179"/>
      <c r="BJ424" s="179"/>
      <c r="BK424" s="179"/>
      <c r="BL424" s="179"/>
      <c r="BM424" s="179"/>
      <c r="BN424" s="179"/>
      <c r="BO424" s="179"/>
      <c r="BP424" s="179"/>
      <c r="BQ424" s="179"/>
      <c r="BR424" s="179"/>
      <c r="BS424" s="179"/>
      <c r="BT424" s="179"/>
      <c r="BU424" s="179"/>
      <c r="BV424" s="179"/>
      <c r="BW424" s="179"/>
      <c r="BX424" s="179"/>
      <c r="BY424" s="179"/>
      <c r="BZ424" s="179"/>
      <c r="CA424" s="179"/>
      <c r="CB424" s="179"/>
      <c r="CC424" s="179"/>
      <c r="CD424" s="179"/>
      <c r="CE424" s="179"/>
      <c r="CF424" s="179"/>
      <c r="CG424" s="179"/>
      <c r="CH424" s="179"/>
      <c r="CI424" s="179"/>
      <c r="CJ424" s="179"/>
      <c r="CK424" s="179"/>
      <c r="CL424" s="179"/>
      <c r="CM424" s="179"/>
      <c r="CN424" s="179"/>
      <c r="CO424" s="179"/>
      <c r="CP424" s="179"/>
      <c r="CQ424" s="179"/>
      <c r="CR424" s="179"/>
      <c r="CS424" s="179"/>
      <c r="CT424" s="179"/>
      <c r="CU424" s="179"/>
      <c r="CV424" s="179"/>
      <c r="CW424" s="179"/>
      <c r="CX424" s="179"/>
      <c r="CY424" s="179"/>
      <c r="CZ424" s="179"/>
      <c r="DA424" s="179"/>
      <c r="DB424" s="179"/>
      <c r="DC424" s="179"/>
      <c r="DD424" s="179"/>
      <c r="DE424" s="179"/>
      <c r="DF424" s="179"/>
      <c r="DG424" s="179"/>
      <c r="DH424" s="179"/>
      <c r="DI424" s="179"/>
      <c r="DJ424" s="179"/>
      <c r="DK424" s="179"/>
      <c r="DL424" s="179"/>
      <c r="DM424" s="179"/>
      <c r="DN424" s="179"/>
      <c r="DO424" s="179"/>
      <c r="DP424" s="179"/>
      <c r="DQ424" s="179"/>
      <c r="DR424" s="179"/>
      <c r="DS424" s="179"/>
      <c r="DT424" s="179"/>
      <c r="DU424" s="179"/>
      <c r="DV424" s="179"/>
      <c r="DW424" s="179"/>
      <c r="DX424" s="179"/>
      <c r="DY424" s="179"/>
      <c r="DZ424" s="179"/>
      <c r="EA424" s="179"/>
      <c r="EB424" s="179"/>
      <c r="EC424" s="179"/>
      <c r="ED424" s="179"/>
      <c r="EE424" s="179"/>
      <c r="EF424" s="179"/>
      <c r="EG424" s="179"/>
      <c r="EH424" s="179"/>
      <c r="EI424" s="179"/>
      <c r="EJ424" s="179"/>
      <c r="EK424" s="179"/>
      <c r="EL424" s="179"/>
      <c r="EM424" s="179"/>
      <c r="EN424" s="179"/>
      <c r="EO424" s="179"/>
      <c r="EP424" s="179"/>
      <c r="EQ424" s="179"/>
      <c r="ER424" s="179"/>
      <c r="ES424" s="179"/>
      <c r="ET424" s="179"/>
      <c r="EU424" s="179"/>
      <c r="EV424" s="179"/>
      <c r="EW424" s="179"/>
      <c r="EX424" s="179"/>
      <c r="EY424" s="179"/>
      <c r="EZ424" s="179"/>
      <c r="FA424" s="179"/>
      <c r="FB424" s="179"/>
      <c r="FC424" s="179"/>
      <c r="FD424" s="179"/>
      <c r="FE424" s="179"/>
      <c r="FF424" s="179"/>
      <c r="FG424" s="179"/>
      <c r="FH424" s="179"/>
      <c r="FI424" s="179"/>
      <c r="FJ424" s="179"/>
      <c r="FK424" s="179"/>
      <c r="FL424" s="179"/>
      <c r="FM424" s="179"/>
      <c r="FN424" s="179"/>
      <c r="FO424" s="179"/>
      <c r="FP424" s="179"/>
      <c r="FQ424" s="179"/>
      <c r="FR424" s="179"/>
      <c r="FS424" s="179"/>
      <c r="FT424" s="179"/>
      <c r="FU424" s="179"/>
      <c r="FV424" s="179"/>
      <c r="FW424" s="179"/>
      <c r="FX424" s="179"/>
      <c r="FY424" s="179"/>
      <c r="FZ424" s="179"/>
      <c r="GA424" s="179"/>
      <c r="GB424" s="179"/>
      <c r="GC424" s="179"/>
      <c r="GD424" s="179"/>
      <c r="GE424" s="179"/>
      <c r="GF424" s="179"/>
      <c r="GG424" s="179"/>
      <c r="GH424" s="179"/>
      <c r="GI424" s="179"/>
      <c r="GJ424" s="179"/>
      <c r="GK424" s="179"/>
      <c r="GL424" s="179"/>
      <c r="GM424" s="179"/>
      <c r="GN424" s="179"/>
      <c r="GO424" s="179"/>
      <c r="GP424" s="179"/>
      <c r="GQ424" s="179"/>
      <c r="GR424" s="179"/>
      <c r="GS424" s="179"/>
      <c r="GT424" s="179"/>
      <c r="GU424" s="179"/>
      <c r="GV424" s="179"/>
      <c r="GW424" s="179"/>
      <c r="GX424" s="179"/>
      <c r="GY424" s="179"/>
      <c r="GZ424" s="179"/>
      <c r="HA424" s="179"/>
      <c r="HB424" s="179"/>
      <c r="HC424" s="179"/>
      <c r="HD424" s="179"/>
      <c r="HE424" s="179"/>
      <c r="HF424" s="179"/>
      <c r="HG424" s="179"/>
      <c r="HH424" s="179"/>
      <c r="HI424" s="179"/>
      <c r="HJ424" s="179"/>
      <c r="HK424" s="179"/>
      <c r="HL424" s="179"/>
      <c r="HM424" s="179"/>
      <c r="HN424" s="179"/>
      <c r="HO424" s="179"/>
      <c r="HP424" s="179"/>
      <c r="HQ424" s="179"/>
      <c r="HR424" s="179"/>
      <c r="HS424" s="179"/>
      <c r="HT424" s="179"/>
      <c r="HU424" s="179"/>
      <c r="HV424" s="179"/>
      <c r="HW424" s="179"/>
      <c r="HX424" s="179"/>
      <c r="HY424" s="179"/>
      <c r="HZ424" s="179"/>
      <c r="IA424" s="179"/>
      <c r="IB424" s="179"/>
      <c r="IC424" s="179"/>
      <c r="ID424" s="179"/>
      <c r="IE424" s="179"/>
      <c r="IF424" s="179"/>
      <c r="IG424" s="179"/>
      <c r="IH424" s="179"/>
      <c r="II424" s="179"/>
      <c r="IJ424" s="179"/>
      <c r="IK424" s="179"/>
      <c r="IL424" s="179"/>
      <c r="IM424" s="179"/>
      <c r="IN424" s="179"/>
      <c r="IO424" s="179"/>
    </row>
    <row r="425" s="10" customFormat="1" ht="50" customHeight="1" spans="1:18">
      <c r="A425" s="164" t="s">
        <v>28</v>
      </c>
      <c r="B425" s="164" t="s">
        <v>959</v>
      </c>
      <c r="C425" s="98"/>
      <c r="D425" s="98"/>
      <c r="E425" s="67"/>
      <c r="F425" s="134" t="s">
        <v>960</v>
      </c>
      <c r="G425" s="120">
        <f>G426+G429</f>
        <v>283.2</v>
      </c>
      <c r="H425" s="135"/>
      <c r="I425" s="98"/>
      <c r="J425" s="98"/>
      <c r="K425" s="154"/>
      <c r="L425" s="154"/>
      <c r="M425" s="154"/>
      <c r="N425" s="154"/>
      <c r="O425" s="98"/>
      <c r="P425" s="98"/>
      <c r="Q425" s="98"/>
      <c r="R425" s="125"/>
    </row>
    <row r="426" s="10" customFormat="1" ht="50" customHeight="1" spans="1:18">
      <c r="A426" s="51" t="s">
        <v>32</v>
      </c>
      <c r="B426" s="62" t="s">
        <v>961</v>
      </c>
      <c r="C426" s="98"/>
      <c r="D426" s="98"/>
      <c r="E426" s="67"/>
      <c r="F426" s="134" t="s">
        <v>962</v>
      </c>
      <c r="G426" s="120">
        <f>G427+G428</f>
        <v>202.2</v>
      </c>
      <c r="H426" s="135"/>
      <c r="I426" s="98"/>
      <c r="J426" s="98"/>
      <c r="K426" s="154"/>
      <c r="L426" s="154"/>
      <c r="M426" s="154"/>
      <c r="N426" s="154"/>
      <c r="O426" s="98"/>
      <c r="P426" s="98"/>
      <c r="Q426" s="98"/>
      <c r="R426" s="125"/>
    </row>
    <row r="427" s="1" customFormat="1" ht="74" customHeight="1" spans="1:249">
      <c r="A427" s="98">
        <v>1</v>
      </c>
      <c r="B427" s="75" t="s">
        <v>963</v>
      </c>
      <c r="C427" s="70" t="s">
        <v>787</v>
      </c>
      <c r="D427" s="67" t="s">
        <v>47</v>
      </c>
      <c r="E427" s="67" t="s">
        <v>964</v>
      </c>
      <c r="F427" s="71" t="s">
        <v>965</v>
      </c>
      <c r="G427" s="136">
        <f>190.8+2.4</f>
        <v>193.2</v>
      </c>
      <c r="H427" s="71" t="s">
        <v>966</v>
      </c>
      <c r="I427" s="73">
        <v>194</v>
      </c>
      <c r="J427" s="73"/>
      <c r="K427" s="72">
        <v>0.318</v>
      </c>
      <c r="L427" s="97"/>
      <c r="M427" s="72">
        <v>0.318</v>
      </c>
      <c r="N427" s="97"/>
      <c r="O427" s="70" t="s">
        <v>886</v>
      </c>
      <c r="P427" s="70" t="s">
        <v>967</v>
      </c>
      <c r="Q427" s="180">
        <v>2021.12</v>
      </c>
      <c r="R427" s="75"/>
      <c r="S427" s="181"/>
      <c r="T427" s="30"/>
      <c r="U427" s="30"/>
      <c r="V427" s="30"/>
      <c r="W427" s="30"/>
      <c r="X427" s="30"/>
      <c r="Y427" s="30"/>
      <c r="Z427" s="30"/>
      <c r="AA427" s="30"/>
      <c r="AB427" s="30"/>
      <c r="AC427" s="30"/>
      <c r="AD427" s="30"/>
      <c r="AE427" s="30"/>
      <c r="AF427" s="30"/>
      <c r="AG427" s="30"/>
      <c r="AH427" s="30"/>
      <c r="AI427" s="30"/>
      <c r="AJ427" s="30"/>
      <c r="AK427" s="30"/>
      <c r="AL427" s="30"/>
      <c r="AM427" s="30"/>
      <c r="AN427" s="30"/>
      <c r="AO427" s="30"/>
      <c r="AP427" s="30"/>
      <c r="AQ427" s="30"/>
      <c r="AR427" s="30"/>
      <c r="AS427" s="30"/>
      <c r="AT427" s="30"/>
      <c r="AU427" s="30"/>
      <c r="AV427" s="30"/>
      <c r="AW427" s="30"/>
      <c r="AX427" s="30"/>
      <c r="AY427" s="30"/>
      <c r="AZ427" s="30"/>
      <c r="BA427" s="30"/>
      <c r="BB427" s="30"/>
      <c r="BC427" s="30"/>
      <c r="BD427" s="30"/>
      <c r="BE427" s="30"/>
      <c r="BF427" s="30"/>
      <c r="BG427" s="30"/>
      <c r="BH427" s="30"/>
      <c r="BI427" s="30"/>
      <c r="BJ427" s="30"/>
      <c r="BK427" s="30"/>
      <c r="BL427" s="30"/>
      <c r="BM427" s="30"/>
      <c r="BN427" s="30"/>
      <c r="BO427" s="30"/>
      <c r="BP427" s="30"/>
      <c r="BQ427" s="30"/>
      <c r="BR427" s="30"/>
      <c r="BS427" s="30"/>
      <c r="BT427" s="30"/>
      <c r="BU427" s="30"/>
      <c r="BV427" s="30"/>
      <c r="BW427" s="30"/>
      <c r="BX427" s="30"/>
      <c r="BY427" s="30"/>
      <c r="BZ427" s="30"/>
      <c r="CA427" s="30"/>
      <c r="CB427" s="30"/>
      <c r="CC427" s="30"/>
      <c r="CD427" s="30"/>
      <c r="CE427" s="30"/>
      <c r="CF427" s="30"/>
      <c r="CG427" s="30"/>
      <c r="CH427" s="30"/>
      <c r="CI427" s="30"/>
      <c r="CJ427" s="30"/>
      <c r="CK427" s="30"/>
      <c r="CL427" s="30"/>
      <c r="CM427" s="30"/>
      <c r="CN427" s="30"/>
      <c r="CO427" s="30"/>
      <c r="CP427" s="30"/>
      <c r="CQ427" s="30"/>
      <c r="CR427" s="30"/>
      <c r="CS427" s="30"/>
      <c r="CT427" s="30"/>
      <c r="CU427" s="30"/>
      <c r="CV427" s="30"/>
      <c r="CW427" s="30"/>
      <c r="CX427" s="30"/>
      <c r="CY427" s="30"/>
      <c r="CZ427" s="30"/>
      <c r="DA427" s="30"/>
      <c r="DB427" s="30"/>
      <c r="DC427" s="30"/>
      <c r="DD427" s="30"/>
      <c r="DE427" s="30"/>
      <c r="DF427" s="30"/>
      <c r="DG427" s="30"/>
      <c r="DH427" s="30"/>
      <c r="DI427" s="30"/>
      <c r="DJ427" s="30"/>
      <c r="DK427" s="30"/>
      <c r="DL427" s="30"/>
      <c r="DM427" s="30"/>
      <c r="DN427" s="30"/>
      <c r="DO427" s="30"/>
      <c r="DP427" s="30"/>
      <c r="DQ427" s="30"/>
      <c r="DR427" s="30"/>
      <c r="DS427" s="30"/>
      <c r="DT427" s="30"/>
      <c r="DU427" s="30"/>
      <c r="DV427" s="30"/>
      <c r="DW427" s="30"/>
      <c r="DX427" s="30"/>
      <c r="DY427" s="30"/>
      <c r="DZ427" s="30"/>
      <c r="EA427" s="30"/>
      <c r="EB427" s="30"/>
      <c r="EC427" s="30"/>
      <c r="ED427" s="30"/>
      <c r="EE427" s="30"/>
      <c r="EF427" s="30"/>
      <c r="EG427" s="30"/>
      <c r="EH427" s="30"/>
      <c r="EI427" s="30"/>
      <c r="EJ427" s="30"/>
      <c r="EK427" s="30"/>
      <c r="EL427" s="30"/>
      <c r="EM427" s="30"/>
      <c r="EN427" s="30"/>
      <c r="EO427" s="30"/>
      <c r="EP427" s="30"/>
      <c r="EQ427" s="30"/>
      <c r="ER427" s="30"/>
      <c r="ES427" s="30"/>
      <c r="ET427" s="30"/>
      <c r="EU427" s="30"/>
      <c r="EV427" s="30"/>
      <c r="EW427" s="30"/>
      <c r="EX427" s="30"/>
      <c r="EY427" s="30"/>
      <c r="EZ427" s="30"/>
      <c r="FA427" s="30"/>
      <c r="FB427" s="30"/>
      <c r="FC427" s="30"/>
      <c r="FD427" s="30"/>
      <c r="FE427" s="30"/>
      <c r="FF427" s="30"/>
      <c r="FG427" s="30"/>
      <c r="FH427" s="30"/>
      <c r="FI427" s="30"/>
      <c r="FJ427" s="30"/>
      <c r="FK427" s="30"/>
      <c r="FL427" s="30"/>
      <c r="FM427" s="30"/>
      <c r="FN427" s="30"/>
      <c r="FO427" s="30"/>
      <c r="FP427" s="30"/>
      <c r="FQ427" s="30"/>
      <c r="FR427" s="30"/>
      <c r="FS427" s="30"/>
      <c r="FT427" s="30"/>
      <c r="FU427" s="30"/>
      <c r="FV427" s="30"/>
      <c r="FW427" s="30"/>
      <c r="FX427" s="30"/>
      <c r="FY427" s="30"/>
      <c r="FZ427" s="30"/>
      <c r="GA427" s="30"/>
      <c r="GB427" s="30"/>
      <c r="GC427" s="30"/>
      <c r="GD427" s="30"/>
      <c r="GE427" s="30"/>
      <c r="GF427" s="30"/>
      <c r="GG427" s="30"/>
      <c r="GH427" s="30"/>
      <c r="GI427" s="30"/>
      <c r="GJ427" s="30"/>
      <c r="GK427" s="30"/>
      <c r="GL427" s="30"/>
      <c r="GM427" s="30"/>
      <c r="GN427" s="30"/>
      <c r="GO427" s="30"/>
      <c r="GP427" s="30"/>
      <c r="GQ427" s="30"/>
      <c r="GR427" s="30"/>
      <c r="GS427" s="30"/>
      <c r="GT427" s="30"/>
      <c r="GU427" s="30"/>
      <c r="GV427" s="30"/>
      <c r="GW427" s="30"/>
      <c r="GX427" s="30"/>
      <c r="GY427" s="30"/>
      <c r="GZ427" s="30"/>
      <c r="HA427" s="30"/>
      <c r="HB427" s="30"/>
      <c r="HC427" s="30"/>
      <c r="HD427" s="30"/>
      <c r="HE427" s="30"/>
      <c r="HF427" s="30"/>
      <c r="HG427" s="30"/>
      <c r="HH427" s="30"/>
      <c r="HI427" s="30"/>
      <c r="HJ427" s="30"/>
      <c r="HK427" s="30"/>
      <c r="HL427" s="30"/>
      <c r="HM427" s="30"/>
      <c r="HN427" s="30"/>
      <c r="HO427" s="30"/>
      <c r="HP427" s="30"/>
      <c r="HQ427" s="30"/>
      <c r="HR427" s="30"/>
      <c r="HS427" s="30"/>
      <c r="HT427" s="30"/>
      <c r="HU427" s="30"/>
      <c r="HV427" s="30"/>
      <c r="HW427" s="30"/>
      <c r="HX427" s="30"/>
      <c r="HY427" s="30"/>
      <c r="HZ427" s="30"/>
      <c r="IA427" s="30"/>
      <c r="IB427" s="30"/>
      <c r="IC427" s="30"/>
      <c r="ID427" s="30"/>
      <c r="IE427" s="30"/>
      <c r="IF427" s="30"/>
      <c r="IG427" s="30"/>
      <c r="IH427" s="30"/>
      <c r="II427" s="30"/>
      <c r="IJ427" s="30"/>
      <c r="IK427" s="30"/>
      <c r="IL427" s="30"/>
      <c r="IM427" s="30"/>
      <c r="IN427" s="30"/>
      <c r="IO427" s="30"/>
    </row>
    <row r="428" s="1" customFormat="1" ht="74" customHeight="1" spans="1:249">
      <c r="A428" s="98">
        <v>2</v>
      </c>
      <c r="B428" s="75" t="s">
        <v>968</v>
      </c>
      <c r="C428" s="70" t="s">
        <v>787</v>
      </c>
      <c r="D428" s="67" t="s">
        <v>47</v>
      </c>
      <c r="E428" s="67" t="s">
        <v>964</v>
      </c>
      <c r="F428" s="71" t="s">
        <v>969</v>
      </c>
      <c r="G428" s="136">
        <v>9</v>
      </c>
      <c r="H428" s="71" t="s">
        <v>966</v>
      </c>
      <c r="I428" s="73"/>
      <c r="J428" s="73"/>
      <c r="K428" s="72"/>
      <c r="L428" s="97"/>
      <c r="M428" s="72"/>
      <c r="N428" s="97"/>
      <c r="O428" s="70" t="s">
        <v>886</v>
      </c>
      <c r="P428" s="70" t="s">
        <v>967</v>
      </c>
      <c r="Q428" s="180">
        <v>2022.08</v>
      </c>
      <c r="R428" s="75"/>
      <c r="S428" s="181"/>
      <c r="T428" s="30"/>
      <c r="U428" s="30"/>
      <c r="V428" s="30"/>
      <c r="W428" s="30"/>
      <c r="X428" s="30"/>
      <c r="Y428" s="30"/>
      <c r="Z428" s="30"/>
      <c r="AA428" s="30"/>
      <c r="AB428" s="30"/>
      <c r="AC428" s="30"/>
      <c r="AD428" s="30"/>
      <c r="AE428" s="30"/>
      <c r="AF428" s="30"/>
      <c r="AG428" s="30"/>
      <c r="AH428" s="30"/>
      <c r="AI428" s="30"/>
      <c r="AJ428" s="30"/>
      <c r="AK428" s="30"/>
      <c r="AL428" s="30"/>
      <c r="AM428" s="30"/>
      <c r="AN428" s="30"/>
      <c r="AO428" s="30"/>
      <c r="AP428" s="30"/>
      <c r="AQ428" s="30"/>
      <c r="AR428" s="30"/>
      <c r="AS428" s="30"/>
      <c r="AT428" s="30"/>
      <c r="AU428" s="30"/>
      <c r="AV428" s="30"/>
      <c r="AW428" s="30"/>
      <c r="AX428" s="30"/>
      <c r="AY428" s="30"/>
      <c r="AZ428" s="30"/>
      <c r="BA428" s="30"/>
      <c r="BB428" s="30"/>
      <c r="BC428" s="30"/>
      <c r="BD428" s="30"/>
      <c r="BE428" s="30"/>
      <c r="BF428" s="30"/>
      <c r="BG428" s="30"/>
      <c r="BH428" s="30"/>
      <c r="BI428" s="30"/>
      <c r="BJ428" s="30"/>
      <c r="BK428" s="30"/>
      <c r="BL428" s="30"/>
      <c r="BM428" s="30"/>
      <c r="BN428" s="30"/>
      <c r="BO428" s="30"/>
      <c r="BP428" s="30"/>
      <c r="BQ428" s="30"/>
      <c r="BR428" s="30"/>
      <c r="BS428" s="30"/>
      <c r="BT428" s="30"/>
      <c r="BU428" s="30"/>
      <c r="BV428" s="30"/>
      <c r="BW428" s="30"/>
      <c r="BX428" s="30"/>
      <c r="BY428" s="30"/>
      <c r="BZ428" s="30"/>
      <c r="CA428" s="30"/>
      <c r="CB428" s="30"/>
      <c r="CC428" s="30"/>
      <c r="CD428" s="30"/>
      <c r="CE428" s="30"/>
      <c r="CF428" s="30"/>
      <c r="CG428" s="30"/>
      <c r="CH428" s="30"/>
      <c r="CI428" s="30"/>
      <c r="CJ428" s="30"/>
      <c r="CK428" s="30"/>
      <c r="CL428" s="30"/>
      <c r="CM428" s="30"/>
      <c r="CN428" s="30"/>
      <c r="CO428" s="30"/>
      <c r="CP428" s="30"/>
      <c r="CQ428" s="30"/>
      <c r="CR428" s="30"/>
      <c r="CS428" s="30"/>
      <c r="CT428" s="30"/>
      <c r="CU428" s="30"/>
      <c r="CV428" s="30"/>
      <c r="CW428" s="30"/>
      <c r="CX428" s="30"/>
      <c r="CY428" s="30"/>
      <c r="CZ428" s="30"/>
      <c r="DA428" s="30"/>
      <c r="DB428" s="30"/>
      <c r="DC428" s="30"/>
      <c r="DD428" s="30"/>
      <c r="DE428" s="30"/>
      <c r="DF428" s="30"/>
      <c r="DG428" s="30"/>
      <c r="DH428" s="30"/>
      <c r="DI428" s="30"/>
      <c r="DJ428" s="30"/>
      <c r="DK428" s="30"/>
      <c r="DL428" s="30"/>
      <c r="DM428" s="30"/>
      <c r="DN428" s="30"/>
      <c r="DO428" s="30"/>
      <c r="DP428" s="30"/>
      <c r="DQ428" s="30"/>
      <c r="DR428" s="30"/>
      <c r="DS428" s="30"/>
      <c r="DT428" s="30"/>
      <c r="DU428" s="30"/>
      <c r="DV428" s="30"/>
      <c r="DW428" s="30"/>
      <c r="DX428" s="30"/>
      <c r="DY428" s="30"/>
      <c r="DZ428" s="30"/>
      <c r="EA428" s="30"/>
      <c r="EB428" s="30"/>
      <c r="EC428" s="30"/>
      <c r="ED428" s="30"/>
      <c r="EE428" s="30"/>
      <c r="EF428" s="30"/>
      <c r="EG428" s="30"/>
      <c r="EH428" s="30"/>
      <c r="EI428" s="30"/>
      <c r="EJ428" s="30"/>
      <c r="EK428" s="30"/>
      <c r="EL428" s="30"/>
      <c r="EM428" s="30"/>
      <c r="EN428" s="30"/>
      <c r="EO428" s="30"/>
      <c r="EP428" s="30"/>
      <c r="EQ428" s="30"/>
      <c r="ER428" s="30"/>
      <c r="ES428" s="30"/>
      <c r="ET428" s="30"/>
      <c r="EU428" s="30"/>
      <c r="EV428" s="30"/>
      <c r="EW428" s="30"/>
      <c r="EX428" s="30"/>
      <c r="EY428" s="30"/>
      <c r="EZ428" s="30"/>
      <c r="FA428" s="30"/>
      <c r="FB428" s="30"/>
      <c r="FC428" s="30"/>
      <c r="FD428" s="30"/>
      <c r="FE428" s="30"/>
      <c r="FF428" s="30"/>
      <c r="FG428" s="30"/>
      <c r="FH428" s="30"/>
      <c r="FI428" s="30"/>
      <c r="FJ428" s="30"/>
      <c r="FK428" s="30"/>
      <c r="FL428" s="30"/>
      <c r="FM428" s="30"/>
      <c r="FN428" s="30"/>
      <c r="FO428" s="30"/>
      <c r="FP428" s="30"/>
      <c r="FQ428" s="30"/>
      <c r="FR428" s="30"/>
      <c r="FS428" s="30"/>
      <c r="FT428" s="30"/>
      <c r="FU428" s="30"/>
      <c r="FV428" s="30"/>
      <c r="FW428" s="30"/>
      <c r="FX428" s="30"/>
      <c r="FY428" s="30"/>
      <c r="FZ428" s="30"/>
      <c r="GA428" s="30"/>
      <c r="GB428" s="30"/>
      <c r="GC428" s="30"/>
      <c r="GD428" s="30"/>
      <c r="GE428" s="30"/>
      <c r="GF428" s="30"/>
      <c r="GG428" s="30"/>
      <c r="GH428" s="30"/>
      <c r="GI428" s="30"/>
      <c r="GJ428" s="30"/>
      <c r="GK428" s="30"/>
      <c r="GL428" s="30"/>
      <c r="GM428" s="30"/>
      <c r="GN428" s="30"/>
      <c r="GO428" s="30"/>
      <c r="GP428" s="30"/>
      <c r="GQ428" s="30"/>
      <c r="GR428" s="30"/>
      <c r="GS428" s="30"/>
      <c r="GT428" s="30"/>
      <c r="GU428" s="30"/>
      <c r="GV428" s="30"/>
      <c r="GW428" s="30"/>
      <c r="GX428" s="30"/>
      <c r="GY428" s="30"/>
      <c r="GZ428" s="30"/>
      <c r="HA428" s="30"/>
      <c r="HB428" s="30"/>
      <c r="HC428" s="30"/>
      <c r="HD428" s="30"/>
      <c r="HE428" s="30"/>
      <c r="HF428" s="30"/>
      <c r="HG428" s="30"/>
      <c r="HH428" s="30"/>
      <c r="HI428" s="30"/>
      <c r="HJ428" s="30"/>
      <c r="HK428" s="30"/>
      <c r="HL428" s="30"/>
      <c r="HM428" s="30"/>
      <c r="HN428" s="30"/>
      <c r="HO428" s="30"/>
      <c r="HP428" s="30"/>
      <c r="HQ428" s="30"/>
      <c r="HR428" s="30"/>
      <c r="HS428" s="30"/>
      <c r="HT428" s="30"/>
      <c r="HU428" s="30"/>
      <c r="HV428" s="30"/>
      <c r="HW428" s="30"/>
      <c r="HX428" s="30"/>
      <c r="HY428" s="30"/>
      <c r="HZ428" s="30"/>
      <c r="IA428" s="30"/>
      <c r="IB428" s="30"/>
      <c r="IC428" s="30"/>
      <c r="ID428" s="30"/>
      <c r="IE428" s="30"/>
      <c r="IF428" s="30"/>
      <c r="IG428" s="30"/>
      <c r="IH428" s="30"/>
      <c r="II428" s="30"/>
      <c r="IJ428" s="30"/>
      <c r="IK428" s="30"/>
      <c r="IL428" s="30"/>
      <c r="IM428" s="30"/>
      <c r="IN428" s="30"/>
      <c r="IO428" s="30"/>
    </row>
    <row r="429" s="10" customFormat="1" ht="44" customHeight="1" spans="1:18">
      <c r="A429" s="51" t="s">
        <v>467</v>
      </c>
      <c r="B429" s="62" t="s">
        <v>970</v>
      </c>
      <c r="C429" s="98"/>
      <c r="D429" s="98"/>
      <c r="E429" s="67"/>
      <c r="F429" s="134" t="s">
        <v>971</v>
      </c>
      <c r="G429" s="120">
        <f>G430+G431</f>
        <v>81</v>
      </c>
      <c r="H429" s="135"/>
      <c r="I429" s="98"/>
      <c r="J429" s="98"/>
      <c r="K429" s="154"/>
      <c r="L429" s="154"/>
      <c r="M429" s="154"/>
      <c r="N429" s="154"/>
      <c r="O429" s="98"/>
      <c r="P429" s="98"/>
      <c r="Q429" s="98"/>
      <c r="R429" s="125"/>
    </row>
    <row r="430" s="9" customFormat="1" ht="87" customHeight="1" spans="1:18">
      <c r="A430" s="98">
        <v>1</v>
      </c>
      <c r="B430" s="75" t="s">
        <v>972</v>
      </c>
      <c r="C430" s="70" t="s">
        <v>40</v>
      </c>
      <c r="D430" s="67" t="s">
        <v>41</v>
      </c>
      <c r="E430" s="70" t="s">
        <v>883</v>
      </c>
      <c r="F430" s="71" t="s">
        <v>973</v>
      </c>
      <c r="G430" s="72">
        <v>30</v>
      </c>
      <c r="H430" s="71" t="s">
        <v>974</v>
      </c>
      <c r="I430" s="73"/>
      <c r="J430" s="73"/>
      <c r="K430" s="97">
        <v>0.12</v>
      </c>
      <c r="L430" s="97"/>
      <c r="M430" s="97">
        <v>0.56</v>
      </c>
      <c r="N430" s="97"/>
      <c r="O430" s="70" t="s">
        <v>975</v>
      </c>
      <c r="P430" s="70" t="s">
        <v>975</v>
      </c>
      <c r="Q430" s="98">
        <v>2021.12</v>
      </c>
      <c r="R430" s="137"/>
    </row>
    <row r="431" s="9" customFormat="1" ht="87" customHeight="1" spans="1:18">
      <c r="A431" s="98">
        <v>2</v>
      </c>
      <c r="B431" s="75" t="s">
        <v>976</v>
      </c>
      <c r="C431" s="70" t="s">
        <v>40</v>
      </c>
      <c r="D431" s="67" t="s">
        <v>788</v>
      </c>
      <c r="E431" s="70" t="s">
        <v>883</v>
      </c>
      <c r="F431" s="71" t="s">
        <v>977</v>
      </c>
      <c r="G431" s="72">
        <f>30+21</f>
        <v>51</v>
      </c>
      <c r="H431" s="71" t="s">
        <v>978</v>
      </c>
      <c r="I431" s="73"/>
      <c r="J431" s="73"/>
      <c r="K431" s="97"/>
      <c r="L431" s="97"/>
      <c r="M431" s="97"/>
      <c r="N431" s="97"/>
      <c r="O431" s="70" t="s">
        <v>886</v>
      </c>
      <c r="P431" s="70" t="s">
        <v>682</v>
      </c>
      <c r="Q431" s="98">
        <v>2022.08</v>
      </c>
      <c r="R431" s="137"/>
    </row>
    <row r="432" s="10" customFormat="1" ht="35" customHeight="1" spans="1:18">
      <c r="A432" s="164" t="s">
        <v>676</v>
      </c>
      <c r="B432" s="164" t="s">
        <v>979</v>
      </c>
      <c r="C432" s="98"/>
      <c r="D432" s="98"/>
      <c r="E432" s="67"/>
      <c r="F432" s="134" t="s">
        <v>980</v>
      </c>
      <c r="G432" s="120">
        <f>G433+G436+G480</f>
        <v>1464.88</v>
      </c>
      <c r="H432" s="135"/>
      <c r="I432" s="98"/>
      <c r="J432" s="98"/>
      <c r="K432" s="154"/>
      <c r="L432" s="154"/>
      <c r="M432" s="154"/>
      <c r="N432" s="154"/>
      <c r="O432" s="98"/>
      <c r="P432" s="98"/>
      <c r="Q432" s="98"/>
      <c r="R432" s="125"/>
    </row>
    <row r="433" s="10" customFormat="1" ht="35" customHeight="1" spans="1:18">
      <c r="A433" s="51" t="s">
        <v>32</v>
      </c>
      <c r="B433" s="62" t="s">
        <v>981</v>
      </c>
      <c r="C433" s="98"/>
      <c r="D433" s="98"/>
      <c r="E433" s="67"/>
      <c r="F433" s="134" t="s">
        <v>982</v>
      </c>
      <c r="G433" s="120">
        <f>G434+G435</f>
        <v>612</v>
      </c>
      <c r="H433" s="135"/>
      <c r="I433" s="98"/>
      <c r="J433" s="98"/>
      <c r="K433" s="154"/>
      <c r="L433" s="154"/>
      <c r="M433" s="154"/>
      <c r="N433" s="154"/>
      <c r="O433" s="98"/>
      <c r="P433" s="98"/>
      <c r="Q433" s="98"/>
      <c r="R433" s="125"/>
    </row>
    <row r="434" s="1" customFormat="1" ht="50" customHeight="1" spans="1:249">
      <c r="A434" s="98">
        <v>1</v>
      </c>
      <c r="B434" s="137" t="s">
        <v>983</v>
      </c>
      <c r="C434" s="70" t="s">
        <v>40</v>
      </c>
      <c r="D434" s="67" t="s">
        <v>47</v>
      </c>
      <c r="E434" s="70" t="s">
        <v>42</v>
      </c>
      <c r="F434" s="137" t="s">
        <v>984</v>
      </c>
      <c r="G434" s="72">
        <v>12</v>
      </c>
      <c r="H434" s="137" t="s">
        <v>985</v>
      </c>
      <c r="I434" s="73">
        <v>1</v>
      </c>
      <c r="J434" s="73"/>
      <c r="K434" s="118"/>
      <c r="L434" s="98">
        <v>0.0018</v>
      </c>
      <c r="M434" s="72"/>
      <c r="N434" s="94">
        <v>0.0025</v>
      </c>
      <c r="O434" s="70" t="s">
        <v>986</v>
      </c>
      <c r="P434" s="70" t="s">
        <v>986</v>
      </c>
      <c r="Q434" s="67">
        <v>2021.12</v>
      </c>
      <c r="R434" s="75"/>
      <c r="S434" s="30"/>
      <c r="T434" s="30"/>
      <c r="U434" s="30"/>
      <c r="V434" s="30"/>
      <c r="W434" s="30"/>
      <c r="X434" s="30"/>
      <c r="Y434" s="30"/>
      <c r="Z434" s="30"/>
      <c r="AA434" s="30"/>
      <c r="AB434" s="30"/>
      <c r="AC434" s="30"/>
      <c r="AD434" s="30"/>
      <c r="AE434" s="30"/>
      <c r="AF434" s="30"/>
      <c r="AG434" s="30"/>
      <c r="AH434" s="30"/>
      <c r="AI434" s="30"/>
      <c r="AJ434" s="30"/>
      <c r="AK434" s="30"/>
      <c r="AL434" s="30"/>
      <c r="AM434" s="30"/>
      <c r="AN434" s="30"/>
      <c r="AO434" s="30"/>
      <c r="AP434" s="30"/>
      <c r="AQ434" s="30"/>
      <c r="AR434" s="30"/>
      <c r="AS434" s="30"/>
      <c r="AT434" s="30"/>
      <c r="AU434" s="30"/>
      <c r="AV434" s="30"/>
      <c r="AW434" s="30"/>
      <c r="AX434" s="30"/>
      <c r="AY434" s="30"/>
      <c r="AZ434" s="30"/>
      <c r="BA434" s="30"/>
      <c r="BB434" s="30"/>
      <c r="BC434" s="30"/>
      <c r="BD434" s="30"/>
      <c r="BE434" s="30"/>
      <c r="BF434" s="30"/>
      <c r="BG434" s="30"/>
      <c r="BH434" s="30"/>
      <c r="BI434" s="30"/>
      <c r="BJ434" s="30"/>
      <c r="BK434" s="30"/>
      <c r="BL434" s="30"/>
      <c r="BM434" s="30"/>
      <c r="BN434" s="30"/>
      <c r="BO434" s="30"/>
      <c r="BP434" s="30"/>
      <c r="BQ434" s="30"/>
      <c r="BR434" s="30"/>
      <c r="BS434" s="30"/>
      <c r="BT434" s="30"/>
      <c r="BU434" s="30"/>
      <c r="BV434" s="30"/>
      <c r="BW434" s="30"/>
      <c r="BX434" s="30"/>
      <c r="BY434" s="30"/>
      <c r="BZ434" s="30"/>
      <c r="CA434" s="30"/>
      <c r="CB434" s="30"/>
      <c r="CC434" s="30"/>
      <c r="CD434" s="30"/>
      <c r="CE434" s="30"/>
      <c r="CF434" s="30"/>
      <c r="CG434" s="30"/>
      <c r="CH434" s="30"/>
      <c r="CI434" s="30"/>
      <c r="CJ434" s="30"/>
      <c r="CK434" s="30"/>
      <c r="CL434" s="30"/>
      <c r="CM434" s="30"/>
      <c r="CN434" s="30"/>
      <c r="CO434" s="30"/>
      <c r="CP434" s="30"/>
      <c r="CQ434" s="30"/>
      <c r="CR434" s="30"/>
      <c r="CS434" s="30"/>
      <c r="CT434" s="30"/>
      <c r="CU434" s="30"/>
      <c r="CV434" s="30"/>
      <c r="CW434" s="30"/>
      <c r="CX434" s="30"/>
      <c r="CY434" s="30"/>
      <c r="CZ434" s="30"/>
      <c r="DA434" s="30"/>
      <c r="DB434" s="30"/>
      <c r="DC434" s="30"/>
      <c r="DD434" s="30"/>
      <c r="DE434" s="30"/>
      <c r="DF434" s="30"/>
      <c r="DG434" s="30"/>
      <c r="DH434" s="30"/>
      <c r="DI434" s="30"/>
      <c r="DJ434" s="30"/>
      <c r="DK434" s="30"/>
      <c r="DL434" s="30"/>
      <c r="DM434" s="30"/>
      <c r="DN434" s="30"/>
      <c r="DO434" s="30"/>
      <c r="DP434" s="30"/>
      <c r="DQ434" s="30"/>
      <c r="DR434" s="30"/>
      <c r="DS434" s="30"/>
      <c r="DT434" s="30"/>
      <c r="DU434" s="30"/>
      <c r="DV434" s="30"/>
      <c r="DW434" s="30"/>
      <c r="DX434" s="30"/>
      <c r="DY434" s="30"/>
      <c r="DZ434" s="30"/>
      <c r="EA434" s="30"/>
      <c r="EB434" s="30"/>
      <c r="EC434" s="30"/>
      <c r="ED434" s="30"/>
      <c r="EE434" s="30"/>
      <c r="EF434" s="30"/>
      <c r="EG434" s="30"/>
      <c r="EH434" s="30"/>
      <c r="EI434" s="30"/>
      <c r="EJ434" s="30"/>
      <c r="EK434" s="30"/>
      <c r="EL434" s="30"/>
      <c r="EM434" s="30"/>
      <c r="EN434" s="30"/>
      <c r="EO434" s="30"/>
      <c r="EP434" s="30"/>
      <c r="EQ434" s="30"/>
      <c r="ER434" s="30"/>
      <c r="ES434" s="30"/>
      <c r="ET434" s="30"/>
      <c r="EU434" s="30"/>
      <c r="EV434" s="30"/>
      <c r="EW434" s="30"/>
      <c r="EX434" s="30"/>
      <c r="EY434" s="30"/>
      <c r="EZ434" s="30"/>
      <c r="FA434" s="30"/>
      <c r="FB434" s="30"/>
      <c r="FC434" s="30"/>
      <c r="FD434" s="30"/>
      <c r="FE434" s="30"/>
      <c r="FF434" s="30"/>
      <c r="FG434" s="30"/>
      <c r="FH434" s="30"/>
      <c r="FI434" s="30"/>
      <c r="FJ434" s="30"/>
      <c r="FK434" s="30"/>
      <c r="FL434" s="30"/>
      <c r="FM434" s="30"/>
      <c r="FN434" s="30"/>
      <c r="FO434" s="30"/>
      <c r="FP434" s="30"/>
      <c r="FQ434" s="30"/>
      <c r="FR434" s="30"/>
      <c r="FS434" s="30"/>
      <c r="FT434" s="30"/>
      <c r="FU434" s="30"/>
      <c r="FV434" s="30"/>
      <c r="FW434" s="30"/>
      <c r="FX434" s="30"/>
      <c r="FY434" s="30"/>
      <c r="FZ434" s="30"/>
      <c r="GA434" s="30"/>
      <c r="GB434" s="30"/>
      <c r="GC434" s="30"/>
      <c r="GD434" s="30"/>
      <c r="GE434" s="30"/>
      <c r="GF434" s="30"/>
      <c r="GG434" s="30"/>
      <c r="GH434" s="30"/>
      <c r="GI434" s="30"/>
      <c r="GJ434" s="30"/>
      <c r="GK434" s="30"/>
      <c r="GL434" s="30"/>
      <c r="GM434" s="30"/>
      <c r="GN434" s="30"/>
      <c r="GO434" s="30"/>
      <c r="GP434" s="30"/>
      <c r="GQ434" s="30"/>
      <c r="GR434" s="30"/>
      <c r="GS434" s="30"/>
      <c r="GT434" s="30"/>
      <c r="GU434" s="30"/>
      <c r="GV434" s="30"/>
      <c r="GW434" s="30"/>
      <c r="GX434" s="30"/>
      <c r="GY434" s="30"/>
      <c r="GZ434" s="30"/>
      <c r="HA434" s="30"/>
      <c r="HB434" s="30"/>
      <c r="HC434" s="30"/>
      <c r="HD434" s="30"/>
      <c r="HE434" s="30"/>
      <c r="HF434" s="30"/>
      <c r="HG434" s="30"/>
      <c r="HH434" s="30"/>
      <c r="HI434" s="30"/>
      <c r="HJ434" s="30"/>
      <c r="HK434" s="30"/>
      <c r="HL434" s="30"/>
      <c r="HM434" s="30"/>
      <c r="HN434" s="30"/>
      <c r="HO434" s="30"/>
      <c r="HP434" s="30"/>
      <c r="HQ434" s="30"/>
      <c r="HR434" s="30"/>
      <c r="HS434" s="30"/>
      <c r="HT434" s="30"/>
      <c r="HU434" s="30"/>
      <c r="HV434" s="30"/>
      <c r="HW434" s="30"/>
      <c r="HX434" s="30"/>
      <c r="HY434" s="30"/>
      <c r="HZ434" s="30"/>
      <c r="IA434" s="30"/>
      <c r="IB434" s="30"/>
      <c r="IC434" s="30"/>
      <c r="ID434" s="30"/>
      <c r="IE434" s="30"/>
      <c r="IF434" s="30"/>
      <c r="IG434" s="30"/>
      <c r="IH434" s="30"/>
      <c r="II434" s="30"/>
      <c r="IJ434" s="30"/>
      <c r="IK434" s="30"/>
      <c r="IL434" s="30"/>
      <c r="IM434" s="30"/>
      <c r="IN434" s="30"/>
      <c r="IO434" s="30"/>
    </row>
    <row r="435" s="10" customFormat="1" ht="71" customHeight="1" spans="1:18">
      <c r="A435" s="98">
        <v>2</v>
      </c>
      <c r="B435" s="137" t="s">
        <v>987</v>
      </c>
      <c r="C435" s="119" t="s">
        <v>40</v>
      </c>
      <c r="D435" s="67" t="s">
        <v>988</v>
      </c>
      <c r="E435" s="70" t="s">
        <v>989</v>
      </c>
      <c r="F435" s="75" t="s">
        <v>990</v>
      </c>
      <c r="G435" s="136">
        <v>600</v>
      </c>
      <c r="H435" s="71" t="s">
        <v>991</v>
      </c>
      <c r="I435" s="98"/>
      <c r="J435" s="98"/>
      <c r="K435" s="154"/>
      <c r="L435" s="154"/>
      <c r="M435" s="154"/>
      <c r="N435" s="154"/>
      <c r="O435" s="70" t="s">
        <v>886</v>
      </c>
      <c r="P435" s="70" t="s">
        <v>967</v>
      </c>
      <c r="Q435" s="98">
        <v>2021.12</v>
      </c>
      <c r="R435" s="112"/>
    </row>
    <row r="436" s="10" customFormat="1" ht="35" customHeight="1" spans="1:18">
      <c r="A436" s="51" t="s">
        <v>467</v>
      </c>
      <c r="B436" s="62" t="s">
        <v>992</v>
      </c>
      <c r="C436" s="98"/>
      <c r="D436" s="98"/>
      <c r="E436" s="67"/>
      <c r="F436" s="134" t="s">
        <v>993</v>
      </c>
      <c r="G436" s="120">
        <f>G437+G453+G462+G469+G475</f>
        <v>703.8</v>
      </c>
      <c r="H436" s="135"/>
      <c r="I436" s="98"/>
      <c r="J436" s="98"/>
      <c r="K436" s="154"/>
      <c r="L436" s="154"/>
      <c r="M436" s="154"/>
      <c r="N436" s="154"/>
      <c r="O436" s="98"/>
      <c r="P436" s="98"/>
      <c r="Q436" s="98"/>
      <c r="R436" s="125"/>
    </row>
    <row r="437" s="10" customFormat="1" ht="35" customHeight="1" spans="1:18">
      <c r="A437" s="92" t="s">
        <v>994</v>
      </c>
      <c r="B437" s="92"/>
      <c r="C437" s="98"/>
      <c r="D437" s="98"/>
      <c r="E437" s="67"/>
      <c r="F437" s="134" t="s">
        <v>995</v>
      </c>
      <c r="G437" s="120">
        <f>SUM(G438:G452)</f>
        <v>698.28</v>
      </c>
      <c r="H437" s="135"/>
      <c r="I437" s="98"/>
      <c r="J437" s="98"/>
      <c r="K437" s="154"/>
      <c r="L437" s="154"/>
      <c r="M437" s="154"/>
      <c r="N437" s="154"/>
      <c r="O437" s="98"/>
      <c r="P437" s="98"/>
      <c r="Q437" s="98"/>
      <c r="R437" s="107"/>
    </row>
    <row r="438" s="9" customFormat="1" ht="70" customHeight="1" spans="1:18">
      <c r="A438" s="98">
        <v>1</v>
      </c>
      <c r="B438" s="75" t="s">
        <v>996</v>
      </c>
      <c r="C438" s="119" t="s">
        <v>40</v>
      </c>
      <c r="D438" s="98" t="s">
        <v>47</v>
      </c>
      <c r="E438" s="70" t="s">
        <v>42</v>
      </c>
      <c r="F438" s="75" t="s">
        <v>997</v>
      </c>
      <c r="G438" s="136">
        <v>61.71</v>
      </c>
      <c r="H438" s="71" t="s">
        <v>998</v>
      </c>
      <c r="I438" s="122">
        <v>13</v>
      </c>
      <c r="J438" s="122">
        <v>16</v>
      </c>
      <c r="K438" s="154">
        <v>0.02</v>
      </c>
      <c r="L438" s="154"/>
      <c r="M438" s="154">
        <v>0.02</v>
      </c>
      <c r="N438" s="120"/>
      <c r="O438" s="70" t="s">
        <v>886</v>
      </c>
      <c r="P438" s="70" t="s">
        <v>967</v>
      </c>
      <c r="Q438" s="180">
        <v>2021.12</v>
      </c>
      <c r="R438" s="137"/>
    </row>
    <row r="439" s="10" customFormat="1" ht="70" customHeight="1" spans="1:18">
      <c r="A439" s="98">
        <v>2</v>
      </c>
      <c r="B439" s="75" t="s">
        <v>996</v>
      </c>
      <c r="C439" s="119" t="s">
        <v>40</v>
      </c>
      <c r="D439" s="98" t="s">
        <v>47</v>
      </c>
      <c r="E439" s="174" t="s">
        <v>48</v>
      </c>
      <c r="F439" s="75" t="s">
        <v>999</v>
      </c>
      <c r="G439" s="136">
        <v>53.13</v>
      </c>
      <c r="H439" s="71" t="s">
        <v>998</v>
      </c>
      <c r="I439" s="67">
        <v>20</v>
      </c>
      <c r="J439" s="67"/>
      <c r="K439" s="67">
        <v>0.0196</v>
      </c>
      <c r="L439" s="67"/>
      <c r="M439" s="67">
        <v>0.1722</v>
      </c>
      <c r="N439" s="67"/>
      <c r="O439" s="70" t="s">
        <v>886</v>
      </c>
      <c r="P439" s="70" t="s">
        <v>967</v>
      </c>
      <c r="Q439" s="180">
        <v>2021.12</v>
      </c>
      <c r="R439" s="137"/>
    </row>
    <row r="440" s="10" customFormat="1" ht="70" customHeight="1" spans="1:18">
      <c r="A440" s="98">
        <v>3</v>
      </c>
      <c r="B440" s="75" t="s">
        <v>996</v>
      </c>
      <c r="C440" s="119" t="s">
        <v>40</v>
      </c>
      <c r="D440" s="98" t="s">
        <v>47</v>
      </c>
      <c r="E440" s="76" t="s">
        <v>51</v>
      </c>
      <c r="F440" s="75" t="s">
        <v>1000</v>
      </c>
      <c r="G440" s="72">
        <v>59.73</v>
      </c>
      <c r="H440" s="71" t="s">
        <v>998</v>
      </c>
      <c r="I440" s="98">
        <v>27</v>
      </c>
      <c r="J440" s="98"/>
      <c r="K440" s="98">
        <v>0.0235</v>
      </c>
      <c r="L440" s="67"/>
      <c r="M440" s="98">
        <v>0.1118</v>
      </c>
      <c r="N440" s="109"/>
      <c r="O440" s="70" t="s">
        <v>886</v>
      </c>
      <c r="P440" s="70" t="s">
        <v>967</v>
      </c>
      <c r="Q440" s="98">
        <v>2021.12</v>
      </c>
      <c r="R440" s="137"/>
    </row>
    <row r="441" s="10" customFormat="1" ht="70" customHeight="1" spans="1:18">
      <c r="A441" s="98">
        <v>4</v>
      </c>
      <c r="B441" s="75" t="s">
        <v>996</v>
      </c>
      <c r="C441" s="119" t="s">
        <v>40</v>
      </c>
      <c r="D441" s="98" t="s">
        <v>47</v>
      </c>
      <c r="E441" s="76" t="s">
        <v>102</v>
      </c>
      <c r="F441" s="75" t="s">
        <v>1001</v>
      </c>
      <c r="G441" s="72">
        <v>45.21</v>
      </c>
      <c r="H441" s="71" t="s">
        <v>998</v>
      </c>
      <c r="I441" s="176">
        <v>10</v>
      </c>
      <c r="J441" s="176">
        <v>6</v>
      </c>
      <c r="K441" s="176">
        <v>0.0169</v>
      </c>
      <c r="L441" s="176"/>
      <c r="M441" s="176">
        <v>0.1368</v>
      </c>
      <c r="N441" s="176"/>
      <c r="O441" s="70" t="s">
        <v>886</v>
      </c>
      <c r="P441" s="70" t="s">
        <v>967</v>
      </c>
      <c r="Q441" s="98">
        <v>2021.12</v>
      </c>
      <c r="R441" s="137"/>
    </row>
    <row r="442" s="10" customFormat="1" ht="70" customHeight="1" spans="1:18">
      <c r="A442" s="98">
        <v>5</v>
      </c>
      <c r="B442" s="75" t="s">
        <v>996</v>
      </c>
      <c r="C442" s="119" t="s">
        <v>40</v>
      </c>
      <c r="D442" s="98" t="s">
        <v>47</v>
      </c>
      <c r="E442" s="76" t="s">
        <v>71</v>
      </c>
      <c r="F442" s="75" t="s">
        <v>1002</v>
      </c>
      <c r="G442" s="72">
        <v>39.93</v>
      </c>
      <c r="H442" s="71" t="s">
        <v>998</v>
      </c>
      <c r="I442" s="100">
        <v>5</v>
      </c>
      <c r="J442" s="100">
        <v>9</v>
      </c>
      <c r="K442" s="154">
        <v>0.01</v>
      </c>
      <c r="L442" s="154"/>
      <c r="M442" s="154">
        <v>0.07</v>
      </c>
      <c r="N442" s="154"/>
      <c r="O442" s="70" t="s">
        <v>886</v>
      </c>
      <c r="P442" s="70" t="s">
        <v>967</v>
      </c>
      <c r="Q442" s="98">
        <v>2021.12</v>
      </c>
      <c r="R442" s="137"/>
    </row>
    <row r="443" s="10" customFormat="1" ht="70" customHeight="1" spans="1:18">
      <c r="A443" s="98">
        <v>6</v>
      </c>
      <c r="B443" s="75" t="s">
        <v>996</v>
      </c>
      <c r="C443" s="119" t="s">
        <v>40</v>
      </c>
      <c r="D443" s="98" t="s">
        <v>47</v>
      </c>
      <c r="E443" s="76" t="s">
        <v>111</v>
      </c>
      <c r="F443" s="75" t="s">
        <v>1003</v>
      </c>
      <c r="G443" s="72">
        <v>34.32</v>
      </c>
      <c r="H443" s="71" t="s">
        <v>998</v>
      </c>
      <c r="I443" s="73">
        <v>5</v>
      </c>
      <c r="J443" s="73">
        <v>3</v>
      </c>
      <c r="K443" s="72">
        <v>0.012</v>
      </c>
      <c r="L443" s="72"/>
      <c r="M443" s="72">
        <v>0.0534</v>
      </c>
      <c r="N443" s="72"/>
      <c r="O443" s="70" t="s">
        <v>886</v>
      </c>
      <c r="P443" s="70" t="s">
        <v>967</v>
      </c>
      <c r="Q443" s="98">
        <v>2021.12</v>
      </c>
      <c r="R443" s="137"/>
    </row>
    <row r="444" s="10" customFormat="1" ht="70" customHeight="1" spans="1:18">
      <c r="A444" s="98">
        <v>7</v>
      </c>
      <c r="B444" s="75" t="s">
        <v>996</v>
      </c>
      <c r="C444" s="119" t="s">
        <v>40</v>
      </c>
      <c r="D444" s="98" t="s">
        <v>47</v>
      </c>
      <c r="E444" s="76" t="s">
        <v>54</v>
      </c>
      <c r="F444" s="75" t="s">
        <v>1004</v>
      </c>
      <c r="G444" s="72">
        <v>47.52</v>
      </c>
      <c r="H444" s="71" t="s">
        <v>998</v>
      </c>
      <c r="I444" s="100">
        <v>16</v>
      </c>
      <c r="J444" s="100"/>
      <c r="K444" s="154">
        <f>SUM(K438:K443)</f>
        <v>0.102</v>
      </c>
      <c r="L444" s="154"/>
      <c r="M444" s="154">
        <v>0.65</v>
      </c>
      <c r="N444" s="154"/>
      <c r="O444" s="70" t="s">
        <v>886</v>
      </c>
      <c r="P444" s="70" t="s">
        <v>967</v>
      </c>
      <c r="Q444" s="180">
        <v>2021.12</v>
      </c>
      <c r="R444" s="137"/>
    </row>
    <row r="445" s="10" customFormat="1" ht="70" customHeight="1" spans="1:18">
      <c r="A445" s="98">
        <v>8</v>
      </c>
      <c r="B445" s="75" t="s">
        <v>996</v>
      </c>
      <c r="C445" s="119" t="s">
        <v>40</v>
      </c>
      <c r="D445" s="98" t="s">
        <v>47</v>
      </c>
      <c r="E445" s="76" t="s">
        <v>87</v>
      </c>
      <c r="F445" s="75" t="s">
        <v>1005</v>
      </c>
      <c r="G445" s="72">
        <v>47.19</v>
      </c>
      <c r="H445" s="71" t="s">
        <v>998</v>
      </c>
      <c r="I445" s="73">
        <v>18</v>
      </c>
      <c r="J445" s="73"/>
      <c r="K445" s="72">
        <v>0.0179</v>
      </c>
      <c r="L445" s="72"/>
      <c r="M445" s="72">
        <v>0.0179</v>
      </c>
      <c r="N445" s="97"/>
      <c r="O445" s="70" t="s">
        <v>886</v>
      </c>
      <c r="P445" s="70" t="s">
        <v>967</v>
      </c>
      <c r="Q445" s="180">
        <v>2021.12</v>
      </c>
      <c r="R445" s="137"/>
    </row>
    <row r="446" s="10" customFormat="1" ht="70" customHeight="1" spans="1:18">
      <c r="A446" s="98">
        <v>9</v>
      </c>
      <c r="B446" s="75" t="s">
        <v>996</v>
      </c>
      <c r="C446" s="119" t="s">
        <v>40</v>
      </c>
      <c r="D446" s="98" t="s">
        <v>47</v>
      </c>
      <c r="E446" s="76" t="s">
        <v>74</v>
      </c>
      <c r="F446" s="75" t="s">
        <v>1006</v>
      </c>
      <c r="G446" s="72">
        <v>37.29</v>
      </c>
      <c r="H446" s="71" t="s">
        <v>998</v>
      </c>
      <c r="I446" s="73">
        <v>5</v>
      </c>
      <c r="J446" s="73">
        <v>6</v>
      </c>
      <c r="K446" s="72">
        <v>0.0756</v>
      </c>
      <c r="L446" s="97"/>
      <c r="M446" s="72">
        <v>0.3825</v>
      </c>
      <c r="N446" s="154"/>
      <c r="O446" s="70" t="s">
        <v>886</v>
      </c>
      <c r="P446" s="70" t="s">
        <v>967</v>
      </c>
      <c r="Q446" s="180">
        <v>2021.12</v>
      </c>
      <c r="R446" s="137"/>
    </row>
    <row r="447" s="10" customFormat="1" ht="70" customHeight="1" spans="1:18">
      <c r="A447" s="98">
        <v>10</v>
      </c>
      <c r="B447" s="75" t="s">
        <v>996</v>
      </c>
      <c r="C447" s="119" t="s">
        <v>40</v>
      </c>
      <c r="D447" s="98" t="s">
        <v>47</v>
      </c>
      <c r="E447" s="70" t="s">
        <v>67</v>
      </c>
      <c r="F447" s="75" t="s">
        <v>1007</v>
      </c>
      <c r="G447" s="136">
        <v>42.24</v>
      </c>
      <c r="H447" s="71" t="s">
        <v>998</v>
      </c>
      <c r="I447" s="98">
        <v>3</v>
      </c>
      <c r="J447" s="98">
        <v>10</v>
      </c>
      <c r="K447" s="154">
        <v>0.02</v>
      </c>
      <c r="L447" s="154"/>
      <c r="M447" s="154">
        <v>0.07</v>
      </c>
      <c r="N447" s="154"/>
      <c r="O447" s="70" t="s">
        <v>886</v>
      </c>
      <c r="P447" s="70" t="s">
        <v>967</v>
      </c>
      <c r="Q447" s="180">
        <v>2021.12</v>
      </c>
      <c r="R447" s="137"/>
    </row>
    <row r="448" s="10" customFormat="1" ht="70" customHeight="1" spans="1:18">
      <c r="A448" s="98">
        <v>11</v>
      </c>
      <c r="B448" s="75" t="s">
        <v>996</v>
      </c>
      <c r="C448" s="119" t="s">
        <v>40</v>
      </c>
      <c r="D448" s="98" t="s">
        <v>47</v>
      </c>
      <c r="E448" s="70" t="s">
        <v>62</v>
      </c>
      <c r="F448" s="75" t="s">
        <v>1005</v>
      </c>
      <c r="G448" s="136">
        <v>45.87</v>
      </c>
      <c r="H448" s="71" t="s">
        <v>998</v>
      </c>
      <c r="I448" s="73">
        <v>11</v>
      </c>
      <c r="J448" s="73">
        <v>5</v>
      </c>
      <c r="K448" s="72">
        <v>0.0171</v>
      </c>
      <c r="L448" s="97"/>
      <c r="M448" s="72">
        <v>0.0855</v>
      </c>
      <c r="N448" s="97"/>
      <c r="O448" s="70" t="s">
        <v>886</v>
      </c>
      <c r="P448" s="70" t="s">
        <v>967</v>
      </c>
      <c r="Q448" s="180">
        <v>2021.12</v>
      </c>
      <c r="R448" s="137"/>
    </row>
    <row r="449" s="10" customFormat="1" ht="70" customHeight="1" spans="1:18">
      <c r="A449" s="98">
        <v>12</v>
      </c>
      <c r="B449" s="75" t="s">
        <v>996</v>
      </c>
      <c r="C449" s="119" t="s">
        <v>40</v>
      </c>
      <c r="D449" s="98" t="s">
        <v>47</v>
      </c>
      <c r="E449" s="70" t="s">
        <v>57</v>
      </c>
      <c r="F449" s="75" t="s">
        <v>1008</v>
      </c>
      <c r="G449" s="136">
        <v>53.46</v>
      </c>
      <c r="H449" s="71" t="s">
        <v>998</v>
      </c>
      <c r="I449" s="122">
        <v>3</v>
      </c>
      <c r="J449" s="122">
        <v>21</v>
      </c>
      <c r="K449" s="67">
        <v>0.021</v>
      </c>
      <c r="L449" s="67"/>
      <c r="M449" s="67">
        <v>0.021</v>
      </c>
      <c r="N449" s="67"/>
      <c r="O449" s="70" t="s">
        <v>886</v>
      </c>
      <c r="P449" s="70" t="s">
        <v>967</v>
      </c>
      <c r="Q449" s="180">
        <v>2021.12</v>
      </c>
      <c r="R449" s="137"/>
    </row>
    <row r="450" s="10" customFormat="1" ht="70" customHeight="1" spans="1:18">
      <c r="A450" s="98">
        <v>13</v>
      </c>
      <c r="B450" s="75" t="s">
        <v>996</v>
      </c>
      <c r="C450" s="119" t="s">
        <v>40</v>
      </c>
      <c r="D450" s="98" t="s">
        <v>47</v>
      </c>
      <c r="E450" s="70" t="s">
        <v>77</v>
      </c>
      <c r="F450" s="75" t="s">
        <v>1009</v>
      </c>
      <c r="G450" s="136">
        <v>43.56</v>
      </c>
      <c r="H450" s="71" t="s">
        <v>998</v>
      </c>
      <c r="I450" s="73">
        <v>8</v>
      </c>
      <c r="J450" s="73">
        <v>6</v>
      </c>
      <c r="K450" s="154">
        <v>0.045</v>
      </c>
      <c r="L450" s="154"/>
      <c r="M450" s="136">
        <v>0.045</v>
      </c>
      <c r="N450" s="154"/>
      <c r="O450" s="70" t="s">
        <v>886</v>
      </c>
      <c r="P450" s="70" t="s">
        <v>967</v>
      </c>
      <c r="Q450" s="180">
        <v>2021.12</v>
      </c>
      <c r="R450" s="137"/>
    </row>
    <row r="451" s="10" customFormat="1" ht="70" customHeight="1" spans="1:18">
      <c r="A451" s="98">
        <v>14</v>
      </c>
      <c r="B451" s="75" t="s">
        <v>996</v>
      </c>
      <c r="C451" s="119" t="s">
        <v>40</v>
      </c>
      <c r="D451" s="98" t="s">
        <v>47</v>
      </c>
      <c r="E451" s="70" t="s">
        <v>64</v>
      </c>
      <c r="F451" s="75" t="s">
        <v>1009</v>
      </c>
      <c r="G451" s="136">
        <v>45.54</v>
      </c>
      <c r="H451" s="71" t="s">
        <v>998</v>
      </c>
      <c r="I451" s="73">
        <v>17</v>
      </c>
      <c r="J451" s="73"/>
      <c r="K451" s="97">
        <v>0.4517</v>
      </c>
      <c r="L451" s="97"/>
      <c r="M451" s="97">
        <v>0.89</v>
      </c>
      <c r="N451" s="97"/>
      <c r="O451" s="70" t="s">
        <v>886</v>
      </c>
      <c r="P451" s="70" t="s">
        <v>967</v>
      </c>
      <c r="Q451" s="180">
        <v>2021.12</v>
      </c>
      <c r="R451" s="137"/>
    </row>
    <row r="452" s="10" customFormat="1" ht="70" customHeight="1" spans="1:18">
      <c r="A452" s="98">
        <v>15</v>
      </c>
      <c r="B452" s="75" t="s">
        <v>996</v>
      </c>
      <c r="C452" s="119" t="s">
        <v>40</v>
      </c>
      <c r="D452" s="98" t="s">
        <v>47</v>
      </c>
      <c r="E452" s="70" t="s">
        <v>99</v>
      </c>
      <c r="F452" s="75" t="s">
        <v>1007</v>
      </c>
      <c r="G452" s="136">
        <v>41.58</v>
      </c>
      <c r="H452" s="71" t="s">
        <v>998</v>
      </c>
      <c r="I452" s="98">
        <v>8</v>
      </c>
      <c r="J452" s="98"/>
      <c r="K452" s="98">
        <v>0.015</v>
      </c>
      <c r="L452" s="98"/>
      <c r="M452" s="98">
        <v>0.075</v>
      </c>
      <c r="N452" s="98"/>
      <c r="O452" s="70" t="s">
        <v>886</v>
      </c>
      <c r="P452" s="70" t="s">
        <v>967</v>
      </c>
      <c r="Q452" s="180">
        <v>2021.12</v>
      </c>
      <c r="R452" s="137"/>
    </row>
    <row r="453" s="8" customFormat="1" ht="55" customHeight="1" spans="1:18">
      <c r="A453" s="63" t="s">
        <v>1010</v>
      </c>
      <c r="B453" s="63"/>
      <c r="C453" s="63"/>
      <c r="D453" s="63"/>
      <c r="E453" s="63"/>
      <c r="F453" s="77" t="s">
        <v>1011</v>
      </c>
      <c r="G453" s="65">
        <f>SUM(G454:G461)</f>
        <v>2.82</v>
      </c>
      <c r="H453" s="69"/>
      <c r="I453" s="93"/>
      <c r="J453" s="93"/>
      <c r="K453" s="93"/>
      <c r="L453" s="93"/>
      <c r="M453" s="93"/>
      <c r="N453" s="93"/>
      <c r="O453" s="67"/>
      <c r="P453" s="67"/>
      <c r="Q453" s="67"/>
      <c r="R453" s="112"/>
    </row>
    <row r="454" s="12" customFormat="1" ht="63" customHeight="1" spans="1:18">
      <c r="A454" s="67">
        <v>1</v>
      </c>
      <c r="B454" s="75" t="s">
        <v>1012</v>
      </c>
      <c r="C454" s="70" t="s">
        <v>40</v>
      </c>
      <c r="D454" s="73" t="s">
        <v>47</v>
      </c>
      <c r="E454" s="74" t="s">
        <v>48</v>
      </c>
      <c r="F454" s="75" t="s">
        <v>1013</v>
      </c>
      <c r="G454" s="72">
        <v>0.09</v>
      </c>
      <c r="H454" s="71" t="s">
        <v>1014</v>
      </c>
      <c r="I454" s="100"/>
      <c r="J454" s="97">
        <v>1</v>
      </c>
      <c r="K454" s="72">
        <v>0.0003</v>
      </c>
      <c r="L454" s="72"/>
      <c r="M454" s="180">
        <v>0.0011</v>
      </c>
      <c r="N454" s="98"/>
      <c r="O454" s="70" t="s">
        <v>45</v>
      </c>
      <c r="P454" s="74" t="s">
        <v>48</v>
      </c>
      <c r="Q454" s="67">
        <v>2021.12</v>
      </c>
      <c r="R454" s="112"/>
    </row>
    <row r="455" s="12" customFormat="1" ht="60" customHeight="1" spans="1:18">
      <c r="A455" s="67">
        <v>2</v>
      </c>
      <c r="B455" s="75" t="s">
        <v>1015</v>
      </c>
      <c r="C455" s="70" t="s">
        <v>40</v>
      </c>
      <c r="D455" s="73" t="s">
        <v>47</v>
      </c>
      <c r="E455" s="70" t="s">
        <v>51</v>
      </c>
      <c r="F455" s="75" t="s">
        <v>1016</v>
      </c>
      <c r="G455" s="72">
        <v>0.06</v>
      </c>
      <c r="H455" s="71" t="s">
        <v>1017</v>
      </c>
      <c r="I455" s="67">
        <v>1</v>
      </c>
      <c r="J455" s="67"/>
      <c r="K455" s="94">
        <v>0.0002</v>
      </c>
      <c r="L455" s="94"/>
      <c r="M455" s="94">
        <v>0.0007</v>
      </c>
      <c r="N455" s="97"/>
      <c r="O455" s="70" t="s">
        <v>45</v>
      </c>
      <c r="P455" s="70" t="s">
        <v>51</v>
      </c>
      <c r="Q455" s="67">
        <v>2021.12</v>
      </c>
      <c r="R455" s="112"/>
    </row>
    <row r="456" s="8" customFormat="1" ht="54" customHeight="1" spans="1:18">
      <c r="A456" s="67">
        <v>3</v>
      </c>
      <c r="B456" s="75" t="s">
        <v>1018</v>
      </c>
      <c r="C456" s="70" t="s">
        <v>40</v>
      </c>
      <c r="D456" s="73" t="s">
        <v>47</v>
      </c>
      <c r="E456" s="70" t="s">
        <v>54</v>
      </c>
      <c r="F456" s="71" t="s">
        <v>1019</v>
      </c>
      <c r="G456" s="72">
        <v>0.06</v>
      </c>
      <c r="H456" s="71" t="s">
        <v>44</v>
      </c>
      <c r="I456" s="79">
        <v>2</v>
      </c>
      <c r="J456" s="79"/>
      <c r="K456" s="72">
        <v>0.0002</v>
      </c>
      <c r="L456" s="97"/>
      <c r="M456" s="72">
        <v>0.001</v>
      </c>
      <c r="N456" s="97"/>
      <c r="O456" s="70" t="s">
        <v>45</v>
      </c>
      <c r="P456" s="70" t="s">
        <v>54</v>
      </c>
      <c r="Q456" s="67">
        <v>2021.12</v>
      </c>
      <c r="R456" s="112"/>
    </row>
    <row r="457" s="8" customFormat="1" ht="48" customHeight="1" spans="1:18">
      <c r="A457" s="67">
        <v>4</v>
      </c>
      <c r="B457" s="75" t="s">
        <v>1020</v>
      </c>
      <c r="C457" s="70" t="s">
        <v>40</v>
      </c>
      <c r="D457" s="67" t="s">
        <v>41</v>
      </c>
      <c r="E457" s="70" t="s">
        <v>57</v>
      </c>
      <c r="F457" s="75" t="s">
        <v>1021</v>
      </c>
      <c r="G457" s="72">
        <v>0.06</v>
      </c>
      <c r="H457" s="71" t="s">
        <v>1017</v>
      </c>
      <c r="I457" s="67"/>
      <c r="J457" s="67">
        <v>1</v>
      </c>
      <c r="K457" s="94">
        <v>0.0001</v>
      </c>
      <c r="L457" s="94"/>
      <c r="M457" s="94">
        <v>0.0004</v>
      </c>
      <c r="N457" s="73"/>
      <c r="O457" s="70" t="s">
        <v>45</v>
      </c>
      <c r="P457" s="70" t="s">
        <v>57</v>
      </c>
      <c r="Q457" s="67">
        <v>2021.12</v>
      </c>
      <c r="R457" s="112"/>
    </row>
    <row r="458" s="8" customFormat="1" ht="50" customHeight="1" spans="1:18">
      <c r="A458" s="67">
        <v>5</v>
      </c>
      <c r="B458" s="75" t="s">
        <v>1022</v>
      </c>
      <c r="C458" s="70" t="s">
        <v>40</v>
      </c>
      <c r="D458" s="67" t="s">
        <v>41</v>
      </c>
      <c r="E458" s="70" t="s">
        <v>64</v>
      </c>
      <c r="F458" s="75" t="s">
        <v>1023</v>
      </c>
      <c r="G458" s="72">
        <v>0.03</v>
      </c>
      <c r="H458" s="71" t="s">
        <v>1024</v>
      </c>
      <c r="I458" s="67">
        <v>1</v>
      </c>
      <c r="J458" s="67"/>
      <c r="K458" s="94">
        <v>0.0001</v>
      </c>
      <c r="L458" s="94"/>
      <c r="M458" s="94">
        <v>0.0005</v>
      </c>
      <c r="N458" s="94"/>
      <c r="O458" s="70" t="s">
        <v>45</v>
      </c>
      <c r="P458" s="70" t="s">
        <v>64</v>
      </c>
      <c r="Q458" s="67">
        <v>2021.12</v>
      </c>
      <c r="R458" s="112"/>
    </row>
    <row r="459" s="8" customFormat="1" ht="52" customHeight="1" spans="1:18">
      <c r="A459" s="67">
        <v>6</v>
      </c>
      <c r="B459" s="75" t="s">
        <v>1025</v>
      </c>
      <c r="C459" s="70" t="s">
        <v>40</v>
      </c>
      <c r="D459" s="67" t="s">
        <v>41</v>
      </c>
      <c r="E459" s="70" t="s">
        <v>99</v>
      </c>
      <c r="F459" s="75" t="s">
        <v>1026</v>
      </c>
      <c r="G459" s="72">
        <v>0.63</v>
      </c>
      <c r="H459" s="71" t="s">
        <v>1027</v>
      </c>
      <c r="I459" s="100">
        <v>4</v>
      </c>
      <c r="J459" s="100">
        <v>1</v>
      </c>
      <c r="K459" s="73">
        <v>0.0021</v>
      </c>
      <c r="L459" s="97"/>
      <c r="M459" s="73">
        <v>0.0105</v>
      </c>
      <c r="N459" s="97"/>
      <c r="O459" s="70" t="s">
        <v>45</v>
      </c>
      <c r="P459" s="70" t="s">
        <v>99</v>
      </c>
      <c r="Q459" s="67">
        <v>2021.12</v>
      </c>
      <c r="R459" s="112"/>
    </row>
    <row r="460" s="8" customFormat="1" ht="51" customHeight="1" spans="1:18">
      <c r="A460" s="67">
        <v>7</v>
      </c>
      <c r="B460" s="75" t="s">
        <v>1028</v>
      </c>
      <c r="C460" s="70" t="s">
        <v>40</v>
      </c>
      <c r="D460" s="67" t="s">
        <v>47</v>
      </c>
      <c r="E460" s="70" t="s">
        <v>74</v>
      </c>
      <c r="F460" s="75" t="s">
        <v>1029</v>
      </c>
      <c r="G460" s="72">
        <v>0.24</v>
      </c>
      <c r="H460" s="71" t="s">
        <v>157</v>
      </c>
      <c r="I460" s="67">
        <v>2</v>
      </c>
      <c r="J460" s="67">
        <v>1</v>
      </c>
      <c r="K460" s="72">
        <v>0.0004</v>
      </c>
      <c r="L460" s="72">
        <v>0</v>
      </c>
      <c r="M460" s="72">
        <v>0.0025</v>
      </c>
      <c r="N460" s="72"/>
      <c r="O460" s="70" t="s">
        <v>45</v>
      </c>
      <c r="P460" s="70" t="s">
        <v>74</v>
      </c>
      <c r="Q460" s="67">
        <v>2021.12</v>
      </c>
      <c r="R460" s="112"/>
    </row>
    <row r="461" s="8" customFormat="1" ht="47" customHeight="1" spans="1:18">
      <c r="A461" s="67">
        <v>8</v>
      </c>
      <c r="B461" s="75" t="s">
        <v>1030</v>
      </c>
      <c r="C461" s="70" t="s">
        <v>40</v>
      </c>
      <c r="D461" s="67" t="s">
        <v>47</v>
      </c>
      <c r="E461" s="70" t="s">
        <v>77</v>
      </c>
      <c r="F461" s="71" t="s">
        <v>1031</v>
      </c>
      <c r="G461" s="72">
        <v>1.65</v>
      </c>
      <c r="H461" s="81" t="s">
        <v>1032</v>
      </c>
      <c r="I461" s="67">
        <v>8</v>
      </c>
      <c r="J461" s="67">
        <v>7</v>
      </c>
      <c r="K461" s="94">
        <v>0.0055</v>
      </c>
      <c r="L461" s="98"/>
      <c r="M461" s="94">
        <v>0.0055</v>
      </c>
      <c r="N461" s="98"/>
      <c r="O461" s="70" t="s">
        <v>45</v>
      </c>
      <c r="P461" s="70" t="s">
        <v>77</v>
      </c>
      <c r="Q461" s="67">
        <v>2021.12</v>
      </c>
      <c r="R461" s="112"/>
    </row>
    <row r="462" s="8" customFormat="1" ht="54" customHeight="1" spans="1:18">
      <c r="A462" s="63" t="s">
        <v>1033</v>
      </c>
      <c r="B462" s="63"/>
      <c r="C462" s="63"/>
      <c r="D462" s="63"/>
      <c r="E462" s="63"/>
      <c r="F462" s="77" t="s">
        <v>1034</v>
      </c>
      <c r="G462" s="65">
        <f>SUM(G463:G468)</f>
        <v>1.56</v>
      </c>
      <c r="H462" s="69"/>
      <c r="I462" s="93"/>
      <c r="J462" s="93"/>
      <c r="K462" s="93"/>
      <c r="L462" s="93"/>
      <c r="M462" s="93"/>
      <c r="N462" s="93"/>
      <c r="O462" s="67"/>
      <c r="P462" s="67"/>
      <c r="Q462" s="67"/>
      <c r="R462" s="112"/>
    </row>
    <row r="463" s="12" customFormat="1" ht="58" customHeight="1" spans="1:18">
      <c r="A463" s="67">
        <v>1</v>
      </c>
      <c r="B463" s="75" t="s">
        <v>1035</v>
      </c>
      <c r="C463" s="70" t="s">
        <v>40</v>
      </c>
      <c r="D463" s="67" t="s">
        <v>47</v>
      </c>
      <c r="E463" s="70" t="s">
        <v>54</v>
      </c>
      <c r="F463" s="71" t="s">
        <v>1036</v>
      </c>
      <c r="G463" s="72">
        <v>0.03</v>
      </c>
      <c r="H463" s="71" t="s">
        <v>1037</v>
      </c>
      <c r="I463" s="100">
        <v>1</v>
      </c>
      <c r="J463" s="100"/>
      <c r="K463" s="94">
        <v>0.0001</v>
      </c>
      <c r="L463" s="97"/>
      <c r="M463" s="94">
        <v>0.0007</v>
      </c>
      <c r="N463" s="97"/>
      <c r="O463" s="70" t="s">
        <v>45</v>
      </c>
      <c r="P463" s="70" t="s">
        <v>54</v>
      </c>
      <c r="Q463" s="67">
        <v>2021.12</v>
      </c>
      <c r="R463" s="112"/>
    </row>
    <row r="464" s="12" customFormat="1" ht="42" customHeight="1" spans="1:18">
      <c r="A464" s="67">
        <v>2</v>
      </c>
      <c r="B464" s="75" t="s">
        <v>1038</v>
      </c>
      <c r="C464" s="70" t="s">
        <v>40</v>
      </c>
      <c r="D464" s="67" t="s">
        <v>47</v>
      </c>
      <c r="E464" s="70" t="s">
        <v>57</v>
      </c>
      <c r="F464" s="75" t="s">
        <v>1039</v>
      </c>
      <c r="G464" s="72">
        <v>0.09</v>
      </c>
      <c r="H464" s="71" t="s">
        <v>1040</v>
      </c>
      <c r="I464" s="67"/>
      <c r="J464" s="67">
        <v>2</v>
      </c>
      <c r="K464" s="94">
        <v>0.0003</v>
      </c>
      <c r="L464" s="94"/>
      <c r="M464" s="94">
        <v>0.0009</v>
      </c>
      <c r="N464" s="73"/>
      <c r="O464" s="70" t="s">
        <v>45</v>
      </c>
      <c r="P464" s="70" t="s">
        <v>57</v>
      </c>
      <c r="Q464" s="67">
        <v>2021.12</v>
      </c>
      <c r="R464" s="112"/>
    </row>
    <row r="465" s="12" customFormat="1" ht="49" customHeight="1" spans="1:18">
      <c r="A465" s="67">
        <v>3</v>
      </c>
      <c r="B465" s="75" t="s">
        <v>1041</v>
      </c>
      <c r="C465" s="70" t="s">
        <v>40</v>
      </c>
      <c r="D465" s="67" t="s">
        <v>47</v>
      </c>
      <c r="E465" s="70" t="s">
        <v>64</v>
      </c>
      <c r="F465" s="75" t="s">
        <v>1023</v>
      </c>
      <c r="G465" s="72">
        <v>0.03</v>
      </c>
      <c r="H465" s="71" t="s">
        <v>1024</v>
      </c>
      <c r="I465" s="67">
        <v>1</v>
      </c>
      <c r="J465" s="67"/>
      <c r="K465" s="94">
        <v>0.0001</v>
      </c>
      <c r="L465" s="94"/>
      <c r="M465" s="94">
        <v>0.0005</v>
      </c>
      <c r="N465" s="94"/>
      <c r="O465" s="70" t="s">
        <v>45</v>
      </c>
      <c r="P465" s="70" t="s">
        <v>64</v>
      </c>
      <c r="Q465" s="67">
        <v>2021.12</v>
      </c>
      <c r="R465" s="112"/>
    </row>
    <row r="466" s="12" customFormat="1" ht="60" customHeight="1" spans="1:18">
      <c r="A466" s="67">
        <v>4</v>
      </c>
      <c r="B466" s="75" t="s">
        <v>1042</v>
      </c>
      <c r="C466" s="70" t="s">
        <v>40</v>
      </c>
      <c r="D466" s="67" t="s">
        <v>41</v>
      </c>
      <c r="E466" s="70" t="s">
        <v>99</v>
      </c>
      <c r="F466" s="75" t="s">
        <v>1043</v>
      </c>
      <c r="G466" s="72">
        <v>0.51</v>
      </c>
      <c r="H466" s="71" t="s">
        <v>1027</v>
      </c>
      <c r="I466" s="100">
        <v>3</v>
      </c>
      <c r="J466" s="100">
        <v>1</v>
      </c>
      <c r="K466" s="73">
        <v>0.0017</v>
      </c>
      <c r="L466" s="97"/>
      <c r="M466" s="73">
        <v>0.0083</v>
      </c>
      <c r="N466" s="97"/>
      <c r="O466" s="70" t="s">
        <v>45</v>
      </c>
      <c r="P466" s="70" t="s">
        <v>99</v>
      </c>
      <c r="Q466" s="67">
        <v>2021.12</v>
      </c>
      <c r="R466" s="112"/>
    </row>
    <row r="467" s="12" customFormat="1" ht="51" customHeight="1" spans="1:18">
      <c r="A467" s="67">
        <v>5</v>
      </c>
      <c r="B467" s="75" t="s">
        <v>1044</v>
      </c>
      <c r="C467" s="70" t="s">
        <v>40</v>
      </c>
      <c r="D467" s="67" t="s">
        <v>47</v>
      </c>
      <c r="E467" s="70" t="s">
        <v>74</v>
      </c>
      <c r="F467" s="75" t="s">
        <v>1045</v>
      </c>
      <c r="G467" s="72">
        <v>0.15</v>
      </c>
      <c r="H467" s="75" t="s">
        <v>157</v>
      </c>
      <c r="I467" s="67">
        <v>1</v>
      </c>
      <c r="J467" s="67">
        <v>1</v>
      </c>
      <c r="K467" s="67">
        <v>0.0005</v>
      </c>
      <c r="L467" s="67"/>
      <c r="M467" s="67">
        <v>0.0015</v>
      </c>
      <c r="N467" s="67"/>
      <c r="O467" s="70" t="s">
        <v>45</v>
      </c>
      <c r="P467" s="70" t="s">
        <v>74</v>
      </c>
      <c r="Q467" s="67">
        <v>2021.12</v>
      </c>
      <c r="R467" s="112"/>
    </row>
    <row r="468" s="12" customFormat="1" ht="51" customHeight="1" spans="1:18">
      <c r="A468" s="67">
        <v>6</v>
      </c>
      <c r="B468" s="75" t="s">
        <v>1046</v>
      </c>
      <c r="C468" s="70" t="s">
        <v>40</v>
      </c>
      <c r="D468" s="67" t="s">
        <v>47</v>
      </c>
      <c r="E468" s="70" t="s">
        <v>77</v>
      </c>
      <c r="F468" s="71" t="s">
        <v>1047</v>
      </c>
      <c r="G468" s="72">
        <v>0.75</v>
      </c>
      <c r="H468" s="81" t="s">
        <v>1048</v>
      </c>
      <c r="I468" s="67">
        <v>8</v>
      </c>
      <c r="J468" s="67">
        <v>6</v>
      </c>
      <c r="K468" s="94">
        <v>0.0025</v>
      </c>
      <c r="L468" s="98"/>
      <c r="M468" s="94">
        <v>0.0025</v>
      </c>
      <c r="N468" s="98"/>
      <c r="O468" s="70" t="s">
        <v>45</v>
      </c>
      <c r="P468" s="70" t="s">
        <v>77</v>
      </c>
      <c r="Q468" s="67">
        <v>2021.12</v>
      </c>
      <c r="R468" s="112"/>
    </row>
    <row r="469" s="8" customFormat="1" ht="49" customHeight="1" spans="1:18">
      <c r="A469" s="63" t="s">
        <v>1049</v>
      </c>
      <c r="B469" s="63"/>
      <c r="C469" s="63"/>
      <c r="D469" s="91"/>
      <c r="E469" s="91"/>
      <c r="F469" s="77" t="s">
        <v>1050</v>
      </c>
      <c r="G469" s="120">
        <f>SUM(G470:G474)</f>
        <v>0.66</v>
      </c>
      <c r="H469" s="113"/>
      <c r="I469" s="123"/>
      <c r="J469" s="123"/>
      <c r="K469" s="123"/>
      <c r="L469" s="123"/>
      <c r="M469" s="123"/>
      <c r="N469" s="123"/>
      <c r="O469" s="98"/>
      <c r="P469" s="98"/>
      <c r="Q469" s="98"/>
      <c r="R469" s="125"/>
    </row>
    <row r="470" s="8" customFormat="1" ht="61" customHeight="1" spans="1:18">
      <c r="A470" s="67">
        <v>1</v>
      </c>
      <c r="B470" s="75" t="s">
        <v>1012</v>
      </c>
      <c r="C470" s="62" t="s">
        <v>40</v>
      </c>
      <c r="D470" s="73" t="s">
        <v>47</v>
      </c>
      <c r="E470" s="74" t="s">
        <v>48</v>
      </c>
      <c r="F470" s="75" t="s">
        <v>1051</v>
      </c>
      <c r="G470" s="72">
        <v>0.06</v>
      </c>
      <c r="H470" s="71" t="s">
        <v>1014</v>
      </c>
      <c r="I470" s="67"/>
      <c r="J470" s="100">
        <v>1</v>
      </c>
      <c r="K470" s="72">
        <v>0.0002</v>
      </c>
      <c r="L470" s="97"/>
      <c r="M470" s="72">
        <v>0.0002</v>
      </c>
      <c r="N470" s="98"/>
      <c r="O470" s="70" t="s">
        <v>45</v>
      </c>
      <c r="P470" s="74" t="s">
        <v>48</v>
      </c>
      <c r="Q470" s="67">
        <v>2021.12</v>
      </c>
      <c r="R470" s="112"/>
    </row>
    <row r="471" s="8" customFormat="1" ht="51" customHeight="1" spans="1:18">
      <c r="A471" s="67">
        <v>2</v>
      </c>
      <c r="B471" s="75" t="s">
        <v>1018</v>
      </c>
      <c r="C471" s="70" t="s">
        <v>40</v>
      </c>
      <c r="D471" s="67" t="s">
        <v>41</v>
      </c>
      <c r="E471" s="70" t="s">
        <v>54</v>
      </c>
      <c r="F471" s="71" t="s">
        <v>1052</v>
      </c>
      <c r="G471" s="72">
        <v>0.03</v>
      </c>
      <c r="H471" s="71" t="s">
        <v>1053</v>
      </c>
      <c r="I471" s="100">
        <v>1</v>
      </c>
      <c r="J471" s="100"/>
      <c r="K471" s="94">
        <v>0.0001</v>
      </c>
      <c r="L471" s="97"/>
      <c r="M471" s="94">
        <v>0.0007</v>
      </c>
      <c r="N471" s="97"/>
      <c r="O471" s="70" t="s">
        <v>45</v>
      </c>
      <c r="P471" s="70" t="s">
        <v>54</v>
      </c>
      <c r="Q471" s="67">
        <v>2021.12</v>
      </c>
      <c r="R471" s="112"/>
    </row>
    <row r="472" s="8" customFormat="1" ht="57" customHeight="1" spans="1:18">
      <c r="A472" s="67">
        <v>3</v>
      </c>
      <c r="B472" s="75" t="s">
        <v>1020</v>
      </c>
      <c r="C472" s="70" t="s">
        <v>40</v>
      </c>
      <c r="D472" s="67" t="s">
        <v>41</v>
      </c>
      <c r="E472" s="70" t="s">
        <v>57</v>
      </c>
      <c r="F472" s="75" t="s">
        <v>1054</v>
      </c>
      <c r="G472" s="72">
        <v>0.03</v>
      </c>
      <c r="H472" s="75" t="s">
        <v>1055</v>
      </c>
      <c r="I472" s="67"/>
      <c r="J472" s="67">
        <v>1</v>
      </c>
      <c r="K472" s="72">
        <v>0.0001</v>
      </c>
      <c r="L472" s="72"/>
      <c r="M472" s="72">
        <v>0.0005</v>
      </c>
      <c r="N472" s="97"/>
      <c r="O472" s="70" t="s">
        <v>45</v>
      </c>
      <c r="P472" s="70" t="s">
        <v>57</v>
      </c>
      <c r="Q472" s="67">
        <v>2021.12</v>
      </c>
      <c r="R472" s="112"/>
    </row>
    <row r="473" s="8" customFormat="1" ht="55" customHeight="1" spans="1:18">
      <c r="A473" s="67">
        <v>4</v>
      </c>
      <c r="B473" s="75" t="s">
        <v>1025</v>
      </c>
      <c r="C473" s="70" t="s">
        <v>40</v>
      </c>
      <c r="D473" s="67" t="s">
        <v>41</v>
      </c>
      <c r="E473" s="70" t="s">
        <v>99</v>
      </c>
      <c r="F473" s="71" t="s">
        <v>1056</v>
      </c>
      <c r="G473" s="72">
        <v>0.09</v>
      </c>
      <c r="H473" s="71" t="s">
        <v>340</v>
      </c>
      <c r="I473" s="73">
        <v>2</v>
      </c>
      <c r="J473" s="73"/>
      <c r="K473" s="94">
        <v>0.0003</v>
      </c>
      <c r="L473" s="97"/>
      <c r="M473" s="73">
        <v>0.0017</v>
      </c>
      <c r="N473" s="97"/>
      <c r="O473" s="70" t="s">
        <v>45</v>
      </c>
      <c r="P473" s="70" t="s">
        <v>99</v>
      </c>
      <c r="Q473" s="67">
        <v>2021.12</v>
      </c>
      <c r="R473" s="112"/>
    </row>
    <row r="474" s="8" customFormat="1" ht="60" customHeight="1" spans="1:18">
      <c r="A474" s="67">
        <v>5</v>
      </c>
      <c r="B474" s="75" t="s">
        <v>1030</v>
      </c>
      <c r="C474" s="70" t="s">
        <v>40</v>
      </c>
      <c r="D474" s="67" t="s">
        <v>47</v>
      </c>
      <c r="E474" s="70" t="s">
        <v>77</v>
      </c>
      <c r="F474" s="71" t="s">
        <v>1057</v>
      </c>
      <c r="G474" s="72">
        <v>0.45</v>
      </c>
      <c r="H474" s="81" t="s">
        <v>1058</v>
      </c>
      <c r="I474" s="67">
        <v>8</v>
      </c>
      <c r="J474" s="67">
        <v>7</v>
      </c>
      <c r="K474" s="94">
        <v>0.0015</v>
      </c>
      <c r="L474" s="98"/>
      <c r="M474" s="94">
        <v>0.0015</v>
      </c>
      <c r="N474" s="98"/>
      <c r="O474" s="70" t="s">
        <v>45</v>
      </c>
      <c r="P474" s="70" t="s">
        <v>77</v>
      </c>
      <c r="Q474" s="67">
        <v>2021.12</v>
      </c>
      <c r="R474" s="112"/>
    </row>
    <row r="475" s="8" customFormat="1" ht="53" customHeight="1" spans="1:18">
      <c r="A475" s="63" t="s">
        <v>1059</v>
      </c>
      <c r="B475" s="63"/>
      <c r="C475" s="63"/>
      <c r="D475" s="91"/>
      <c r="E475" s="91"/>
      <c r="F475" s="77" t="s">
        <v>1060</v>
      </c>
      <c r="G475" s="120">
        <f>SUM(G476:G479)</f>
        <v>0.48</v>
      </c>
      <c r="H475" s="113"/>
      <c r="I475" s="123"/>
      <c r="J475" s="123"/>
      <c r="K475" s="123"/>
      <c r="L475" s="123"/>
      <c r="M475" s="123"/>
      <c r="N475" s="123"/>
      <c r="O475" s="98"/>
      <c r="P475" s="98"/>
      <c r="Q475" s="98"/>
      <c r="R475" s="125"/>
    </row>
    <row r="476" s="8" customFormat="1" ht="55" customHeight="1" spans="1:18">
      <c r="A476" s="67">
        <v>1</v>
      </c>
      <c r="B476" s="75" t="s">
        <v>1035</v>
      </c>
      <c r="C476" s="70" t="s">
        <v>40</v>
      </c>
      <c r="D476" s="67" t="s">
        <v>41</v>
      </c>
      <c r="E476" s="70" t="s">
        <v>54</v>
      </c>
      <c r="F476" s="71" t="s">
        <v>1061</v>
      </c>
      <c r="G476" s="72">
        <v>0.03</v>
      </c>
      <c r="H476" s="71" t="s">
        <v>1037</v>
      </c>
      <c r="I476" s="100">
        <v>1</v>
      </c>
      <c r="J476" s="100"/>
      <c r="K476" s="94">
        <v>0.0001</v>
      </c>
      <c r="L476" s="97"/>
      <c r="M476" s="94">
        <v>0.0007</v>
      </c>
      <c r="N476" s="97"/>
      <c r="O476" s="70" t="s">
        <v>45</v>
      </c>
      <c r="P476" s="70" t="s">
        <v>54</v>
      </c>
      <c r="Q476" s="67">
        <v>2021.12</v>
      </c>
      <c r="R476" s="112"/>
    </row>
    <row r="477" s="8" customFormat="1" ht="55" customHeight="1" spans="1:18">
      <c r="A477" s="67">
        <v>2</v>
      </c>
      <c r="B477" s="75" t="s">
        <v>1041</v>
      </c>
      <c r="C477" s="70" t="s">
        <v>40</v>
      </c>
      <c r="D477" s="67" t="s">
        <v>47</v>
      </c>
      <c r="E477" s="70" t="s">
        <v>64</v>
      </c>
      <c r="F477" s="75" t="s">
        <v>1062</v>
      </c>
      <c r="G477" s="72">
        <v>0.06</v>
      </c>
      <c r="H477" s="71" t="s">
        <v>1024</v>
      </c>
      <c r="I477" s="67">
        <v>1</v>
      </c>
      <c r="J477" s="67"/>
      <c r="K477" s="94">
        <v>0.0002</v>
      </c>
      <c r="L477" s="97"/>
      <c r="M477" s="94">
        <v>0.001</v>
      </c>
      <c r="N477" s="97"/>
      <c r="O477" s="70" t="s">
        <v>45</v>
      </c>
      <c r="P477" s="70" t="s">
        <v>64</v>
      </c>
      <c r="Q477" s="67">
        <v>2021.12</v>
      </c>
      <c r="R477" s="112"/>
    </row>
    <row r="478" s="8" customFormat="1" ht="55" customHeight="1" spans="1:18">
      <c r="A478" s="67">
        <v>3</v>
      </c>
      <c r="B478" s="75" t="s">
        <v>1042</v>
      </c>
      <c r="C478" s="70" t="s">
        <v>40</v>
      </c>
      <c r="D478" s="67" t="s">
        <v>41</v>
      </c>
      <c r="E478" s="70" t="s">
        <v>99</v>
      </c>
      <c r="F478" s="71" t="s">
        <v>1063</v>
      </c>
      <c r="G478" s="72">
        <v>0.09</v>
      </c>
      <c r="H478" s="71" t="s">
        <v>340</v>
      </c>
      <c r="I478" s="73">
        <v>2</v>
      </c>
      <c r="J478" s="73"/>
      <c r="K478" s="73">
        <v>0.0003</v>
      </c>
      <c r="L478" s="97"/>
      <c r="M478" s="73">
        <v>0.0017</v>
      </c>
      <c r="N478" s="97"/>
      <c r="O478" s="70" t="s">
        <v>45</v>
      </c>
      <c r="P478" s="70" t="s">
        <v>99</v>
      </c>
      <c r="Q478" s="73">
        <v>2021.12</v>
      </c>
      <c r="R478" s="112"/>
    </row>
    <row r="479" s="8" customFormat="1" ht="55" customHeight="1" spans="1:18">
      <c r="A479" s="67">
        <v>4</v>
      </c>
      <c r="B479" s="75" t="s">
        <v>1046</v>
      </c>
      <c r="C479" s="70" t="s">
        <v>40</v>
      </c>
      <c r="D479" s="67" t="s">
        <v>47</v>
      </c>
      <c r="E479" s="70" t="s">
        <v>77</v>
      </c>
      <c r="F479" s="71" t="s">
        <v>1064</v>
      </c>
      <c r="G479" s="72">
        <v>0.3</v>
      </c>
      <c r="H479" s="81" t="s">
        <v>1065</v>
      </c>
      <c r="I479" s="67">
        <v>8</v>
      </c>
      <c r="J479" s="67">
        <v>6</v>
      </c>
      <c r="K479" s="94">
        <v>0.001</v>
      </c>
      <c r="L479" s="98"/>
      <c r="M479" s="94">
        <v>0.0034</v>
      </c>
      <c r="N479" s="98"/>
      <c r="O479" s="70" t="s">
        <v>45</v>
      </c>
      <c r="P479" s="70" t="s">
        <v>77</v>
      </c>
      <c r="Q479" s="67">
        <v>2021.12</v>
      </c>
      <c r="R479" s="125"/>
    </row>
    <row r="480" s="10" customFormat="1" ht="35" customHeight="1" spans="1:18">
      <c r="A480" s="51" t="s">
        <v>631</v>
      </c>
      <c r="B480" s="62" t="s">
        <v>1066</v>
      </c>
      <c r="C480" s="98"/>
      <c r="D480" s="98"/>
      <c r="E480" s="67"/>
      <c r="F480" s="134" t="s">
        <v>1067</v>
      </c>
      <c r="G480" s="120">
        <f>G481+G482+G483+G484+G485+G486+G487</f>
        <v>149.08</v>
      </c>
      <c r="H480" s="135"/>
      <c r="I480" s="98"/>
      <c r="J480" s="98"/>
      <c r="K480" s="154"/>
      <c r="L480" s="154"/>
      <c r="M480" s="154"/>
      <c r="N480" s="154"/>
      <c r="O480" s="98"/>
      <c r="P480" s="98"/>
      <c r="Q480" s="98"/>
      <c r="R480" s="125"/>
    </row>
    <row r="481" s="9" customFormat="1" ht="60" customHeight="1" spans="1:18">
      <c r="A481" s="98">
        <v>1</v>
      </c>
      <c r="B481" s="75" t="s">
        <v>1068</v>
      </c>
      <c r="C481" s="70" t="s">
        <v>40</v>
      </c>
      <c r="D481" s="67" t="s">
        <v>47</v>
      </c>
      <c r="E481" s="70" t="s">
        <v>883</v>
      </c>
      <c r="F481" s="71" t="s">
        <v>1069</v>
      </c>
      <c r="G481" s="136">
        <v>15</v>
      </c>
      <c r="H481" s="71" t="s">
        <v>1070</v>
      </c>
      <c r="I481" s="194"/>
      <c r="J481" s="194"/>
      <c r="K481" s="72">
        <v>0.0024</v>
      </c>
      <c r="L481" s="97"/>
      <c r="M481" s="195">
        <v>0.013</v>
      </c>
      <c r="N481" s="97"/>
      <c r="O481" s="70" t="s">
        <v>975</v>
      </c>
      <c r="P481" s="70" t="s">
        <v>975</v>
      </c>
      <c r="Q481" s="98">
        <v>2021.12</v>
      </c>
      <c r="R481" s="75"/>
    </row>
    <row r="482" s="10" customFormat="1" ht="54" customHeight="1" spans="1:18">
      <c r="A482" s="98">
        <v>2</v>
      </c>
      <c r="B482" s="75" t="s">
        <v>1071</v>
      </c>
      <c r="C482" s="70" t="s">
        <v>40</v>
      </c>
      <c r="D482" s="79" t="s">
        <v>41</v>
      </c>
      <c r="E482" s="70" t="s">
        <v>883</v>
      </c>
      <c r="F482" s="143" t="s">
        <v>1072</v>
      </c>
      <c r="G482" s="94">
        <f>23+7</f>
        <v>30</v>
      </c>
      <c r="H482" s="71" t="s">
        <v>1073</v>
      </c>
      <c r="I482" s="79"/>
      <c r="J482" s="79"/>
      <c r="K482" s="97"/>
      <c r="L482" s="97"/>
      <c r="M482" s="97"/>
      <c r="N482" s="97"/>
      <c r="O482" s="76" t="s">
        <v>1074</v>
      </c>
      <c r="P482" s="76" t="s">
        <v>1074</v>
      </c>
      <c r="Q482" s="73">
        <v>2021.12</v>
      </c>
      <c r="R482" s="75"/>
    </row>
    <row r="483" s="10" customFormat="1" ht="54" customHeight="1" spans="1:18">
      <c r="A483" s="98">
        <v>3</v>
      </c>
      <c r="B483" s="75" t="s">
        <v>1075</v>
      </c>
      <c r="C483" s="70" t="s">
        <v>40</v>
      </c>
      <c r="D483" s="79" t="s">
        <v>788</v>
      </c>
      <c r="E483" s="70" t="s">
        <v>883</v>
      </c>
      <c r="F483" s="143" t="s">
        <v>1076</v>
      </c>
      <c r="G483" s="94">
        <v>36</v>
      </c>
      <c r="H483" s="71" t="s">
        <v>1077</v>
      </c>
      <c r="I483" s="79"/>
      <c r="J483" s="79"/>
      <c r="K483" s="97"/>
      <c r="L483" s="97"/>
      <c r="M483" s="97"/>
      <c r="N483" s="97"/>
      <c r="O483" s="70" t="s">
        <v>45</v>
      </c>
      <c r="P483" s="70" t="s">
        <v>45</v>
      </c>
      <c r="Q483" s="73">
        <v>2022.04</v>
      </c>
      <c r="R483" s="75"/>
    </row>
    <row r="484" s="10" customFormat="1" ht="54" customHeight="1" spans="1:18">
      <c r="A484" s="98">
        <v>4</v>
      </c>
      <c r="B484" s="75" t="s">
        <v>1078</v>
      </c>
      <c r="C484" s="70" t="s">
        <v>40</v>
      </c>
      <c r="D484" s="79" t="s">
        <v>788</v>
      </c>
      <c r="E484" s="70" t="s">
        <v>883</v>
      </c>
      <c r="F484" s="143" t="s">
        <v>1079</v>
      </c>
      <c r="G484" s="94">
        <v>24</v>
      </c>
      <c r="H484" s="71" t="s">
        <v>1077</v>
      </c>
      <c r="I484" s="79"/>
      <c r="J484" s="79"/>
      <c r="K484" s="97"/>
      <c r="L484" s="97"/>
      <c r="M484" s="97"/>
      <c r="N484" s="97"/>
      <c r="O484" s="70" t="s">
        <v>1080</v>
      </c>
      <c r="P484" s="70" t="s">
        <v>1080</v>
      </c>
      <c r="Q484" s="73">
        <v>2022.04</v>
      </c>
      <c r="R484" s="75"/>
    </row>
    <row r="485" s="10" customFormat="1" ht="54" customHeight="1" spans="1:18">
      <c r="A485" s="98">
        <v>5</v>
      </c>
      <c r="B485" s="75" t="s">
        <v>1081</v>
      </c>
      <c r="C485" s="70" t="s">
        <v>40</v>
      </c>
      <c r="D485" s="79" t="s">
        <v>788</v>
      </c>
      <c r="E485" s="70" t="s">
        <v>883</v>
      </c>
      <c r="F485" s="143" t="s">
        <v>1082</v>
      </c>
      <c r="G485" s="94">
        <v>10</v>
      </c>
      <c r="H485" s="71" t="s">
        <v>1077</v>
      </c>
      <c r="I485" s="79"/>
      <c r="J485" s="79"/>
      <c r="K485" s="97"/>
      <c r="L485" s="97"/>
      <c r="M485" s="97"/>
      <c r="N485" s="97"/>
      <c r="O485" s="70" t="s">
        <v>1083</v>
      </c>
      <c r="P485" s="70" t="s">
        <v>1083</v>
      </c>
      <c r="Q485" s="73">
        <v>2022.04</v>
      </c>
      <c r="R485" s="75"/>
    </row>
    <row r="486" s="10" customFormat="1" ht="54" customHeight="1" spans="1:18">
      <c r="A486" s="98">
        <v>6</v>
      </c>
      <c r="B486" s="75" t="s">
        <v>1084</v>
      </c>
      <c r="C486" s="70" t="s">
        <v>40</v>
      </c>
      <c r="D486" s="67" t="s">
        <v>41</v>
      </c>
      <c r="E486" s="70" t="s">
        <v>883</v>
      </c>
      <c r="F486" s="143" t="s">
        <v>1085</v>
      </c>
      <c r="G486" s="94">
        <v>20</v>
      </c>
      <c r="H486" s="71" t="s">
        <v>1086</v>
      </c>
      <c r="I486" s="79"/>
      <c r="J486" s="79"/>
      <c r="K486" s="97"/>
      <c r="L486" s="97"/>
      <c r="M486" s="97"/>
      <c r="N486" s="97"/>
      <c r="O486" s="70" t="s">
        <v>1087</v>
      </c>
      <c r="P486" s="70" t="s">
        <v>1087</v>
      </c>
      <c r="Q486" s="73">
        <v>2021.12</v>
      </c>
      <c r="R486" s="75"/>
    </row>
    <row r="487" s="10" customFormat="1" ht="54" customHeight="1" spans="1:18">
      <c r="A487" s="98">
        <v>7</v>
      </c>
      <c r="B487" s="75" t="s">
        <v>1088</v>
      </c>
      <c r="C487" s="70" t="s">
        <v>40</v>
      </c>
      <c r="D487" s="67" t="s">
        <v>867</v>
      </c>
      <c r="E487" s="70" t="s">
        <v>883</v>
      </c>
      <c r="F487" s="143" t="s">
        <v>1089</v>
      </c>
      <c r="G487" s="94">
        <v>14.08</v>
      </c>
      <c r="H487" s="71"/>
      <c r="I487" s="79"/>
      <c r="J487" s="79"/>
      <c r="K487" s="97"/>
      <c r="L487" s="97"/>
      <c r="M487" s="97"/>
      <c r="N487" s="97"/>
      <c r="O487" s="70" t="s">
        <v>986</v>
      </c>
      <c r="P487" s="70" t="s">
        <v>986</v>
      </c>
      <c r="Q487" s="73">
        <v>2022.08</v>
      </c>
      <c r="R487" s="112"/>
    </row>
    <row r="488" s="10" customFormat="1" ht="35" customHeight="1" spans="1:18">
      <c r="A488" s="164" t="s">
        <v>871</v>
      </c>
      <c r="B488" s="164" t="s">
        <v>1090</v>
      </c>
      <c r="C488" s="98"/>
      <c r="D488" s="98"/>
      <c r="E488" s="67"/>
      <c r="F488" s="134" t="s">
        <v>1091</v>
      </c>
      <c r="G488" s="120">
        <f>G489+G490</f>
        <v>35.5</v>
      </c>
      <c r="H488" s="135"/>
      <c r="I488" s="98"/>
      <c r="J488" s="98"/>
      <c r="K488" s="154"/>
      <c r="L488" s="154"/>
      <c r="M488" s="154"/>
      <c r="N488" s="154"/>
      <c r="O488" s="67"/>
      <c r="P488" s="67"/>
      <c r="Q488" s="98"/>
      <c r="R488" s="125"/>
    </row>
    <row r="489" s="10" customFormat="1" ht="64" customHeight="1" spans="1:18">
      <c r="A489" s="98">
        <v>1</v>
      </c>
      <c r="B489" s="75" t="s">
        <v>1092</v>
      </c>
      <c r="C489" s="119" t="s">
        <v>40</v>
      </c>
      <c r="D489" s="67" t="s">
        <v>47</v>
      </c>
      <c r="E489" s="70" t="s">
        <v>682</v>
      </c>
      <c r="F489" s="75" t="s">
        <v>1093</v>
      </c>
      <c r="G489" s="136">
        <v>13</v>
      </c>
      <c r="H489" s="71" t="s">
        <v>1094</v>
      </c>
      <c r="I489" s="122">
        <v>30</v>
      </c>
      <c r="J489" s="122"/>
      <c r="K489" s="196">
        <v>0.003</v>
      </c>
      <c r="L489" s="154"/>
      <c r="M489" s="196">
        <v>0.003</v>
      </c>
      <c r="N489" s="154"/>
      <c r="O489" s="70" t="s">
        <v>886</v>
      </c>
      <c r="P489" s="70" t="s">
        <v>967</v>
      </c>
      <c r="Q489" s="180">
        <v>2021.12</v>
      </c>
      <c r="R489" s="112"/>
    </row>
    <row r="490" s="10" customFormat="1" ht="64" customHeight="1" spans="1:18">
      <c r="A490" s="98">
        <v>2</v>
      </c>
      <c r="B490" s="75" t="s">
        <v>1095</v>
      </c>
      <c r="C490" s="119" t="s">
        <v>40</v>
      </c>
      <c r="D490" s="67" t="s">
        <v>47</v>
      </c>
      <c r="E490" s="70" t="s">
        <v>883</v>
      </c>
      <c r="F490" s="75" t="s">
        <v>1096</v>
      </c>
      <c r="G490" s="136">
        <f>15+7.5</f>
        <v>22.5</v>
      </c>
      <c r="H490" s="71" t="s">
        <v>1097</v>
      </c>
      <c r="I490" s="122"/>
      <c r="J490" s="122"/>
      <c r="K490" s="196"/>
      <c r="L490" s="154"/>
      <c r="M490" s="196"/>
      <c r="N490" s="154"/>
      <c r="O490" s="70" t="s">
        <v>1087</v>
      </c>
      <c r="P490" s="70" t="s">
        <v>1087</v>
      </c>
      <c r="Q490" s="180">
        <v>2021.12</v>
      </c>
      <c r="R490" s="75"/>
    </row>
    <row r="491" s="10" customFormat="1" ht="35" customHeight="1" spans="1:18">
      <c r="A491" s="182" t="s">
        <v>888</v>
      </c>
      <c r="B491" s="164" t="s">
        <v>1098</v>
      </c>
      <c r="C491" s="98"/>
      <c r="D491" s="98"/>
      <c r="E491" s="67"/>
      <c r="F491" s="134" t="s">
        <v>1099</v>
      </c>
      <c r="G491" s="120">
        <f>G492+G493+G494</f>
        <v>1301.445</v>
      </c>
      <c r="H491" s="135"/>
      <c r="I491" s="98"/>
      <c r="J491" s="98"/>
      <c r="K491" s="154"/>
      <c r="L491" s="154"/>
      <c r="M491" s="154"/>
      <c r="N491" s="154"/>
      <c r="O491" s="98"/>
      <c r="P491" s="98"/>
      <c r="Q491" s="98"/>
      <c r="R491" s="125"/>
    </row>
    <row r="492" s="1" customFormat="1" ht="84" customHeight="1" spans="1:249">
      <c r="A492" s="67">
        <v>1</v>
      </c>
      <c r="B492" s="75" t="s">
        <v>1100</v>
      </c>
      <c r="C492" s="119" t="s">
        <v>787</v>
      </c>
      <c r="D492" s="67" t="s">
        <v>47</v>
      </c>
      <c r="E492" s="70" t="s">
        <v>1101</v>
      </c>
      <c r="F492" s="75" t="s">
        <v>1102</v>
      </c>
      <c r="G492" s="136">
        <v>1257.2</v>
      </c>
      <c r="H492" s="75" t="s">
        <v>1103</v>
      </c>
      <c r="I492" s="98">
        <v>142</v>
      </c>
      <c r="J492" s="98">
        <v>113</v>
      </c>
      <c r="K492" s="98">
        <v>0.2324</v>
      </c>
      <c r="L492" s="67"/>
      <c r="M492" s="67">
        <v>0.2324</v>
      </c>
      <c r="N492" s="101"/>
      <c r="O492" s="70" t="s">
        <v>886</v>
      </c>
      <c r="P492" s="70" t="s">
        <v>967</v>
      </c>
      <c r="Q492" s="98">
        <v>2021.12</v>
      </c>
      <c r="R492" s="107"/>
      <c r="S492" s="30"/>
      <c r="T492" s="30"/>
      <c r="U492" s="30"/>
      <c r="V492" s="30"/>
      <c r="W492" s="30"/>
      <c r="X492" s="30"/>
      <c r="Y492" s="30"/>
      <c r="Z492" s="30"/>
      <c r="AA492" s="30"/>
      <c r="AB492" s="30"/>
      <c r="AC492" s="30"/>
      <c r="AD492" s="30"/>
      <c r="AE492" s="30"/>
      <c r="AF492" s="30"/>
      <c r="AG492" s="30"/>
      <c r="AH492" s="30"/>
      <c r="AI492" s="30"/>
      <c r="AJ492" s="30"/>
      <c r="AK492" s="30"/>
      <c r="AL492" s="30"/>
      <c r="AM492" s="30"/>
      <c r="AN492" s="30"/>
      <c r="AO492" s="30"/>
      <c r="AP492" s="30"/>
      <c r="AQ492" s="30"/>
      <c r="AR492" s="30"/>
      <c r="AS492" s="30"/>
      <c r="AT492" s="30"/>
      <c r="AU492" s="30"/>
      <c r="AV492" s="30"/>
      <c r="AW492" s="30"/>
      <c r="AX492" s="30"/>
      <c r="AY492" s="30"/>
      <c r="AZ492" s="30"/>
      <c r="BA492" s="30"/>
      <c r="BB492" s="30"/>
      <c r="BC492" s="30"/>
      <c r="BD492" s="30"/>
      <c r="BE492" s="30"/>
      <c r="BF492" s="30"/>
      <c r="BG492" s="30"/>
      <c r="BH492" s="30"/>
      <c r="BI492" s="30"/>
      <c r="BJ492" s="30"/>
      <c r="BK492" s="30"/>
      <c r="BL492" s="30"/>
      <c r="BM492" s="30"/>
      <c r="BN492" s="30"/>
      <c r="BO492" s="30"/>
      <c r="BP492" s="30"/>
      <c r="BQ492" s="30"/>
      <c r="BR492" s="30"/>
      <c r="BS492" s="30"/>
      <c r="BT492" s="30"/>
      <c r="BU492" s="30"/>
      <c r="BV492" s="30"/>
      <c r="BW492" s="30"/>
      <c r="BX492" s="30"/>
      <c r="BY492" s="30"/>
      <c r="BZ492" s="30"/>
      <c r="CA492" s="30"/>
      <c r="CB492" s="30"/>
      <c r="CC492" s="30"/>
      <c r="CD492" s="30"/>
      <c r="CE492" s="30"/>
      <c r="CF492" s="30"/>
      <c r="CG492" s="30"/>
      <c r="CH492" s="30"/>
      <c r="CI492" s="30"/>
      <c r="CJ492" s="30"/>
      <c r="CK492" s="30"/>
      <c r="CL492" s="30"/>
      <c r="CM492" s="30"/>
      <c r="CN492" s="30"/>
      <c r="CO492" s="30"/>
      <c r="CP492" s="30"/>
      <c r="CQ492" s="30"/>
      <c r="CR492" s="30"/>
      <c r="CS492" s="30"/>
      <c r="CT492" s="30"/>
      <c r="CU492" s="30"/>
      <c r="CV492" s="30"/>
      <c r="CW492" s="30"/>
      <c r="CX492" s="30"/>
      <c r="CY492" s="30"/>
      <c r="CZ492" s="30"/>
      <c r="DA492" s="30"/>
      <c r="DB492" s="30"/>
      <c r="DC492" s="30"/>
      <c r="DD492" s="30"/>
      <c r="DE492" s="30"/>
      <c r="DF492" s="30"/>
      <c r="DG492" s="30"/>
      <c r="DH492" s="30"/>
      <c r="DI492" s="30"/>
      <c r="DJ492" s="30"/>
      <c r="DK492" s="30"/>
      <c r="DL492" s="30"/>
      <c r="DM492" s="30"/>
      <c r="DN492" s="30"/>
      <c r="DO492" s="30"/>
      <c r="DP492" s="30"/>
      <c r="DQ492" s="30"/>
      <c r="DR492" s="30"/>
      <c r="DS492" s="30"/>
      <c r="DT492" s="30"/>
      <c r="DU492" s="30"/>
      <c r="DV492" s="30"/>
      <c r="DW492" s="30"/>
      <c r="DX492" s="30"/>
      <c r="DY492" s="30"/>
      <c r="DZ492" s="30"/>
      <c r="EA492" s="30"/>
      <c r="EB492" s="30"/>
      <c r="EC492" s="30"/>
      <c r="ED492" s="30"/>
      <c r="EE492" s="30"/>
      <c r="EF492" s="30"/>
      <c r="EG492" s="30"/>
      <c r="EH492" s="30"/>
      <c r="EI492" s="30"/>
      <c r="EJ492" s="30"/>
      <c r="EK492" s="30"/>
      <c r="EL492" s="30"/>
      <c r="EM492" s="30"/>
      <c r="EN492" s="30"/>
      <c r="EO492" s="30"/>
      <c r="EP492" s="30"/>
      <c r="EQ492" s="30"/>
      <c r="ER492" s="30"/>
      <c r="ES492" s="30"/>
      <c r="ET492" s="30"/>
      <c r="EU492" s="30"/>
      <c r="EV492" s="30"/>
      <c r="EW492" s="30"/>
      <c r="EX492" s="30"/>
      <c r="EY492" s="30"/>
      <c r="EZ492" s="30"/>
      <c r="FA492" s="30"/>
      <c r="FB492" s="30"/>
      <c r="FC492" s="30"/>
      <c r="FD492" s="30"/>
      <c r="FE492" s="30"/>
      <c r="FF492" s="30"/>
      <c r="FG492" s="30"/>
      <c r="FH492" s="30"/>
      <c r="FI492" s="30"/>
      <c r="FJ492" s="30"/>
      <c r="FK492" s="30"/>
      <c r="FL492" s="30"/>
      <c r="FM492" s="30"/>
      <c r="FN492" s="30"/>
      <c r="FO492" s="30"/>
      <c r="FP492" s="30"/>
      <c r="FQ492" s="30"/>
      <c r="FR492" s="30"/>
      <c r="FS492" s="30"/>
      <c r="FT492" s="30"/>
      <c r="FU492" s="30"/>
      <c r="FV492" s="30"/>
      <c r="FW492" s="30"/>
      <c r="FX492" s="30"/>
      <c r="FY492" s="30"/>
      <c r="FZ492" s="30"/>
      <c r="GA492" s="30"/>
      <c r="GB492" s="30"/>
      <c r="GC492" s="30"/>
      <c r="GD492" s="30"/>
      <c r="GE492" s="30"/>
      <c r="GF492" s="30"/>
      <c r="GG492" s="30"/>
      <c r="GH492" s="30"/>
      <c r="GI492" s="30"/>
      <c r="GJ492" s="30"/>
      <c r="GK492" s="30"/>
      <c r="GL492" s="30"/>
      <c r="GM492" s="30"/>
      <c r="GN492" s="30"/>
      <c r="GO492" s="30"/>
      <c r="GP492" s="30"/>
      <c r="GQ492" s="30"/>
      <c r="GR492" s="30"/>
      <c r="GS492" s="30"/>
      <c r="GT492" s="30"/>
      <c r="GU492" s="30"/>
      <c r="GV492" s="30"/>
      <c r="GW492" s="30"/>
      <c r="GX492" s="30"/>
      <c r="GY492" s="30"/>
      <c r="GZ492" s="30"/>
      <c r="HA492" s="30"/>
      <c r="HB492" s="30"/>
      <c r="HC492" s="30"/>
      <c r="HD492" s="30"/>
      <c r="HE492" s="30"/>
      <c r="HF492" s="30"/>
      <c r="HG492" s="30"/>
      <c r="HH492" s="30"/>
      <c r="HI492" s="30"/>
      <c r="HJ492" s="30"/>
      <c r="HK492" s="30"/>
      <c r="HL492" s="30"/>
      <c r="HM492" s="30"/>
      <c r="HN492" s="30"/>
      <c r="HO492" s="30"/>
      <c r="HP492" s="30"/>
      <c r="HQ492" s="30"/>
      <c r="HR492" s="30"/>
      <c r="HS492" s="30"/>
      <c r="HT492" s="30"/>
      <c r="HU492" s="30"/>
      <c r="HV492" s="30"/>
      <c r="HW492" s="30"/>
      <c r="HX492" s="30"/>
      <c r="HY492" s="30"/>
      <c r="HZ492" s="30"/>
      <c r="IA492" s="30"/>
      <c r="IB492" s="30"/>
      <c r="IC492" s="30"/>
      <c r="ID492" s="30"/>
      <c r="IE492" s="30"/>
      <c r="IF492" s="30"/>
      <c r="IG492" s="30"/>
      <c r="IH492" s="30"/>
      <c r="II492" s="30"/>
      <c r="IJ492" s="30"/>
      <c r="IK492" s="30"/>
      <c r="IL492" s="30"/>
      <c r="IM492" s="30"/>
      <c r="IN492" s="30"/>
      <c r="IO492" s="30"/>
    </row>
    <row r="493" s="9" customFormat="1" ht="62" customHeight="1" spans="1:18">
      <c r="A493" s="67">
        <v>2</v>
      </c>
      <c r="B493" s="75" t="s">
        <v>1104</v>
      </c>
      <c r="C493" s="119" t="s">
        <v>40</v>
      </c>
      <c r="D493" s="67" t="s">
        <v>47</v>
      </c>
      <c r="E493" s="67" t="s">
        <v>964</v>
      </c>
      <c r="F493" s="75" t="s">
        <v>1105</v>
      </c>
      <c r="G493" s="136">
        <v>34.86</v>
      </c>
      <c r="H493" s="71" t="s">
        <v>1106</v>
      </c>
      <c r="I493" s="98">
        <v>142</v>
      </c>
      <c r="J493" s="98">
        <v>113</v>
      </c>
      <c r="K493" s="98">
        <v>0.2324</v>
      </c>
      <c r="L493" s="67"/>
      <c r="M493" s="67">
        <v>0.2324</v>
      </c>
      <c r="N493" s="101"/>
      <c r="O493" s="70" t="s">
        <v>886</v>
      </c>
      <c r="P493" s="70" t="s">
        <v>967</v>
      </c>
      <c r="Q493" s="98">
        <v>2021.12</v>
      </c>
      <c r="R493" s="112"/>
    </row>
    <row r="494" s="9" customFormat="1" ht="62" customHeight="1" spans="1:18">
      <c r="A494" s="67">
        <v>3</v>
      </c>
      <c r="B494" s="75" t="s">
        <v>1100</v>
      </c>
      <c r="C494" s="119" t="s">
        <v>787</v>
      </c>
      <c r="D494" s="67" t="s">
        <v>47</v>
      </c>
      <c r="E494" s="70" t="s">
        <v>1101</v>
      </c>
      <c r="F494" s="75" t="s">
        <v>1107</v>
      </c>
      <c r="G494" s="136">
        <v>9.385</v>
      </c>
      <c r="H494" s="71"/>
      <c r="I494" s="98"/>
      <c r="J494" s="98"/>
      <c r="K494" s="98"/>
      <c r="L494" s="67"/>
      <c r="M494" s="67"/>
      <c r="N494" s="101"/>
      <c r="O494" s="70" t="s">
        <v>886</v>
      </c>
      <c r="P494" s="70" t="s">
        <v>967</v>
      </c>
      <c r="Q494" s="98">
        <v>2022.08</v>
      </c>
      <c r="R494" s="112"/>
    </row>
    <row r="495" s="18" customFormat="1" ht="47" customHeight="1" spans="1:249">
      <c r="A495" s="51" t="s">
        <v>1108</v>
      </c>
      <c r="B495" s="51" t="s">
        <v>1109</v>
      </c>
      <c r="C495" s="169"/>
      <c r="D495" s="169"/>
      <c r="E495" s="170"/>
      <c r="F495" s="171" t="s">
        <v>1110</v>
      </c>
      <c r="G495" s="172">
        <f>G496+G889+G894</f>
        <v>76543.5154</v>
      </c>
      <c r="H495" s="173"/>
      <c r="I495" s="169"/>
      <c r="J495" s="169"/>
      <c r="K495" s="175"/>
      <c r="L495" s="175"/>
      <c r="M495" s="175"/>
      <c r="N495" s="175"/>
      <c r="O495" s="169"/>
      <c r="P495" s="169"/>
      <c r="Q495" s="169"/>
      <c r="R495" s="178"/>
      <c r="S495" s="179"/>
      <c r="T495" s="179"/>
      <c r="U495" s="179"/>
      <c r="V495" s="179"/>
      <c r="W495" s="179"/>
      <c r="X495" s="179"/>
      <c r="Y495" s="179"/>
      <c r="Z495" s="179"/>
      <c r="AA495" s="179"/>
      <c r="AB495" s="179"/>
      <c r="AC495" s="179"/>
      <c r="AD495" s="179"/>
      <c r="AE495" s="179"/>
      <c r="AF495" s="179"/>
      <c r="AG495" s="179"/>
      <c r="AH495" s="179"/>
      <c r="AI495" s="179"/>
      <c r="AJ495" s="179"/>
      <c r="AK495" s="179"/>
      <c r="AL495" s="179"/>
      <c r="AM495" s="179"/>
      <c r="AN495" s="179"/>
      <c r="AO495" s="179"/>
      <c r="AP495" s="179"/>
      <c r="AQ495" s="179"/>
      <c r="AR495" s="179"/>
      <c r="AS495" s="179"/>
      <c r="AT495" s="179"/>
      <c r="AU495" s="179"/>
      <c r="AV495" s="179"/>
      <c r="AW495" s="179"/>
      <c r="AX495" s="179"/>
      <c r="AY495" s="179"/>
      <c r="AZ495" s="179"/>
      <c r="BA495" s="179"/>
      <c r="BB495" s="179"/>
      <c r="BC495" s="179"/>
      <c r="BD495" s="179"/>
      <c r="BE495" s="179"/>
      <c r="BF495" s="179"/>
      <c r="BG495" s="179"/>
      <c r="BH495" s="179"/>
      <c r="BI495" s="179"/>
      <c r="BJ495" s="179"/>
      <c r="BK495" s="179"/>
      <c r="BL495" s="179"/>
      <c r="BM495" s="179"/>
      <c r="BN495" s="179"/>
      <c r="BO495" s="179"/>
      <c r="BP495" s="179"/>
      <c r="BQ495" s="179"/>
      <c r="BR495" s="179"/>
      <c r="BS495" s="179"/>
      <c r="BT495" s="179"/>
      <c r="BU495" s="179"/>
      <c r="BV495" s="179"/>
      <c r="BW495" s="179"/>
      <c r="BX495" s="179"/>
      <c r="BY495" s="179"/>
      <c r="BZ495" s="179"/>
      <c r="CA495" s="179"/>
      <c r="CB495" s="179"/>
      <c r="CC495" s="179"/>
      <c r="CD495" s="179"/>
      <c r="CE495" s="179"/>
      <c r="CF495" s="179"/>
      <c r="CG495" s="179"/>
      <c r="CH495" s="179"/>
      <c r="CI495" s="179"/>
      <c r="CJ495" s="179"/>
      <c r="CK495" s="179"/>
      <c r="CL495" s="179"/>
      <c r="CM495" s="179"/>
      <c r="CN495" s="179"/>
      <c r="CO495" s="179"/>
      <c r="CP495" s="179"/>
      <c r="CQ495" s="179"/>
      <c r="CR495" s="179"/>
      <c r="CS495" s="179"/>
      <c r="CT495" s="179"/>
      <c r="CU495" s="179"/>
      <c r="CV495" s="179"/>
      <c r="CW495" s="179"/>
      <c r="CX495" s="179"/>
      <c r="CY495" s="179"/>
      <c r="CZ495" s="179"/>
      <c r="DA495" s="179"/>
      <c r="DB495" s="179"/>
      <c r="DC495" s="179"/>
      <c r="DD495" s="179"/>
      <c r="DE495" s="179"/>
      <c r="DF495" s="179"/>
      <c r="DG495" s="179"/>
      <c r="DH495" s="179"/>
      <c r="DI495" s="179"/>
      <c r="DJ495" s="179"/>
      <c r="DK495" s="179"/>
      <c r="DL495" s="179"/>
      <c r="DM495" s="179"/>
      <c r="DN495" s="179"/>
      <c r="DO495" s="179"/>
      <c r="DP495" s="179"/>
      <c r="DQ495" s="179"/>
      <c r="DR495" s="179"/>
      <c r="DS495" s="179"/>
      <c r="DT495" s="179"/>
      <c r="DU495" s="179"/>
      <c r="DV495" s="179"/>
      <c r="DW495" s="179"/>
      <c r="DX495" s="179"/>
      <c r="DY495" s="179"/>
      <c r="DZ495" s="179"/>
      <c r="EA495" s="179"/>
      <c r="EB495" s="179"/>
      <c r="EC495" s="179"/>
      <c r="ED495" s="179"/>
      <c r="EE495" s="179"/>
      <c r="EF495" s="179"/>
      <c r="EG495" s="179"/>
      <c r="EH495" s="179"/>
      <c r="EI495" s="179"/>
      <c r="EJ495" s="179"/>
      <c r="EK495" s="179"/>
      <c r="EL495" s="179"/>
      <c r="EM495" s="179"/>
      <c r="EN495" s="179"/>
      <c r="EO495" s="179"/>
      <c r="EP495" s="179"/>
      <c r="EQ495" s="179"/>
      <c r="ER495" s="179"/>
      <c r="ES495" s="179"/>
      <c r="ET495" s="179"/>
      <c r="EU495" s="179"/>
      <c r="EV495" s="179"/>
      <c r="EW495" s="179"/>
      <c r="EX495" s="179"/>
      <c r="EY495" s="179"/>
      <c r="EZ495" s="179"/>
      <c r="FA495" s="179"/>
      <c r="FB495" s="179"/>
      <c r="FC495" s="179"/>
      <c r="FD495" s="179"/>
      <c r="FE495" s="179"/>
      <c r="FF495" s="179"/>
      <c r="FG495" s="179"/>
      <c r="FH495" s="179"/>
      <c r="FI495" s="179"/>
      <c r="FJ495" s="179"/>
      <c r="FK495" s="179"/>
      <c r="FL495" s="179"/>
      <c r="FM495" s="179"/>
      <c r="FN495" s="179"/>
      <c r="FO495" s="179"/>
      <c r="FP495" s="179"/>
      <c r="FQ495" s="179"/>
      <c r="FR495" s="179"/>
      <c r="FS495" s="179"/>
      <c r="FT495" s="179"/>
      <c r="FU495" s="179"/>
      <c r="FV495" s="179"/>
      <c r="FW495" s="179"/>
      <c r="FX495" s="179"/>
      <c r="FY495" s="179"/>
      <c r="FZ495" s="179"/>
      <c r="GA495" s="179"/>
      <c r="GB495" s="179"/>
      <c r="GC495" s="179"/>
      <c r="GD495" s="179"/>
      <c r="GE495" s="179"/>
      <c r="GF495" s="179"/>
      <c r="GG495" s="179"/>
      <c r="GH495" s="179"/>
      <c r="GI495" s="179"/>
      <c r="GJ495" s="179"/>
      <c r="GK495" s="179"/>
      <c r="GL495" s="179"/>
      <c r="GM495" s="179"/>
      <c r="GN495" s="179"/>
      <c r="GO495" s="179"/>
      <c r="GP495" s="179"/>
      <c r="GQ495" s="179"/>
      <c r="GR495" s="179"/>
      <c r="GS495" s="179"/>
      <c r="GT495" s="179"/>
      <c r="GU495" s="179"/>
      <c r="GV495" s="179"/>
      <c r="GW495" s="179"/>
      <c r="GX495" s="179"/>
      <c r="GY495" s="179"/>
      <c r="GZ495" s="179"/>
      <c r="HA495" s="179"/>
      <c r="HB495" s="179"/>
      <c r="HC495" s="179"/>
      <c r="HD495" s="179"/>
      <c r="HE495" s="179"/>
      <c r="HF495" s="179"/>
      <c r="HG495" s="179"/>
      <c r="HH495" s="179"/>
      <c r="HI495" s="179"/>
      <c r="HJ495" s="179"/>
      <c r="HK495" s="179"/>
      <c r="HL495" s="179"/>
      <c r="HM495" s="179"/>
      <c r="HN495" s="179"/>
      <c r="HO495" s="179"/>
      <c r="HP495" s="179"/>
      <c r="HQ495" s="179"/>
      <c r="HR495" s="179"/>
      <c r="HS495" s="179"/>
      <c r="HT495" s="179"/>
      <c r="HU495" s="179"/>
      <c r="HV495" s="179"/>
      <c r="HW495" s="179"/>
      <c r="HX495" s="179"/>
      <c r="HY495" s="179"/>
      <c r="HZ495" s="179"/>
      <c r="IA495" s="179"/>
      <c r="IB495" s="179"/>
      <c r="IC495" s="179"/>
      <c r="ID495" s="179"/>
      <c r="IE495" s="179"/>
      <c r="IF495" s="179"/>
      <c r="IG495" s="179"/>
      <c r="IH495" s="179"/>
      <c r="II495" s="179"/>
      <c r="IJ495" s="179"/>
      <c r="IK495" s="179"/>
      <c r="IL495" s="179"/>
      <c r="IM495" s="179"/>
      <c r="IN495" s="179"/>
      <c r="IO495" s="179"/>
    </row>
    <row r="496" s="10" customFormat="1" ht="46" customHeight="1" spans="1:18">
      <c r="A496" s="182" t="s">
        <v>28</v>
      </c>
      <c r="B496" s="62" t="s">
        <v>1111</v>
      </c>
      <c r="C496" s="98"/>
      <c r="D496" s="98"/>
      <c r="E496" s="67"/>
      <c r="F496" s="134" t="s">
        <v>1112</v>
      </c>
      <c r="G496" s="120">
        <f>G497+G498+G710+G877</f>
        <v>56022.2154</v>
      </c>
      <c r="H496" s="135"/>
      <c r="I496" s="98"/>
      <c r="J496" s="98"/>
      <c r="K496" s="154"/>
      <c r="L496" s="154"/>
      <c r="M496" s="154"/>
      <c r="N496" s="154"/>
      <c r="O496" s="98"/>
      <c r="P496" s="98"/>
      <c r="Q496" s="98"/>
      <c r="R496" s="125"/>
    </row>
    <row r="497" s="10" customFormat="1" ht="35" customHeight="1" spans="1:18">
      <c r="A497" s="183" t="s">
        <v>32</v>
      </c>
      <c r="B497" s="164" t="s">
        <v>1113</v>
      </c>
      <c r="C497" s="164" t="s">
        <v>40</v>
      </c>
      <c r="D497" s="63" t="s">
        <v>47</v>
      </c>
      <c r="E497" s="62" t="s">
        <v>883</v>
      </c>
      <c r="F497" s="134" t="s">
        <v>1114</v>
      </c>
      <c r="G497" s="142">
        <v>160</v>
      </c>
      <c r="H497" s="135"/>
      <c r="I497" s="98"/>
      <c r="J497" s="98"/>
      <c r="K497" s="154"/>
      <c r="L497" s="154"/>
      <c r="M497" s="154"/>
      <c r="N497" s="154"/>
      <c r="O497" s="62" t="s">
        <v>45</v>
      </c>
      <c r="P497" s="164" t="s">
        <v>883</v>
      </c>
      <c r="Q497" s="92">
        <v>2021.12</v>
      </c>
      <c r="R497" s="125"/>
    </row>
    <row r="498" s="10" customFormat="1" ht="53" customHeight="1" spans="1:18">
      <c r="A498" s="183" t="s">
        <v>467</v>
      </c>
      <c r="B498" s="62" t="s">
        <v>1115</v>
      </c>
      <c r="C498" s="98"/>
      <c r="D498" s="98"/>
      <c r="E498" s="67"/>
      <c r="F498" s="134" t="s">
        <v>1116</v>
      </c>
      <c r="G498" s="120">
        <f>G499+G553+G592+G606+G617+G676+G530+G680+G682+G684</f>
        <v>31609.7114</v>
      </c>
      <c r="H498" s="135"/>
      <c r="I498" s="98"/>
      <c r="J498" s="98"/>
      <c r="K498" s="154"/>
      <c r="L498" s="154"/>
      <c r="M498" s="154"/>
      <c r="N498" s="154"/>
      <c r="O498" s="98"/>
      <c r="P498" s="98"/>
      <c r="Q498" s="98"/>
      <c r="R498" s="125"/>
    </row>
    <row r="499" s="10" customFormat="1" ht="39" customHeight="1" spans="1:18">
      <c r="A499" s="92" t="s">
        <v>1117</v>
      </c>
      <c r="B499" s="92"/>
      <c r="C499" s="184"/>
      <c r="D499" s="185"/>
      <c r="E499" s="185"/>
      <c r="F499" s="186">
        <f>SUM(F500:F529)</f>
        <v>76.93</v>
      </c>
      <c r="G499" s="187">
        <f>SUM(G500:G529)</f>
        <v>6601.6</v>
      </c>
      <c r="H499" s="188"/>
      <c r="I499" s="73"/>
      <c r="J499" s="73"/>
      <c r="K499" s="97"/>
      <c r="L499" s="97"/>
      <c r="M499" s="97"/>
      <c r="N499" s="97"/>
      <c r="O499" s="73"/>
      <c r="P499" s="73"/>
      <c r="Q499" s="73"/>
      <c r="R499" s="108"/>
    </row>
    <row r="500" s="10" customFormat="1" ht="47" customHeight="1" spans="1:19">
      <c r="A500" s="98">
        <v>1</v>
      </c>
      <c r="B500" s="189" t="s">
        <v>1118</v>
      </c>
      <c r="C500" s="70" t="s">
        <v>1119</v>
      </c>
      <c r="D500" s="98" t="s">
        <v>988</v>
      </c>
      <c r="E500" s="190" t="s">
        <v>1120</v>
      </c>
      <c r="F500" s="191">
        <v>4.33</v>
      </c>
      <c r="G500" s="72">
        <v>346.4</v>
      </c>
      <c r="H500" s="71" t="s">
        <v>1121</v>
      </c>
      <c r="I500" s="98">
        <v>1</v>
      </c>
      <c r="J500" s="197"/>
      <c r="K500" s="180">
        <v>0.0047</v>
      </c>
      <c r="L500" s="198">
        <v>0.0137</v>
      </c>
      <c r="M500" s="95">
        <v>0.01692</v>
      </c>
      <c r="N500" s="198">
        <v>0.0673</v>
      </c>
      <c r="O500" s="74" t="s">
        <v>1122</v>
      </c>
      <c r="P500" s="74" t="s">
        <v>1122</v>
      </c>
      <c r="Q500" s="73">
        <v>2021.12</v>
      </c>
      <c r="R500" s="111"/>
      <c r="S500" s="9"/>
    </row>
    <row r="501" s="10" customFormat="1" ht="47" customHeight="1" spans="1:19">
      <c r="A501" s="98">
        <v>2</v>
      </c>
      <c r="B501" s="189" t="s">
        <v>1123</v>
      </c>
      <c r="C501" s="70" t="s">
        <v>1119</v>
      </c>
      <c r="D501" s="98" t="s">
        <v>988</v>
      </c>
      <c r="E501" s="190" t="s">
        <v>1124</v>
      </c>
      <c r="F501" s="191">
        <v>1.9</v>
      </c>
      <c r="G501" s="72">
        <v>152</v>
      </c>
      <c r="H501" s="71" t="s">
        <v>1121</v>
      </c>
      <c r="I501" s="98">
        <v>1</v>
      </c>
      <c r="J501" s="197"/>
      <c r="K501" s="180">
        <v>0.0029</v>
      </c>
      <c r="L501" s="198">
        <v>0.0088</v>
      </c>
      <c r="M501" s="95">
        <v>0.0093</v>
      </c>
      <c r="N501" s="198">
        <v>0.0346</v>
      </c>
      <c r="O501" s="74" t="s">
        <v>1122</v>
      </c>
      <c r="P501" s="74" t="s">
        <v>1122</v>
      </c>
      <c r="Q501" s="73">
        <v>2021.12</v>
      </c>
      <c r="R501" s="111"/>
      <c r="S501" s="9"/>
    </row>
    <row r="502" s="10" customFormat="1" ht="47" customHeight="1" spans="1:18">
      <c r="A502" s="98">
        <v>3</v>
      </c>
      <c r="B502" s="189" t="s">
        <v>1125</v>
      </c>
      <c r="C502" s="70" t="s">
        <v>1119</v>
      </c>
      <c r="D502" s="98" t="s">
        <v>988</v>
      </c>
      <c r="E502" s="190" t="s">
        <v>1126</v>
      </c>
      <c r="F502" s="191">
        <v>4.1</v>
      </c>
      <c r="G502" s="136">
        <v>323</v>
      </c>
      <c r="H502" s="71" t="s">
        <v>1121</v>
      </c>
      <c r="I502" s="73">
        <v>1</v>
      </c>
      <c r="J502" s="197"/>
      <c r="K502" s="180">
        <v>0.0025</v>
      </c>
      <c r="L502" s="198">
        <v>0.0048</v>
      </c>
      <c r="M502" s="95">
        <v>0.009</v>
      </c>
      <c r="N502" s="198">
        <v>0.0235</v>
      </c>
      <c r="O502" s="74" t="s">
        <v>1122</v>
      </c>
      <c r="P502" s="74" t="s">
        <v>1122</v>
      </c>
      <c r="Q502" s="73">
        <v>2021.12</v>
      </c>
      <c r="R502" s="111"/>
    </row>
    <row r="503" s="10" customFormat="1" ht="47" customHeight="1" spans="1:18">
      <c r="A503" s="98">
        <v>4</v>
      </c>
      <c r="B503" s="137" t="s">
        <v>1127</v>
      </c>
      <c r="C503" s="70" t="s">
        <v>1119</v>
      </c>
      <c r="D503" s="98" t="s">
        <v>988</v>
      </c>
      <c r="E503" s="70" t="s">
        <v>1128</v>
      </c>
      <c r="F503" s="191">
        <v>0.8</v>
      </c>
      <c r="G503" s="136">
        <v>64</v>
      </c>
      <c r="H503" s="71" t="s">
        <v>1121</v>
      </c>
      <c r="I503" s="79">
        <v>1</v>
      </c>
      <c r="J503" s="197"/>
      <c r="K503" s="73">
        <v>0.0058</v>
      </c>
      <c r="L503" s="198">
        <v>0.0105</v>
      </c>
      <c r="M503" s="94">
        <v>0.02088</v>
      </c>
      <c r="N503" s="198">
        <v>0.0528</v>
      </c>
      <c r="O503" s="74" t="s">
        <v>1122</v>
      </c>
      <c r="P503" s="74" t="s">
        <v>1122</v>
      </c>
      <c r="Q503" s="73">
        <v>2021.12</v>
      </c>
      <c r="R503" s="111"/>
    </row>
    <row r="504" s="10" customFormat="1" ht="47" customHeight="1" spans="1:18">
      <c r="A504" s="98">
        <v>5</v>
      </c>
      <c r="B504" s="137" t="s">
        <v>1129</v>
      </c>
      <c r="C504" s="70" t="s">
        <v>1119</v>
      </c>
      <c r="D504" s="98" t="s">
        <v>988</v>
      </c>
      <c r="E504" s="192" t="s">
        <v>1130</v>
      </c>
      <c r="F504" s="191">
        <v>2</v>
      </c>
      <c r="G504" s="136">
        <v>160</v>
      </c>
      <c r="H504" s="71" t="s">
        <v>1121</v>
      </c>
      <c r="I504" s="100">
        <v>1</v>
      </c>
      <c r="J504" s="197"/>
      <c r="K504" s="180">
        <v>0.0069</v>
      </c>
      <c r="L504" s="198">
        <v>0.0235</v>
      </c>
      <c r="M504" s="95">
        <v>0.02484</v>
      </c>
      <c r="N504" s="198">
        <v>0.106</v>
      </c>
      <c r="O504" s="74" t="s">
        <v>1122</v>
      </c>
      <c r="P504" s="74" t="s">
        <v>1122</v>
      </c>
      <c r="Q504" s="73">
        <v>2021.12</v>
      </c>
      <c r="R504" s="111"/>
    </row>
    <row r="505" s="10" customFormat="1" ht="47" customHeight="1" spans="1:18">
      <c r="A505" s="98">
        <v>6</v>
      </c>
      <c r="B505" s="137" t="s">
        <v>1131</v>
      </c>
      <c r="C505" s="70" t="s">
        <v>1119</v>
      </c>
      <c r="D505" s="98" t="s">
        <v>988</v>
      </c>
      <c r="E505" s="70" t="s">
        <v>1132</v>
      </c>
      <c r="F505" s="191">
        <v>4.1</v>
      </c>
      <c r="G505" s="136">
        <v>349</v>
      </c>
      <c r="H505" s="71" t="s">
        <v>1121</v>
      </c>
      <c r="I505" s="98">
        <v>1</v>
      </c>
      <c r="J505" s="118"/>
      <c r="K505" s="180">
        <v>0.0033</v>
      </c>
      <c r="L505" s="98">
        <v>0.0241</v>
      </c>
      <c r="M505" s="95">
        <v>0.01188</v>
      </c>
      <c r="N505" s="98">
        <v>0.0937</v>
      </c>
      <c r="O505" s="74" t="s">
        <v>1122</v>
      </c>
      <c r="P505" s="74" t="s">
        <v>1122</v>
      </c>
      <c r="Q505" s="73">
        <v>2021.12</v>
      </c>
      <c r="R505" s="111"/>
    </row>
    <row r="506" s="10" customFormat="1" ht="47" customHeight="1" spans="1:18">
      <c r="A506" s="98">
        <v>7</v>
      </c>
      <c r="B506" s="137" t="s">
        <v>1133</v>
      </c>
      <c r="C506" s="70" t="s">
        <v>1119</v>
      </c>
      <c r="D506" s="98" t="s">
        <v>988</v>
      </c>
      <c r="E506" s="192" t="s">
        <v>1134</v>
      </c>
      <c r="F506" s="191">
        <v>2.33</v>
      </c>
      <c r="G506" s="136">
        <v>186.4</v>
      </c>
      <c r="H506" s="71" t="s">
        <v>1121</v>
      </c>
      <c r="I506" s="122">
        <v>1</v>
      </c>
      <c r="J506" s="197"/>
      <c r="K506" s="180">
        <v>0.0024</v>
      </c>
      <c r="L506" s="198">
        <v>0.0066</v>
      </c>
      <c r="M506" s="95">
        <v>0.00864</v>
      </c>
      <c r="N506" s="198">
        <v>0.0325</v>
      </c>
      <c r="O506" s="74" t="s">
        <v>1122</v>
      </c>
      <c r="P506" s="74" t="s">
        <v>1122</v>
      </c>
      <c r="Q506" s="73">
        <v>2021.12</v>
      </c>
      <c r="R506" s="111"/>
    </row>
    <row r="507" s="10" customFormat="1" ht="47" customHeight="1" spans="1:18">
      <c r="A507" s="98">
        <v>8</v>
      </c>
      <c r="B507" s="189" t="s">
        <v>1135</v>
      </c>
      <c r="C507" s="70" t="s">
        <v>1119</v>
      </c>
      <c r="D507" s="98" t="s">
        <v>988</v>
      </c>
      <c r="E507" s="190" t="s">
        <v>1136</v>
      </c>
      <c r="F507" s="191">
        <v>2.5</v>
      </c>
      <c r="G507" s="136">
        <v>200</v>
      </c>
      <c r="H507" s="71" t="s">
        <v>1121</v>
      </c>
      <c r="I507" s="79">
        <v>1</v>
      </c>
      <c r="J507" s="197"/>
      <c r="K507" s="73">
        <v>0.0013</v>
      </c>
      <c r="L507" s="198">
        <v>0.0072</v>
      </c>
      <c r="M507" s="94">
        <v>0.00468</v>
      </c>
      <c r="N507" s="198">
        <v>0.0394</v>
      </c>
      <c r="O507" s="74" t="s">
        <v>1122</v>
      </c>
      <c r="P507" s="74" t="s">
        <v>1122</v>
      </c>
      <c r="Q507" s="73">
        <v>2021.12</v>
      </c>
      <c r="R507" s="111"/>
    </row>
    <row r="508" s="10" customFormat="1" ht="47" customHeight="1" spans="1:20">
      <c r="A508" s="98">
        <v>9</v>
      </c>
      <c r="B508" s="137" t="s">
        <v>1137</v>
      </c>
      <c r="C508" s="70" t="s">
        <v>1119</v>
      </c>
      <c r="D508" s="98" t="s">
        <v>988</v>
      </c>
      <c r="E508" s="190" t="s">
        <v>1138</v>
      </c>
      <c r="F508" s="191">
        <v>1.6</v>
      </c>
      <c r="G508" s="72">
        <v>128</v>
      </c>
      <c r="H508" s="71" t="s">
        <v>1121</v>
      </c>
      <c r="I508" s="98">
        <v>1</v>
      </c>
      <c r="J508" s="197"/>
      <c r="K508" s="180">
        <v>0.0093</v>
      </c>
      <c r="L508" s="199">
        <v>0.0138</v>
      </c>
      <c r="M508" s="180">
        <v>0.0337</v>
      </c>
      <c r="N508" s="199">
        <v>0.0947</v>
      </c>
      <c r="O508" s="74" t="s">
        <v>1122</v>
      </c>
      <c r="P508" s="74" t="s">
        <v>1122</v>
      </c>
      <c r="Q508" s="73">
        <v>2021.12</v>
      </c>
      <c r="R508" s="111"/>
      <c r="S508" s="9"/>
      <c r="T508" s="9"/>
    </row>
    <row r="509" s="10" customFormat="1" ht="47" customHeight="1" spans="1:18">
      <c r="A509" s="98">
        <v>10</v>
      </c>
      <c r="B509" s="137" t="s">
        <v>1139</v>
      </c>
      <c r="C509" s="70" t="s">
        <v>1119</v>
      </c>
      <c r="D509" s="98" t="s">
        <v>988</v>
      </c>
      <c r="E509" s="190" t="s">
        <v>1140</v>
      </c>
      <c r="F509" s="191">
        <v>0.85</v>
      </c>
      <c r="G509" s="136">
        <v>68</v>
      </c>
      <c r="H509" s="71" t="s">
        <v>1121</v>
      </c>
      <c r="I509" s="98">
        <v>1</v>
      </c>
      <c r="J509" s="197"/>
      <c r="K509" s="180">
        <v>0.019</v>
      </c>
      <c r="L509" s="198">
        <v>0.025</v>
      </c>
      <c r="M509" s="95">
        <v>0.0684</v>
      </c>
      <c r="N509" s="198">
        <v>0.121</v>
      </c>
      <c r="O509" s="74" t="s">
        <v>1122</v>
      </c>
      <c r="P509" s="74" t="s">
        <v>1122</v>
      </c>
      <c r="Q509" s="73">
        <v>2021.12</v>
      </c>
      <c r="R509" s="111"/>
    </row>
    <row r="510" s="10" customFormat="1" ht="47" customHeight="1" spans="1:18">
      <c r="A510" s="98">
        <v>11</v>
      </c>
      <c r="B510" s="189" t="s">
        <v>1141</v>
      </c>
      <c r="C510" s="70" t="s">
        <v>1119</v>
      </c>
      <c r="D510" s="98" t="s">
        <v>988</v>
      </c>
      <c r="E510" s="190" t="s">
        <v>1142</v>
      </c>
      <c r="F510" s="191">
        <v>4.5</v>
      </c>
      <c r="G510" s="136">
        <v>360</v>
      </c>
      <c r="H510" s="71" t="s">
        <v>1121</v>
      </c>
      <c r="I510" s="98">
        <v>1</v>
      </c>
      <c r="J510" s="197"/>
      <c r="K510" s="180">
        <v>0.0022</v>
      </c>
      <c r="L510" s="199">
        <v>0.004</v>
      </c>
      <c r="M510" s="180">
        <v>0.0059</v>
      </c>
      <c r="N510" s="199">
        <v>0.032</v>
      </c>
      <c r="O510" s="74" t="s">
        <v>1122</v>
      </c>
      <c r="P510" s="74" t="s">
        <v>1122</v>
      </c>
      <c r="Q510" s="73">
        <v>2021.12</v>
      </c>
      <c r="R510" s="111"/>
    </row>
    <row r="511" s="10" customFormat="1" ht="47" customHeight="1" spans="1:18">
      <c r="A511" s="98">
        <v>12</v>
      </c>
      <c r="B511" s="193" t="s">
        <v>1143</v>
      </c>
      <c r="C511" s="70" t="s">
        <v>1119</v>
      </c>
      <c r="D511" s="98" t="s">
        <v>988</v>
      </c>
      <c r="E511" s="192" t="s">
        <v>1144</v>
      </c>
      <c r="F511" s="191">
        <v>7.3</v>
      </c>
      <c r="G511" s="136">
        <v>587</v>
      </c>
      <c r="H511" s="71" t="s">
        <v>1121</v>
      </c>
      <c r="I511" s="98">
        <v>1</v>
      </c>
      <c r="J511" s="197"/>
      <c r="K511" s="180">
        <v>0.028</v>
      </c>
      <c r="L511" s="198">
        <v>0.0016</v>
      </c>
      <c r="M511" s="95">
        <v>0.1008</v>
      </c>
      <c r="N511" s="198">
        <v>0.0056</v>
      </c>
      <c r="O511" s="74" t="s">
        <v>1122</v>
      </c>
      <c r="P511" s="74" t="s">
        <v>1122</v>
      </c>
      <c r="Q511" s="73">
        <v>2021.12</v>
      </c>
      <c r="R511" s="111"/>
    </row>
    <row r="512" s="10" customFormat="1" ht="47" customHeight="1" spans="1:20">
      <c r="A512" s="98">
        <v>13</v>
      </c>
      <c r="B512" s="189" t="s">
        <v>1145</v>
      </c>
      <c r="C512" s="70" t="s">
        <v>1119</v>
      </c>
      <c r="D512" s="98" t="s">
        <v>988</v>
      </c>
      <c r="E512" s="190" t="s">
        <v>1146</v>
      </c>
      <c r="F512" s="191">
        <v>3</v>
      </c>
      <c r="G512" s="136">
        <v>240</v>
      </c>
      <c r="H512" s="71" t="s">
        <v>1121</v>
      </c>
      <c r="I512" s="98">
        <v>1</v>
      </c>
      <c r="J512" s="197"/>
      <c r="K512" s="180">
        <v>0.0039</v>
      </c>
      <c r="L512" s="199">
        <v>0.0154</v>
      </c>
      <c r="M512" s="180">
        <v>0.0142</v>
      </c>
      <c r="N512" s="198">
        <v>0.0507</v>
      </c>
      <c r="O512" s="74" t="s">
        <v>1122</v>
      </c>
      <c r="P512" s="74" t="s">
        <v>1122</v>
      </c>
      <c r="Q512" s="73">
        <v>2021.12</v>
      </c>
      <c r="R512" s="111"/>
      <c r="S512" s="9"/>
      <c r="T512" s="9"/>
    </row>
    <row r="513" s="10" customFormat="1" ht="47" customHeight="1" spans="1:18">
      <c r="A513" s="98">
        <v>14</v>
      </c>
      <c r="B513" s="189" t="s">
        <v>1147</v>
      </c>
      <c r="C513" s="70" t="s">
        <v>1119</v>
      </c>
      <c r="D513" s="98" t="s">
        <v>988</v>
      </c>
      <c r="E513" s="190" t="s">
        <v>1148</v>
      </c>
      <c r="F513" s="191">
        <v>1.44</v>
      </c>
      <c r="G513" s="136">
        <v>115.2</v>
      </c>
      <c r="H513" s="71" t="s">
        <v>1121</v>
      </c>
      <c r="I513" s="98">
        <v>1</v>
      </c>
      <c r="J513" s="197"/>
      <c r="K513" s="180">
        <v>0.054</v>
      </c>
      <c r="L513" s="198">
        <v>0.0133</v>
      </c>
      <c r="M513" s="95">
        <v>0.1944</v>
      </c>
      <c r="N513" s="198">
        <v>0.0694</v>
      </c>
      <c r="O513" s="74" t="s">
        <v>1122</v>
      </c>
      <c r="P513" s="74" t="s">
        <v>1122</v>
      </c>
      <c r="Q513" s="73">
        <v>2021.12</v>
      </c>
      <c r="R513" s="111"/>
    </row>
    <row r="514" s="1" customFormat="1" ht="47" customHeight="1" spans="1:249">
      <c r="A514" s="98">
        <v>15</v>
      </c>
      <c r="B514" s="137" t="s">
        <v>1149</v>
      </c>
      <c r="C514" s="70" t="s">
        <v>1119</v>
      </c>
      <c r="D514" s="98" t="s">
        <v>988</v>
      </c>
      <c r="E514" s="190" t="s">
        <v>1150</v>
      </c>
      <c r="F514" s="191">
        <v>1.7</v>
      </c>
      <c r="G514" s="136">
        <v>136</v>
      </c>
      <c r="H514" s="71" t="s">
        <v>1121</v>
      </c>
      <c r="I514" s="98">
        <v>3</v>
      </c>
      <c r="J514" s="197"/>
      <c r="K514" s="180">
        <v>0.0072</v>
      </c>
      <c r="L514" s="199">
        <v>0.0114</v>
      </c>
      <c r="M514" s="95">
        <v>0.02592</v>
      </c>
      <c r="N514" s="210">
        <v>0.049248</v>
      </c>
      <c r="O514" s="74" t="s">
        <v>1122</v>
      </c>
      <c r="P514" s="74" t="s">
        <v>1122</v>
      </c>
      <c r="Q514" s="73">
        <v>2021.12</v>
      </c>
      <c r="R514" s="111"/>
      <c r="S514" s="30"/>
      <c r="T514" s="30"/>
      <c r="U514" s="30"/>
      <c r="V514" s="30"/>
      <c r="W514" s="30"/>
      <c r="X514" s="30"/>
      <c r="Y514" s="30"/>
      <c r="Z514" s="30"/>
      <c r="AA514" s="30"/>
      <c r="AB514" s="30"/>
      <c r="AC514" s="30"/>
      <c r="AD514" s="30"/>
      <c r="AE514" s="30"/>
      <c r="AF514" s="30"/>
      <c r="AG514" s="30"/>
      <c r="AH514" s="30"/>
      <c r="AI514" s="30"/>
      <c r="AJ514" s="30"/>
      <c r="AK514" s="30"/>
      <c r="AL514" s="30"/>
      <c r="AM514" s="30"/>
      <c r="AN514" s="30"/>
      <c r="AO514" s="30"/>
      <c r="AP514" s="30"/>
      <c r="AQ514" s="30"/>
      <c r="AR514" s="30"/>
      <c r="AS514" s="30"/>
      <c r="AT514" s="30"/>
      <c r="AU514" s="30"/>
      <c r="AV514" s="30"/>
      <c r="AW514" s="30"/>
      <c r="AX514" s="30"/>
      <c r="AY514" s="30"/>
      <c r="AZ514" s="30"/>
      <c r="BA514" s="30"/>
      <c r="BB514" s="30"/>
      <c r="BC514" s="30"/>
      <c r="BD514" s="30"/>
      <c r="BE514" s="30"/>
      <c r="BF514" s="30"/>
      <c r="BG514" s="30"/>
      <c r="BH514" s="30"/>
      <c r="BI514" s="30"/>
      <c r="BJ514" s="30"/>
      <c r="BK514" s="30"/>
      <c r="BL514" s="30"/>
      <c r="BM514" s="30"/>
      <c r="BN514" s="30"/>
      <c r="BO514" s="30"/>
      <c r="BP514" s="30"/>
      <c r="BQ514" s="30"/>
      <c r="BR514" s="30"/>
      <c r="BS514" s="30"/>
      <c r="BT514" s="30"/>
      <c r="BU514" s="30"/>
      <c r="BV514" s="30"/>
      <c r="BW514" s="30"/>
      <c r="BX514" s="30"/>
      <c r="BY514" s="30"/>
      <c r="BZ514" s="30"/>
      <c r="CA514" s="30"/>
      <c r="CB514" s="30"/>
      <c r="CC514" s="30"/>
      <c r="CD514" s="30"/>
      <c r="CE514" s="30"/>
      <c r="CF514" s="30"/>
      <c r="CG514" s="30"/>
      <c r="CH514" s="30"/>
      <c r="CI514" s="30"/>
      <c r="CJ514" s="30"/>
      <c r="CK514" s="30"/>
      <c r="CL514" s="30"/>
      <c r="CM514" s="30"/>
      <c r="CN514" s="30"/>
      <c r="CO514" s="30"/>
      <c r="CP514" s="30"/>
      <c r="CQ514" s="30"/>
      <c r="CR514" s="30"/>
      <c r="CS514" s="30"/>
      <c r="CT514" s="30"/>
      <c r="CU514" s="30"/>
      <c r="CV514" s="30"/>
      <c r="CW514" s="30"/>
      <c r="CX514" s="30"/>
      <c r="CY514" s="30"/>
      <c r="CZ514" s="30"/>
      <c r="DA514" s="30"/>
      <c r="DB514" s="30"/>
      <c r="DC514" s="30"/>
      <c r="DD514" s="30"/>
      <c r="DE514" s="30"/>
      <c r="DF514" s="30"/>
      <c r="DG514" s="30"/>
      <c r="DH514" s="30"/>
      <c r="DI514" s="30"/>
      <c r="DJ514" s="30"/>
      <c r="DK514" s="30"/>
      <c r="DL514" s="30"/>
      <c r="DM514" s="30"/>
      <c r="DN514" s="30"/>
      <c r="DO514" s="30"/>
      <c r="DP514" s="30"/>
      <c r="DQ514" s="30"/>
      <c r="DR514" s="30"/>
      <c r="DS514" s="30"/>
      <c r="DT514" s="30"/>
      <c r="DU514" s="30"/>
      <c r="DV514" s="30"/>
      <c r="DW514" s="30"/>
      <c r="DX514" s="30"/>
      <c r="DY514" s="30"/>
      <c r="DZ514" s="30"/>
      <c r="EA514" s="30"/>
      <c r="EB514" s="30"/>
      <c r="EC514" s="30"/>
      <c r="ED514" s="30"/>
      <c r="EE514" s="30"/>
      <c r="EF514" s="30"/>
      <c r="EG514" s="30"/>
      <c r="EH514" s="30"/>
      <c r="EI514" s="30"/>
      <c r="EJ514" s="30"/>
      <c r="EK514" s="30"/>
      <c r="EL514" s="30"/>
      <c r="EM514" s="30"/>
      <c r="EN514" s="30"/>
      <c r="EO514" s="30"/>
      <c r="EP514" s="30"/>
      <c r="EQ514" s="30"/>
      <c r="ER514" s="30"/>
      <c r="ES514" s="30"/>
      <c r="ET514" s="30"/>
      <c r="EU514" s="30"/>
      <c r="EV514" s="30"/>
      <c r="EW514" s="30"/>
      <c r="EX514" s="30"/>
      <c r="EY514" s="30"/>
      <c r="EZ514" s="30"/>
      <c r="FA514" s="30"/>
      <c r="FB514" s="30"/>
      <c r="FC514" s="30"/>
      <c r="FD514" s="30"/>
      <c r="FE514" s="30"/>
      <c r="FF514" s="30"/>
      <c r="FG514" s="30"/>
      <c r="FH514" s="30"/>
      <c r="FI514" s="30"/>
      <c r="FJ514" s="30"/>
      <c r="FK514" s="30"/>
      <c r="FL514" s="30"/>
      <c r="FM514" s="30"/>
      <c r="FN514" s="30"/>
      <c r="FO514" s="30"/>
      <c r="FP514" s="30"/>
      <c r="FQ514" s="30"/>
      <c r="FR514" s="30"/>
      <c r="FS514" s="30"/>
      <c r="FT514" s="30"/>
      <c r="FU514" s="30"/>
      <c r="FV514" s="30"/>
      <c r="FW514" s="30"/>
      <c r="FX514" s="30"/>
      <c r="FY514" s="30"/>
      <c r="FZ514" s="30"/>
      <c r="GA514" s="30"/>
      <c r="GB514" s="30"/>
      <c r="GC514" s="30"/>
      <c r="GD514" s="30"/>
      <c r="GE514" s="30"/>
      <c r="GF514" s="30"/>
      <c r="GG514" s="30"/>
      <c r="GH514" s="30"/>
      <c r="GI514" s="30"/>
      <c r="GJ514" s="30"/>
      <c r="GK514" s="30"/>
      <c r="GL514" s="30"/>
      <c r="GM514" s="30"/>
      <c r="GN514" s="30"/>
      <c r="GO514" s="30"/>
      <c r="GP514" s="30"/>
      <c r="GQ514" s="30"/>
      <c r="GR514" s="30"/>
      <c r="GS514" s="30"/>
      <c r="GT514" s="30"/>
      <c r="GU514" s="30"/>
      <c r="GV514" s="30"/>
      <c r="GW514" s="30"/>
      <c r="GX514" s="30"/>
      <c r="GY514" s="30"/>
      <c r="GZ514" s="30"/>
      <c r="HA514" s="30"/>
      <c r="HB514" s="30"/>
      <c r="HC514" s="30"/>
      <c r="HD514" s="30"/>
      <c r="HE514" s="30"/>
      <c r="HF514" s="30"/>
      <c r="HG514" s="30"/>
      <c r="HH514" s="30"/>
      <c r="HI514" s="30"/>
      <c r="HJ514" s="30"/>
      <c r="HK514" s="30"/>
      <c r="HL514" s="30"/>
      <c r="HM514" s="30"/>
      <c r="HN514" s="30"/>
      <c r="HO514" s="30"/>
      <c r="HP514" s="30"/>
      <c r="HQ514" s="30"/>
      <c r="HR514" s="30"/>
      <c r="HS514" s="30"/>
      <c r="HT514" s="30"/>
      <c r="HU514" s="30"/>
      <c r="HV514" s="30"/>
      <c r="HW514" s="30"/>
      <c r="HX514" s="30"/>
      <c r="HY514" s="30"/>
      <c r="HZ514" s="30"/>
      <c r="IA514" s="30"/>
      <c r="IB514" s="30"/>
      <c r="IC514" s="30"/>
      <c r="ID514" s="30"/>
      <c r="IE514" s="30"/>
      <c r="IF514" s="30"/>
      <c r="IG514" s="30"/>
      <c r="IH514" s="30"/>
      <c r="II514" s="30"/>
      <c r="IJ514" s="30"/>
      <c r="IK514" s="30"/>
      <c r="IL514" s="30"/>
      <c r="IM514" s="30"/>
      <c r="IN514" s="30"/>
      <c r="IO514" s="30"/>
    </row>
    <row r="515" s="10" customFormat="1" ht="47" customHeight="1" spans="1:20">
      <c r="A515" s="98">
        <v>16</v>
      </c>
      <c r="B515" s="137" t="s">
        <v>1151</v>
      </c>
      <c r="C515" s="70" t="s">
        <v>1119</v>
      </c>
      <c r="D515" s="98" t="s">
        <v>988</v>
      </c>
      <c r="E515" s="192" t="s">
        <v>1152</v>
      </c>
      <c r="F515" s="191">
        <v>0.6</v>
      </c>
      <c r="G515" s="136">
        <v>48</v>
      </c>
      <c r="H515" s="71" t="s">
        <v>1121</v>
      </c>
      <c r="I515" s="98">
        <v>1</v>
      </c>
      <c r="J515" s="197"/>
      <c r="K515" s="180">
        <v>0.0017</v>
      </c>
      <c r="L515" s="198">
        <v>0.0089</v>
      </c>
      <c r="M515" s="95">
        <v>0.00612</v>
      </c>
      <c r="N515" s="198">
        <v>0.0119</v>
      </c>
      <c r="O515" s="74" t="s">
        <v>1122</v>
      </c>
      <c r="P515" s="74" t="s">
        <v>1122</v>
      </c>
      <c r="Q515" s="73">
        <v>2021.12</v>
      </c>
      <c r="R515" s="111"/>
      <c r="S515" s="9"/>
      <c r="T515" s="9"/>
    </row>
    <row r="516" s="10" customFormat="1" ht="47" customHeight="1" spans="1:20">
      <c r="A516" s="98">
        <v>17</v>
      </c>
      <c r="B516" s="137" t="s">
        <v>1153</v>
      </c>
      <c r="C516" s="70" t="s">
        <v>1119</v>
      </c>
      <c r="D516" s="98" t="s">
        <v>988</v>
      </c>
      <c r="E516" s="70" t="s">
        <v>1154</v>
      </c>
      <c r="F516" s="191">
        <v>1.9</v>
      </c>
      <c r="G516" s="136">
        <v>152</v>
      </c>
      <c r="H516" s="71" t="s">
        <v>1121</v>
      </c>
      <c r="I516" s="98">
        <v>1</v>
      </c>
      <c r="J516" s="197"/>
      <c r="K516" s="180">
        <v>0.0027</v>
      </c>
      <c r="L516" s="198">
        <v>0.0068</v>
      </c>
      <c r="M516" s="95">
        <v>0.00972</v>
      </c>
      <c r="N516" s="198">
        <v>0.0346</v>
      </c>
      <c r="O516" s="74" t="s">
        <v>1122</v>
      </c>
      <c r="P516" s="74" t="s">
        <v>1122</v>
      </c>
      <c r="Q516" s="73">
        <v>2021.12</v>
      </c>
      <c r="R516" s="111"/>
      <c r="S516" s="9"/>
      <c r="T516" s="9"/>
    </row>
    <row r="517" s="1" customFormat="1" ht="47" customHeight="1" spans="1:249">
      <c r="A517" s="98">
        <v>18</v>
      </c>
      <c r="B517" s="189" t="s">
        <v>1155</v>
      </c>
      <c r="C517" s="70" t="s">
        <v>1119</v>
      </c>
      <c r="D517" s="98" t="s">
        <v>988</v>
      </c>
      <c r="E517" s="190" t="s">
        <v>1156</v>
      </c>
      <c r="F517" s="191">
        <v>2.2</v>
      </c>
      <c r="G517" s="136">
        <v>176</v>
      </c>
      <c r="H517" s="71" t="s">
        <v>1121</v>
      </c>
      <c r="I517" s="98">
        <v>2</v>
      </c>
      <c r="J517" s="197"/>
      <c r="K517" s="180">
        <v>0.085</v>
      </c>
      <c r="L517" s="199">
        <v>0.0246</v>
      </c>
      <c r="M517" s="95">
        <v>0.0378</v>
      </c>
      <c r="N517" s="210">
        <v>0.0988</v>
      </c>
      <c r="O517" s="74" t="s">
        <v>1122</v>
      </c>
      <c r="P517" s="74" t="s">
        <v>1122</v>
      </c>
      <c r="Q517" s="73">
        <v>2021.12</v>
      </c>
      <c r="R517" s="111"/>
      <c r="S517" s="30"/>
      <c r="T517" s="30"/>
      <c r="U517" s="30"/>
      <c r="V517" s="30"/>
      <c r="W517" s="30"/>
      <c r="X517" s="30"/>
      <c r="Y517" s="30"/>
      <c r="Z517" s="30"/>
      <c r="AA517" s="30"/>
      <c r="AB517" s="30"/>
      <c r="AC517" s="30"/>
      <c r="AD517" s="30"/>
      <c r="AE517" s="30"/>
      <c r="AF517" s="30"/>
      <c r="AG517" s="30"/>
      <c r="AH517" s="30"/>
      <c r="AI517" s="30"/>
      <c r="AJ517" s="30"/>
      <c r="AK517" s="30"/>
      <c r="AL517" s="30"/>
      <c r="AM517" s="30"/>
      <c r="AN517" s="30"/>
      <c r="AO517" s="30"/>
      <c r="AP517" s="30"/>
      <c r="AQ517" s="30"/>
      <c r="AR517" s="30"/>
      <c r="AS517" s="30"/>
      <c r="AT517" s="30"/>
      <c r="AU517" s="30"/>
      <c r="AV517" s="30"/>
      <c r="AW517" s="30"/>
      <c r="AX517" s="30"/>
      <c r="AY517" s="30"/>
      <c r="AZ517" s="30"/>
      <c r="BA517" s="30"/>
      <c r="BB517" s="30"/>
      <c r="BC517" s="30"/>
      <c r="BD517" s="30"/>
      <c r="BE517" s="30"/>
      <c r="BF517" s="30"/>
      <c r="BG517" s="30"/>
      <c r="BH517" s="30"/>
      <c r="BI517" s="30"/>
      <c r="BJ517" s="30"/>
      <c r="BK517" s="30"/>
      <c r="BL517" s="30"/>
      <c r="BM517" s="30"/>
      <c r="BN517" s="30"/>
      <c r="BO517" s="30"/>
      <c r="BP517" s="30"/>
      <c r="BQ517" s="30"/>
      <c r="BR517" s="30"/>
      <c r="BS517" s="30"/>
      <c r="BT517" s="30"/>
      <c r="BU517" s="30"/>
      <c r="BV517" s="30"/>
      <c r="BW517" s="30"/>
      <c r="BX517" s="30"/>
      <c r="BY517" s="30"/>
      <c r="BZ517" s="30"/>
      <c r="CA517" s="30"/>
      <c r="CB517" s="30"/>
      <c r="CC517" s="30"/>
      <c r="CD517" s="30"/>
      <c r="CE517" s="30"/>
      <c r="CF517" s="30"/>
      <c r="CG517" s="30"/>
      <c r="CH517" s="30"/>
      <c r="CI517" s="30"/>
      <c r="CJ517" s="30"/>
      <c r="CK517" s="30"/>
      <c r="CL517" s="30"/>
      <c r="CM517" s="30"/>
      <c r="CN517" s="30"/>
      <c r="CO517" s="30"/>
      <c r="CP517" s="30"/>
      <c r="CQ517" s="30"/>
      <c r="CR517" s="30"/>
      <c r="CS517" s="30"/>
      <c r="CT517" s="30"/>
      <c r="CU517" s="30"/>
      <c r="CV517" s="30"/>
      <c r="CW517" s="30"/>
      <c r="CX517" s="30"/>
      <c r="CY517" s="30"/>
      <c r="CZ517" s="30"/>
      <c r="DA517" s="30"/>
      <c r="DB517" s="30"/>
      <c r="DC517" s="30"/>
      <c r="DD517" s="30"/>
      <c r="DE517" s="30"/>
      <c r="DF517" s="30"/>
      <c r="DG517" s="30"/>
      <c r="DH517" s="30"/>
      <c r="DI517" s="30"/>
      <c r="DJ517" s="30"/>
      <c r="DK517" s="30"/>
      <c r="DL517" s="30"/>
      <c r="DM517" s="30"/>
      <c r="DN517" s="30"/>
      <c r="DO517" s="30"/>
      <c r="DP517" s="30"/>
      <c r="DQ517" s="30"/>
      <c r="DR517" s="30"/>
      <c r="DS517" s="30"/>
      <c r="DT517" s="30"/>
      <c r="DU517" s="30"/>
      <c r="DV517" s="30"/>
      <c r="DW517" s="30"/>
      <c r="DX517" s="30"/>
      <c r="DY517" s="30"/>
      <c r="DZ517" s="30"/>
      <c r="EA517" s="30"/>
      <c r="EB517" s="30"/>
      <c r="EC517" s="30"/>
      <c r="ED517" s="30"/>
      <c r="EE517" s="30"/>
      <c r="EF517" s="30"/>
      <c r="EG517" s="30"/>
      <c r="EH517" s="30"/>
      <c r="EI517" s="30"/>
      <c r="EJ517" s="30"/>
      <c r="EK517" s="30"/>
      <c r="EL517" s="30"/>
      <c r="EM517" s="30"/>
      <c r="EN517" s="30"/>
      <c r="EO517" s="30"/>
      <c r="EP517" s="30"/>
      <c r="EQ517" s="30"/>
      <c r="ER517" s="30"/>
      <c r="ES517" s="30"/>
      <c r="ET517" s="30"/>
      <c r="EU517" s="30"/>
      <c r="EV517" s="30"/>
      <c r="EW517" s="30"/>
      <c r="EX517" s="30"/>
      <c r="EY517" s="30"/>
      <c r="EZ517" s="30"/>
      <c r="FA517" s="30"/>
      <c r="FB517" s="30"/>
      <c r="FC517" s="30"/>
      <c r="FD517" s="30"/>
      <c r="FE517" s="30"/>
      <c r="FF517" s="30"/>
      <c r="FG517" s="30"/>
      <c r="FH517" s="30"/>
      <c r="FI517" s="30"/>
      <c r="FJ517" s="30"/>
      <c r="FK517" s="30"/>
      <c r="FL517" s="30"/>
      <c r="FM517" s="30"/>
      <c r="FN517" s="30"/>
      <c r="FO517" s="30"/>
      <c r="FP517" s="30"/>
      <c r="FQ517" s="30"/>
      <c r="FR517" s="30"/>
      <c r="FS517" s="30"/>
      <c r="FT517" s="30"/>
      <c r="FU517" s="30"/>
      <c r="FV517" s="30"/>
      <c r="FW517" s="30"/>
      <c r="FX517" s="30"/>
      <c r="FY517" s="30"/>
      <c r="FZ517" s="30"/>
      <c r="GA517" s="30"/>
      <c r="GB517" s="30"/>
      <c r="GC517" s="30"/>
      <c r="GD517" s="30"/>
      <c r="GE517" s="30"/>
      <c r="GF517" s="30"/>
      <c r="GG517" s="30"/>
      <c r="GH517" s="30"/>
      <c r="GI517" s="30"/>
      <c r="GJ517" s="30"/>
      <c r="GK517" s="30"/>
      <c r="GL517" s="30"/>
      <c r="GM517" s="30"/>
      <c r="GN517" s="30"/>
      <c r="GO517" s="30"/>
      <c r="GP517" s="30"/>
      <c r="GQ517" s="30"/>
      <c r="GR517" s="30"/>
      <c r="GS517" s="30"/>
      <c r="GT517" s="30"/>
      <c r="GU517" s="30"/>
      <c r="GV517" s="30"/>
      <c r="GW517" s="30"/>
      <c r="GX517" s="30"/>
      <c r="GY517" s="30"/>
      <c r="GZ517" s="30"/>
      <c r="HA517" s="30"/>
      <c r="HB517" s="30"/>
      <c r="HC517" s="30"/>
      <c r="HD517" s="30"/>
      <c r="HE517" s="30"/>
      <c r="HF517" s="30"/>
      <c r="HG517" s="30"/>
      <c r="HH517" s="30"/>
      <c r="HI517" s="30"/>
      <c r="HJ517" s="30"/>
      <c r="HK517" s="30"/>
      <c r="HL517" s="30"/>
      <c r="HM517" s="30"/>
      <c r="HN517" s="30"/>
      <c r="HO517" s="30"/>
      <c r="HP517" s="30"/>
      <c r="HQ517" s="30"/>
      <c r="HR517" s="30"/>
      <c r="HS517" s="30"/>
      <c r="HT517" s="30"/>
      <c r="HU517" s="30"/>
      <c r="HV517" s="30"/>
      <c r="HW517" s="30"/>
      <c r="HX517" s="30"/>
      <c r="HY517" s="30"/>
      <c r="HZ517" s="30"/>
      <c r="IA517" s="30"/>
      <c r="IB517" s="30"/>
      <c r="IC517" s="30"/>
      <c r="ID517" s="30"/>
      <c r="IE517" s="30"/>
      <c r="IF517" s="30"/>
      <c r="IG517" s="30"/>
      <c r="IH517" s="30"/>
      <c r="II517" s="30"/>
      <c r="IJ517" s="30"/>
      <c r="IK517" s="30"/>
      <c r="IL517" s="30"/>
      <c r="IM517" s="30"/>
      <c r="IN517" s="30"/>
      <c r="IO517" s="30"/>
    </row>
    <row r="518" s="9" customFormat="1" ht="47" customHeight="1" spans="1:18">
      <c r="A518" s="98">
        <v>19</v>
      </c>
      <c r="B518" s="137" t="s">
        <v>1157</v>
      </c>
      <c r="C518" s="70" t="s">
        <v>1119</v>
      </c>
      <c r="D518" s="98" t="s">
        <v>988</v>
      </c>
      <c r="E518" s="190" t="s">
        <v>1158</v>
      </c>
      <c r="F518" s="191">
        <v>6.14</v>
      </c>
      <c r="G518" s="136">
        <v>491.2</v>
      </c>
      <c r="H518" s="71" t="s">
        <v>1121</v>
      </c>
      <c r="I518" s="91">
        <v>2</v>
      </c>
      <c r="J518" s="197"/>
      <c r="K518" s="73">
        <v>0.0104</v>
      </c>
      <c r="L518" s="198">
        <v>0.0331</v>
      </c>
      <c r="M518" s="94">
        <v>0.03744</v>
      </c>
      <c r="N518" s="198">
        <v>0.1681</v>
      </c>
      <c r="O518" s="74" t="s">
        <v>1122</v>
      </c>
      <c r="P518" s="74" t="s">
        <v>1122</v>
      </c>
      <c r="Q518" s="73">
        <v>2021.12</v>
      </c>
      <c r="R518" s="111"/>
    </row>
    <row r="519" s="10" customFormat="1" ht="47" customHeight="1" spans="1:20">
      <c r="A519" s="98">
        <v>20</v>
      </c>
      <c r="B519" s="137" t="s">
        <v>1159</v>
      </c>
      <c r="C519" s="70" t="s">
        <v>1119</v>
      </c>
      <c r="D519" s="98" t="s">
        <v>988</v>
      </c>
      <c r="E519" s="192" t="s">
        <v>1160</v>
      </c>
      <c r="F519" s="191">
        <v>1.36</v>
      </c>
      <c r="G519" s="136">
        <v>108</v>
      </c>
      <c r="H519" s="71" t="s">
        <v>1121</v>
      </c>
      <c r="I519" s="98">
        <v>1</v>
      </c>
      <c r="J519" s="197"/>
      <c r="K519" s="180">
        <v>0.0076</v>
      </c>
      <c r="L519" s="198">
        <v>0.0245</v>
      </c>
      <c r="M519" s="95">
        <v>0.02736</v>
      </c>
      <c r="N519" s="198">
        <v>0.1138</v>
      </c>
      <c r="O519" s="74" t="s">
        <v>1122</v>
      </c>
      <c r="P519" s="74" t="s">
        <v>1122</v>
      </c>
      <c r="Q519" s="73">
        <v>2021.12</v>
      </c>
      <c r="R519" s="111"/>
      <c r="S519" s="9"/>
      <c r="T519" s="9"/>
    </row>
    <row r="520" s="10" customFormat="1" ht="47" customHeight="1" spans="1:20">
      <c r="A520" s="98">
        <v>21</v>
      </c>
      <c r="B520" s="189" t="s">
        <v>1161</v>
      </c>
      <c r="C520" s="70" t="s">
        <v>1119</v>
      </c>
      <c r="D520" s="98" t="s">
        <v>988</v>
      </c>
      <c r="E520" s="190" t="s">
        <v>1162</v>
      </c>
      <c r="F520" s="191">
        <v>2.25</v>
      </c>
      <c r="G520" s="136">
        <v>177</v>
      </c>
      <c r="H520" s="71" t="s">
        <v>1121</v>
      </c>
      <c r="I520" s="98">
        <v>1</v>
      </c>
      <c r="J520" s="197"/>
      <c r="K520" s="180">
        <v>0.0058</v>
      </c>
      <c r="L520" s="198">
        <v>0.0178</v>
      </c>
      <c r="M520" s="95">
        <v>0.02088</v>
      </c>
      <c r="N520" s="198">
        <v>0.0758</v>
      </c>
      <c r="O520" s="74" t="s">
        <v>1122</v>
      </c>
      <c r="P520" s="74" t="s">
        <v>1122</v>
      </c>
      <c r="Q520" s="73">
        <v>2021.12</v>
      </c>
      <c r="R520" s="111"/>
      <c r="S520" s="9"/>
      <c r="T520" s="9"/>
    </row>
    <row r="521" s="9" customFormat="1" ht="47" customHeight="1" spans="1:18">
      <c r="A521" s="98">
        <v>22</v>
      </c>
      <c r="B521" s="189" t="s">
        <v>1163</v>
      </c>
      <c r="C521" s="70" t="s">
        <v>1119</v>
      </c>
      <c r="D521" s="98" t="s">
        <v>988</v>
      </c>
      <c r="E521" s="190" t="s">
        <v>1164</v>
      </c>
      <c r="F521" s="191">
        <v>1</v>
      </c>
      <c r="G521" s="136">
        <v>80</v>
      </c>
      <c r="H521" s="71" t="s">
        <v>1121</v>
      </c>
      <c r="I521" s="194">
        <v>2</v>
      </c>
      <c r="J521" s="190" t="s">
        <v>1165</v>
      </c>
      <c r="K521" s="180">
        <v>0.0108</v>
      </c>
      <c r="L521" s="198">
        <v>0.0131</v>
      </c>
      <c r="M521" s="95">
        <v>0.03888</v>
      </c>
      <c r="N521" s="198">
        <v>0.0589</v>
      </c>
      <c r="O521" s="74" t="s">
        <v>1122</v>
      </c>
      <c r="P521" s="74" t="s">
        <v>1122</v>
      </c>
      <c r="Q521" s="73">
        <v>2021.12</v>
      </c>
      <c r="R521" s="111"/>
    </row>
    <row r="522" s="10" customFormat="1" ht="47" customHeight="1" spans="1:18">
      <c r="A522" s="98">
        <v>23</v>
      </c>
      <c r="B522" s="137" t="s">
        <v>1166</v>
      </c>
      <c r="C522" s="70" t="s">
        <v>1119</v>
      </c>
      <c r="D522" s="98" t="s">
        <v>988</v>
      </c>
      <c r="E522" s="192" t="s">
        <v>1167</v>
      </c>
      <c r="F522" s="191">
        <v>2.99</v>
      </c>
      <c r="G522" s="136">
        <v>239.2</v>
      </c>
      <c r="H522" s="71" t="s">
        <v>1121</v>
      </c>
      <c r="I522" s="98">
        <v>2</v>
      </c>
      <c r="J522" s="197"/>
      <c r="K522" s="180">
        <v>0.0019</v>
      </c>
      <c r="L522" s="198">
        <v>0.017</v>
      </c>
      <c r="M522" s="95">
        <v>0.00684</v>
      </c>
      <c r="N522" s="198">
        <v>0.073</v>
      </c>
      <c r="O522" s="74" t="s">
        <v>1122</v>
      </c>
      <c r="P522" s="74" t="s">
        <v>1122</v>
      </c>
      <c r="Q522" s="73">
        <v>2021.12</v>
      </c>
      <c r="R522" s="111"/>
    </row>
    <row r="523" s="10" customFormat="1" ht="47" customHeight="1" spans="1:18">
      <c r="A523" s="98">
        <v>24</v>
      </c>
      <c r="B523" s="189" t="s">
        <v>1168</v>
      </c>
      <c r="C523" s="70" t="s">
        <v>1119</v>
      </c>
      <c r="D523" s="98" t="s">
        <v>988</v>
      </c>
      <c r="E523" s="190" t="s">
        <v>1169</v>
      </c>
      <c r="F523" s="191">
        <v>1.5</v>
      </c>
      <c r="G523" s="136">
        <v>120</v>
      </c>
      <c r="H523" s="71" t="s">
        <v>1121</v>
      </c>
      <c r="I523" s="98">
        <v>1</v>
      </c>
      <c r="J523" s="197"/>
      <c r="K523" s="180">
        <v>0.0034</v>
      </c>
      <c r="L523" s="199">
        <v>0.0077</v>
      </c>
      <c r="M523" s="95">
        <v>0.01224</v>
      </c>
      <c r="N523" s="210">
        <v>0.033264</v>
      </c>
      <c r="O523" s="74" t="s">
        <v>1122</v>
      </c>
      <c r="P523" s="74" t="s">
        <v>1122</v>
      </c>
      <c r="Q523" s="73">
        <v>2021.12</v>
      </c>
      <c r="R523" s="111"/>
    </row>
    <row r="524" s="10" customFormat="1" ht="47" customHeight="1" spans="1:20">
      <c r="A524" s="98">
        <v>25</v>
      </c>
      <c r="B524" s="189" t="s">
        <v>1170</v>
      </c>
      <c r="C524" s="70" t="s">
        <v>1119</v>
      </c>
      <c r="D524" s="98" t="s">
        <v>988</v>
      </c>
      <c r="E524" s="190" t="s">
        <v>1171</v>
      </c>
      <c r="F524" s="191">
        <v>0.7</v>
      </c>
      <c r="G524" s="136">
        <v>56</v>
      </c>
      <c r="H524" s="71" t="s">
        <v>1121</v>
      </c>
      <c r="I524" s="98">
        <v>1</v>
      </c>
      <c r="J524" s="197"/>
      <c r="K524" s="180">
        <v>0.0098</v>
      </c>
      <c r="L524" s="198">
        <v>0.0025</v>
      </c>
      <c r="M524" s="95">
        <v>0.03528</v>
      </c>
      <c r="N524" s="198">
        <v>0.0128</v>
      </c>
      <c r="O524" s="74" t="s">
        <v>1122</v>
      </c>
      <c r="P524" s="74" t="s">
        <v>1122</v>
      </c>
      <c r="Q524" s="73">
        <v>2021.12</v>
      </c>
      <c r="R524" s="137"/>
      <c r="S524" s="9"/>
      <c r="T524" s="9"/>
    </row>
    <row r="525" s="1" customFormat="1" ht="47" customHeight="1" spans="1:249">
      <c r="A525" s="98">
        <v>26</v>
      </c>
      <c r="B525" s="75" t="s">
        <v>1172</v>
      </c>
      <c r="C525" s="119" t="s">
        <v>1119</v>
      </c>
      <c r="D525" s="98" t="s">
        <v>988</v>
      </c>
      <c r="E525" s="190" t="s">
        <v>1173</v>
      </c>
      <c r="F525" s="191">
        <v>1.1</v>
      </c>
      <c r="G525" s="136">
        <v>520</v>
      </c>
      <c r="H525" s="71" t="s">
        <v>1121</v>
      </c>
      <c r="I525" s="98">
        <v>2</v>
      </c>
      <c r="J525" s="98"/>
      <c r="K525" s="180">
        <v>0.0122</v>
      </c>
      <c r="L525" s="180">
        <v>0.0109</v>
      </c>
      <c r="M525" s="95">
        <v>0.04392</v>
      </c>
      <c r="N525" s="180">
        <v>0.0347</v>
      </c>
      <c r="O525" s="74" t="s">
        <v>1122</v>
      </c>
      <c r="P525" s="74" t="s">
        <v>1122</v>
      </c>
      <c r="Q525" s="73">
        <v>2021.12</v>
      </c>
      <c r="R525" s="137"/>
      <c r="S525" s="30"/>
      <c r="T525" s="30"/>
      <c r="U525" s="30"/>
      <c r="V525" s="30"/>
      <c r="W525" s="30"/>
      <c r="X525" s="30"/>
      <c r="Y525" s="30"/>
      <c r="Z525" s="30"/>
      <c r="AA525" s="30"/>
      <c r="AB525" s="30"/>
      <c r="AC525" s="30"/>
      <c r="AD525" s="30"/>
      <c r="AE525" s="30"/>
      <c r="AF525" s="30"/>
      <c r="AG525" s="30"/>
      <c r="AH525" s="30"/>
      <c r="AI525" s="30"/>
      <c r="AJ525" s="30"/>
      <c r="AK525" s="30"/>
      <c r="AL525" s="30"/>
      <c r="AM525" s="30"/>
      <c r="AN525" s="30"/>
      <c r="AO525" s="30"/>
      <c r="AP525" s="30"/>
      <c r="AQ525" s="30"/>
      <c r="AR525" s="30"/>
      <c r="AS525" s="30"/>
      <c r="AT525" s="30"/>
      <c r="AU525" s="30"/>
      <c r="AV525" s="30"/>
      <c r="AW525" s="30"/>
      <c r="AX525" s="30"/>
      <c r="AY525" s="30"/>
      <c r="AZ525" s="30"/>
      <c r="BA525" s="30"/>
      <c r="BB525" s="30"/>
      <c r="BC525" s="30"/>
      <c r="BD525" s="30"/>
      <c r="BE525" s="30"/>
      <c r="BF525" s="30"/>
      <c r="BG525" s="30"/>
      <c r="BH525" s="30"/>
      <c r="BI525" s="30"/>
      <c r="BJ525" s="30"/>
      <c r="BK525" s="30"/>
      <c r="BL525" s="30"/>
      <c r="BM525" s="30"/>
      <c r="BN525" s="30"/>
      <c r="BO525" s="30"/>
      <c r="BP525" s="30"/>
      <c r="BQ525" s="30"/>
      <c r="BR525" s="30"/>
      <c r="BS525" s="30"/>
      <c r="BT525" s="30"/>
      <c r="BU525" s="30"/>
      <c r="BV525" s="30"/>
      <c r="BW525" s="30"/>
      <c r="BX525" s="30"/>
      <c r="BY525" s="30"/>
      <c r="BZ525" s="30"/>
      <c r="CA525" s="30"/>
      <c r="CB525" s="30"/>
      <c r="CC525" s="30"/>
      <c r="CD525" s="30"/>
      <c r="CE525" s="30"/>
      <c r="CF525" s="30"/>
      <c r="CG525" s="30"/>
      <c r="CH525" s="30"/>
      <c r="CI525" s="30"/>
      <c r="CJ525" s="30"/>
      <c r="CK525" s="30"/>
      <c r="CL525" s="30"/>
      <c r="CM525" s="30"/>
      <c r="CN525" s="30"/>
      <c r="CO525" s="30"/>
      <c r="CP525" s="30"/>
      <c r="CQ525" s="30"/>
      <c r="CR525" s="30"/>
      <c r="CS525" s="30"/>
      <c r="CT525" s="30"/>
      <c r="CU525" s="30"/>
      <c r="CV525" s="30"/>
      <c r="CW525" s="30"/>
      <c r="CX525" s="30"/>
      <c r="CY525" s="30"/>
      <c r="CZ525" s="30"/>
      <c r="DA525" s="30"/>
      <c r="DB525" s="30"/>
      <c r="DC525" s="30"/>
      <c r="DD525" s="30"/>
      <c r="DE525" s="30"/>
      <c r="DF525" s="30"/>
      <c r="DG525" s="30"/>
      <c r="DH525" s="30"/>
      <c r="DI525" s="30"/>
      <c r="DJ525" s="30"/>
      <c r="DK525" s="30"/>
      <c r="DL525" s="30"/>
      <c r="DM525" s="30"/>
      <c r="DN525" s="30"/>
      <c r="DO525" s="30"/>
      <c r="DP525" s="30"/>
      <c r="DQ525" s="30"/>
      <c r="DR525" s="30"/>
      <c r="DS525" s="30"/>
      <c r="DT525" s="30"/>
      <c r="DU525" s="30"/>
      <c r="DV525" s="30"/>
      <c r="DW525" s="30"/>
      <c r="DX525" s="30"/>
      <c r="DY525" s="30"/>
      <c r="DZ525" s="30"/>
      <c r="EA525" s="30"/>
      <c r="EB525" s="30"/>
      <c r="EC525" s="30"/>
      <c r="ED525" s="30"/>
      <c r="EE525" s="30"/>
      <c r="EF525" s="30"/>
      <c r="EG525" s="30"/>
      <c r="EH525" s="30"/>
      <c r="EI525" s="30"/>
      <c r="EJ525" s="30"/>
      <c r="EK525" s="30"/>
      <c r="EL525" s="30"/>
      <c r="EM525" s="30"/>
      <c r="EN525" s="30"/>
      <c r="EO525" s="30"/>
      <c r="EP525" s="30"/>
      <c r="EQ525" s="30"/>
      <c r="ER525" s="30"/>
      <c r="ES525" s="30"/>
      <c r="ET525" s="30"/>
      <c r="EU525" s="30"/>
      <c r="EV525" s="30"/>
      <c r="EW525" s="30"/>
      <c r="EX525" s="30"/>
      <c r="EY525" s="30"/>
      <c r="EZ525" s="30"/>
      <c r="FA525" s="30"/>
      <c r="FB525" s="30"/>
      <c r="FC525" s="30"/>
      <c r="FD525" s="30"/>
      <c r="FE525" s="30"/>
      <c r="FF525" s="30"/>
      <c r="FG525" s="30"/>
      <c r="FH525" s="30"/>
      <c r="FI525" s="30"/>
      <c r="FJ525" s="30"/>
      <c r="FK525" s="30"/>
      <c r="FL525" s="30"/>
      <c r="FM525" s="30"/>
      <c r="FN525" s="30"/>
      <c r="FO525" s="30"/>
      <c r="FP525" s="30"/>
      <c r="FQ525" s="30"/>
      <c r="FR525" s="30"/>
      <c r="FS525" s="30"/>
      <c r="FT525" s="30"/>
      <c r="FU525" s="30"/>
      <c r="FV525" s="30"/>
      <c r="FW525" s="30"/>
      <c r="FX525" s="30"/>
      <c r="FY525" s="30"/>
      <c r="FZ525" s="30"/>
      <c r="GA525" s="30"/>
      <c r="GB525" s="30"/>
      <c r="GC525" s="30"/>
      <c r="GD525" s="30"/>
      <c r="GE525" s="30"/>
      <c r="GF525" s="30"/>
      <c r="GG525" s="30"/>
      <c r="GH525" s="30"/>
      <c r="GI525" s="30"/>
      <c r="GJ525" s="30"/>
      <c r="GK525" s="30"/>
      <c r="GL525" s="30"/>
      <c r="GM525" s="30"/>
      <c r="GN525" s="30"/>
      <c r="GO525" s="30"/>
      <c r="GP525" s="30"/>
      <c r="GQ525" s="30"/>
      <c r="GR525" s="30"/>
      <c r="GS525" s="30"/>
      <c r="GT525" s="30"/>
      <c r="GU525" s="30"/>
      <c r="GV525" s="30"/>
      <c r="GW525" s="30"/>
      <c r="GX525" s="30"/>
      <c r="GY525" s="30"/>
      <c r="GZ525" s="30"/>
      <c r="HA525" s="30"/>
      <c r="HB525" s="30"/>
      <c r="HC525" s="30"/>
      <c r="HD525" s="30"/>
      <c r="HE525" s="30"/>
      <c r="HF525" s="30"/>
      <c r="HG525" s="30"/>
      <c r="HH525" s="30"/>
      <c r="HI525" s="30"/>
      <c r="HJ525" s="30"/>
      <c r="HK525" s="30"/>
      <c r="HL525" s="30"/>
      <c r="HM525" s="30"/>
      <c r="HN525" s="30"/>
      <c r="HO525" s="30"/>
      <c r="HP525" s="30"/>
      <c r="HQ525" s="30"/>
      <c r="HR525" s="30"/>
      <c r="HS525" s="30"/>
      <c r="HT525" s="30"/>
      <c r="HU525" s="30"/>
      <c r="HV525" s="30"/>
      <c r="HW525" s="30"/>
      <c r="HX525" s="30"/>
      <c r="HY525" s="30"/>
      <c r="HZ525" s="30"/>
      <c r="IA525" s="30"/>
      <c r="IB525" s="30"/>
      <c r="IC525" s="30"/>
      <c r="ID525" s="30"/>
      <c r="IE525" s="30"/>
      <c r="IF525" s="30"/>
      <c r="IG525" s="30"/>
      <c r="IH525" s="30"/>
      <c r="II525" s="30"/>
      <c r="IJ525" s="30"/>
      <c r="IK525" s="30"/>
      <c r="IL525" s="30"/>
      <c r="IM525" s="30"/>
      <c r="IN525" s="30"/>
      <c r="IO525" s="30"/>
    </row>
    <row r="526" s="10" customFormat="1" ht="47" customHeight="1" spans="1:18">
      <c r="A526" s="98">
        <v>27</v>
      </c>
      <c r="B526" s="189" t="s">
        <v>1174</v>
      </c>
      <c r="C526" s="70" t="s">
        <v>1119</v>
      </c>
      <c r="D526" s="98" t="s">
        <v>988</v>
      </c>
      <c r="E526" s="190" t="s">
        <v>1175</v>
      </c>
      <c r="F526" s="191">
        <v>1.45</v>
      </c>
      <c r="G526" s="136">
        <v>116</v>
      </c>
      <c r="H526" s="71" t="s">
        <v>1121</v>
      </c>
      <c r="I526" s="98">
        <v>1</v>
      </c>
      <c r="J526" s="197"/>
      <c r="K526" s="180">
        <v>0.0038</v>
      </c>
      <c r="L526" s="198">
        <v>0.0089</v>
      </c>
      <c r="M526" s="95">
        <v>0.01368</v>
      </c>
      <c r="N526" s="198">
        <v>0.0359</v>
      </c>
      <c r="O526" s="74" t="s">
        <v>1122</v>
      </c>
      <c r="P526" s="74" t="s">
        <v>1122</v>
      </c>
      <c r="Q526" s="73">
        <v>2021.12</v>
      </c>
      <c r="R526" s="137"/>
    </row>
    <row r="527" s="1" customFormat="1" ht="47" customHeight="1" spans="1:249">
      <c r="A527" s="98">
        <v>28</v>
      </c>
      <c r="B527" s="189" t="s">
        <v>1176</v>
      </c>
      <c r="C527" s="70" t="s">
        <v>1119</v>
      </c>
      <c r="D527" s="98" t="s">
        <v>988</v>
      </c>
      <c r="E527" s="190" t="s">
        <v>1177</v>
      </c>
      <c r="F527" s="191">
        <v>5.9</v>
      </c>
      <c r="G527" s="136">
        <v>472</v>
      </c>
      <c r="H527" s="71" t="s">
        <v>1121</v>
      </c>
      <c r="I527" s="79">
        <v>1</v>
      </c>
      <c r="J527" s="197"/>
      <c r="K527" s="73">
        <v>0.0021</v>
      </c>
      <c r="L527" s="198">
        <v>0.0055</v>
      </c>
      <c r="M527" s="94">
        <v>0.00756</v>
      </c>
      <c r="N527" s="198">
        <v>0.0283</v>
      </c>
      <c r="O527" s="74" t="s">
        <v>1122</v>
      </c>
      <c r="P527" s="74" t="s">
        <v>1122</v>
      </c>
      <c r="Q527" s="73">
        <v>2021.12</v>
      </c>
      <c r="R527" s="137"/>
      <c r="S527" s="30"/>
      <c r="T527" s="30"/>
      <c r="U527" s="30"/>
      <c r="V527" s="30"/>
      <c r="W527" s="30"/>
      <c r="X527" s="30"/>
      <c r="Y527" s="30"/>
      <c r="Z527" s="30"/>
      <c r="AA527" s="30"/>
      <c r="AB527" s="30"/>
      <c r="AC527" s="30"/>
      <c r="AD527" s="30"/>
      <c r="AE527" s="30"/>
      <c r="AF527" s="30"/>
      <c r="AG527" s="30"/>
      <c r="AH527" s="30"/>
      <c r="AI527" s="30"/>
      <c r="AJ527" s="30"/>
      <c r="AK527" s="30"/>
      <c r="AL527" s="30"/>
      <c r="AM527" s="30"/>
      <c r="AN527" s="30"/>
      <c r="AO527" s="30"/>
      <c r="AP527" s="30"/>
      <c r="AQ527" s="30"/>
      <c r="AR527" s="30"/>
      <c r="AS527" s="30"/>
      <c r="AT527" s="30"/>
      <c r="AU527" s="30"/>
      <c r="AV527" s="30"/>
      <c r="AW527" s="30"/>
      <c r="AX527" s="30"/>
      <c r="AY527" s="30"/>
      <c r="AZ527" s="30"/>
      <c r="BA527" s="30"/>
      <c r="BB527" s="30"/>
      <c r="BC527" s="30"/>
      <c r="BD527" s="30"/>
      <c r="BE527" s="30"/>
      <c r="BF527" s="30"/>
      <c r="BG527" s="30"/>
      <c r="BH527" s="30"/>
      <c r="BI527" s="30"/>
      <c r="BJ527" s="30"/>
      <c r="BK527" s="30"/>
      <c r="BL527" s="30"/>
      <c r="BM527" s="30"/>
      <c r="BN527" s="30"/>
      <c r="BO527" s="30"/>
      <c r="BP527" s="30"/>
      <c r="BQ527" s="30"/>
      <c r="BR527" s="30"/>
      <c r="BS527" s="30"/>
      <c r="BT527" s="30"/>
      <c r="BU527" s="30"/>
      <c r="BV527" s="30"/>
      <c r="BW527" s="30"/>
      <c r="BX527" s="30"/>
      <c r="BY527" s="30"/>
      <c r="BZ527" s="30"/>
      <c r="CA527" s="30"/>
      <c r="CB527" s="30"/>
      <c r="CC527" s="30"/>
      <c r="CD527" s="30"/>
      <c r="CE527" s="30"/>
      <c r="CF527" s="30"/>
      <c r="CG527" s="30"/>
      <c r="CH527" s="30"/>
      <c r="CI527" s="30"/>
      <c r="CJ527" s="30"/>
      <c r="CK527" s="30"/>
      <c r="CL527" s="30"/>
      <c r="CM527" s="30"/>
      <c r="CN527" s="30"/>
      <c r="CO527" s="30"/>
      <c r="CP527" s="30"/>
      <c r="CQ527" s="30"/>
      <c r="CR527" s="30"/>
      <c r="CS527" s="30"/>
      <c r="CT527" s="30"/>
      <c r="CU527" s="30"/>
      <c r="CV527" s="30"/>
      <c r="CW527" s="30"/>
      <c r="CX527" s="30"/>
      <c r="CY527" s="30"/>
      <c r="CZ527" s="30"/>
      <c r="DA527" s="30"/>
      <c r="DB527" s="30"/>
      <c r="DC527" s="30"/>
      <c r="DD527" s="30"/>
      <c r="DE527" s="30"/>
      <c r="DF527" s="30"/>
      <c r="DG527" s="30"/>
      <c r="DH527" s="30"/>
      <c r="DI527" s="30"/>
      <c r="DJ527" s="30"/>
      <c r="DK527" s="30"/>
      <c r="DL527" s="30"/>
      <c r="DM527" s="30"/>
      <c r="DN527" s="30"/>
      <c r="DO527" s="30"/>
      <c r="DP527" s="30"/>
      <c r="DQ527" s="30"/>
      <c r="DR527" s="30"/>
      <c r="DS527" s="30"/>
      <c r="DT527" s="30"/>
      <c r="DU527" s="30"/>
      <c r="DV527" s="30"/>
      <c r="DW527" s="30"/>
      <c r="DX527" s="30"/>
      <c r="DY527" s="30"/>
      <c r="DZ527" s="30"/>
      <c r="EA527" s="30"/>
      <c r="EB527" s="30"/>
      <c r="EC527" s="30"/>
      <c r="ED527" s="30"/>
      <c r="EE527" s="30"/>
      <c r="EF527" s="30"/>
      <c r="EG527" s="30"/>
      <c r="EH527" s="30"/>
      <c r="EI527" s="30"/>
      <c r="EJ527" s="30"/>
      <c r="EK527" s="30"/>
      <c r="EL527" s="30"/>
      <c r="EM527" s="30"/>
      <c r="EN527" s="30"/>
      <c r="EO527" s="30"/>
      <c r="EP527" s="30"/>
      <c r="EQ527" s="30"/>
      <c r="ER527" s="30"/>
      <c r="ES527" s="30"/>
      <c r="ET527" s="30"/>
      <c r="EU527" s="30"/>
      <c r="EV527" s="30"/>
      <c r="EW527" s="30"/>
      <c r="EX527" s="30"/>
      <c r="EY527" s="30"/>
      <c r="EZ527" s="30"/>
      <c r="FA527" s="30"/>
      <c r="FB527" s="30"/>
      <c r="FC527" s="30"/>
      <c r="FD527" s="30"/>
      <c r="FE527" s="30"/>
      <c r="FF527" s="30"/>
      <c r="FG527" s="30"/>
      <c r="FH527" s="30"/>
      <c r="FI527" s="30"/>
      <c r="FJ527" s="30"/>
      <c r="FK527" s="30"/>
      <c r="FL527" s="30"/>
      <c r="FM527" s="30"/>
      <c r="FN527" s="30"/>
      <c r="FO527" s="30"/>
      <c r="FP527" s="30"/>
      <c r="FQ527" s="30"/>
      <c r="FR527" s="30"/>
      <c r="FS527" s="30"/>
      <c r="FT527" s="30"/>
      <c r="FU527" s="30"/>
      <c r="FV527" s="30"/>
      <c r="FW527" s="30"/>
      <c r="FX527" s="30"/>
      <c r="FY527" s="30"/>
      <c r="FZ527" s="30"/>
      <c r="GA527" s="30"/>
      <c r="GB527" s="30"/>
      <c r="GC527" s="30"/>
      <c r="GD527" s="30"/>
      <c r="GE527" s="30"/>
      <c r="GF527" s="30"/>
      <c r="GG527" s="30"/>
      <c r="GH527" s="30"/>
      <c r="GI527" s="30"/>
      <c r="GJ527" s="30"/>
      <c r="GK527" s="30"/>
      <c r="GL527" s="30"/>
      <c r="GM527" s="30"/>
      <c r="GN527" s="30"/>
      <c r="GO527" s="30"/>
      <c r="GP527" s="30"/>
      <c r="GQ527" s="30"/>
      <c r="GR527" s="30"/>
      <c r="GS527" s="30"/>
      <c r="GT527" s="30"/>
      <c r="GU527" s="30"/>
      <c r="GV527" s="30"/>
      <c r="GW527" s="30"/>
      <c r="GX527" s="30"/>
      <c r="GY527" s="30"/>
      <c r="GZ527" s="30"/>
      <c r="HA527" s="30"/>
      <c r="HB527" s="30"/>
      <c r="HC527" s="30"/>
      <c r="HD527" s="30"/>
      <c r="HE527" s="30"/>
      <c r="HF527" s="30"/>
      <c r="HG527" s="30"/>
      <c r="HH527" s="30"/>
      <c r="HI527" s="30"/>
      <c r="HJ527" s="30"/>
      <c r="HK527" s="30"/>
      <c r="HL527" s="30"/>
      <c r="HM527" s="30"/>
      <c r="HN527" s="30"/>
      <c r="HO527" s="30"/>
      <c r="HP527" s="30"/>
      <c r="HQ527" s="30"/>
      <c r="HR527" s="30"/>
      <c r="HS527" s="30"/>
      <c r="HT527" s="30"/>
      <c r="HU527" s="30"/>
      <c r="HV527" s="30"/>
      <c r="HW527" s="30"/>
      <c r="HX527" s="30"/>
      <c r="HY527" s="30"/>
      <c r="HZ527" s="30"/>
      <c r="IA527" s="30"/>
      <c r="IB527" s="30"/>
      <c r="IC527" s="30"/>
      <c r="ID527" s="30"/>
      <c r="IE527" s="30"/>
      <c r="IF527" s="30"/>
      <c r="IG527" s="30"/>
      <c r="IH527" s="30"/>
      <c r="II527" s="30"/>
      <c r="IJ527" s="30"/>
      <c r="IK527" s="30"/>
      <c r="IL527" s="30"/>
      <c r="IM527" s="30"/>
      <c r="IN527" s="30"/>
      <c r="IO527" s="30"/>
    </row>
    <row r="528" s="10" customFormat="1" ht="47" customHeight="1" spans="1:18">
      <c r="A528" s="98">
        <v>29</v>
      </c>
      <c r="B528" s="189" t="s">
        <v>1178</v>
      </c>
      <c r="C528" s="70" t="s">
        <v>1119</v>
      </c>
      <c r="D528" s="98" t="s">
        <v>988</v>
      </c>
      <c r="E528" s="190" t="s">
        <v>1179</v>
      </c>
      <c r="F528" s="191">
        <v>2.88</v>
      </c>
      <c r="G528" s="136">
        <v>230.4</v>
      </c>
      <c r="H528" s="71" t="s">
        <v>1121</v>
      </c>
      <c r="I528" s="73">
        <v>1</v>
      </c>
      <c r="J528" s="73"/>
      <c r="K528" s="73">
        <v>0.0058</v>
      </c>
      <c r="L528" s="73">
        <v>0.0097</v>
      </c>
      <c r="M528" s="94">
        <v>0.02088</v>
      </c>
      <c r="N528" s="73">
        <v>0.041</v>
      </c>
      <c r="O528" s="74" t="s">
        <v>1122</v>
      </c>
      <c r="P528" s="74" t="s">
        <v>1122</v>
      </c>
      <c r="Q528" s="73">
        <v>2021.12</v>
      </c>
      <c r="R528" s="137"/>
    </row>
    <row r="529" s="10" customFormat="1" ht="47" customHeight="1" spans="1:18">
      <c r="A529" s="98">
        <v>30</v>
      </c>
      <c r="B529" s="137" t="s">
        <v>1180</v>
      </c>
      <c r="C529" s="70" t="s">
        <v>1119</v>
      </c>
      <c r="D529" s="98" t="s">
        <v>988</v>
      </c>
      <c r="E529" s="192" t="s">
        <v>1181</v>
      </c>
      <c r="F529" s="191">
        <v>2.51</v>
      </c>
      <c r="G529" s="136">
        <v>200.8</v>
      </c>
      <c r="H529" s="71" t="s">
        <v>1121</v>
      </c>
      <c r="I529" s="98">
        <v>1</v>
      </c>
      <c r="J529" s="197"/>
      <c r="K529" s="180">
        <v>0.0087</v>
      </c>
      <c r="L529" s="198">
        <v>0.007</v>
      </c>
      <c r="M529" s="95">
        <v>0.03132</v>
      </c>
      <c r="N529" s="198">
        <v>0.0194</v>
      </c>
      <c r="O529" s="74" t="s">
        <v>1122</v>
      </c>
      <c r="P529" s="74" t="s">
        <v>1122</v>
      </c>
      <c r="Q529" s="73">
        <v>2021.12</v>
      </c>
      <c r="R529" s="137"/>
    </row>
    <row r="530" s="8" customFormat="1" ht="42.75" customHeight="1" spans="1:249">
      <c r="A530" s="146" t="s">
        <v>1182</v>
      </c>
      <c r="B530" s="200"/>
      <c r="C530" s="184"/>
      <c r="D530" s="185"/>
      <c r="E530" s="185"/>
      <c r="F530" s="201">
        <f>SUM(F531:F552)</f>
        <v>57.693</v>
      </c>
      <c r="G530" s="187">
        <f>SUM(G531:G552)</f>
        <v>4154.404</v>
      </c>
      <c r="H530" s="202"/>
      <c r="I530" s="73"/>
      <c r="J530" s="73"/>
      <c r="K530" s="72"/>
      <c r="L530" s="72"/>
      <c r="M530" s="72"/>
      <c r="N530" s="72"/>
      <c r="O530" s="73"/>
      <c r="P530" s="73"/>
      <c r="Q530" s="73"/>
      <c r="R530" s="73"/>
      <c r="S530" s="10"/>
      <c r="T530" s="10"/>
      <c r="U530" s="10"/>
      <c r="V530" s="10"/>
      <c r="W530" s="10"/>
      <c r="X530" s="10"/>
      <c r="Y530" s="10"/>
      <c r="Z530" s="10"/>
      <c r="AA530" s="10"/>
      <c r="AB530" s="10"/>
      <c r="AC530" s="10"/>
      <c r="AD530" s="10"/>
      <c r="AE530" s="10"/>
      <c r="AF530" s="10"/>
      <c r="AG530" s="10"/>
      <c r="AH530" s="10"/>
      <c r="AI530" s="10"/>
      <c r="AJ530" s="10"/>
      <c r="AK530" s="10"/>
      <c r="AL530" s="10"/>
      <c r="AM530" s="10"/>
      <c r="AN530" s="10"/>
      <c r="AO530" s="10"/>
      <c r="AP530" s="10"/>
      <c r="AQ530" s="10"/>
      <c r="AR530" s="10"/>
      <c r="AS530" s="10"/>
      <c r="AT530" s="10"/>
      <c r="AU530" s="10"/>
      <c r="AV530" s="10"/>
      <c r="AW530" s="10"/>
      <c r="AX530" s="10"/>
      <c r="AY530" s="10"/>
      <c r="AZ530" s="10"/>
      <c r="BA530" s="10"/>
      <c r="BB530" s="10"/>
      <c r="BC530" s="10"/>
      <c r="BD530" s="10"/>
      <c r="BE530" s="10"/>
      <c r="BF530" s="10"/>
      <c r="BG530" s="10"/>
      <c r="BH530" s="10"/>
      <c r="BI530" s="10"/>
      <c r="BJ530" s="10"/>
      <c r="BK530" s="10"/>
      <c r="BL530" s="10"/>
      <c r="BM530" s="10"/>
      <c r="BN530" s="10"/>
      <c r="BO530" s="10"/>
      <c r="BP530" s="10"/>
      <c r="BQ530" s="10"/>
      <c r="BR530" s="10"/>
      <c r="BS530" s="10"/>
      <c r="BT530" s="10"/>
      <c r="BU530" s="10"/>
      <c r="BV530" s="10"/>
      <c r="BW530" s="10"/>
      <c r="BX530" s="10"/>
      <c r="BY530" s="10"/>
      <c r="BZ530" s="10"/>
      <c r="CA530" s="10"/>
      <c r="CB530" s="10"/>
      <c r="CC530" s="10"/>
      <c r="CD530" s="10"/>
      <c r="CE530" s="10"/>
      <c r="CF530" s="10"/>
      <c r="CG530" s="10"/>
      <c r="CH530" s="10"/>
      <c r="CI530" s="10"/>
      <c r="CJ530" s="10"/>
      <c r="CK530" s="10"/>
      <c r="CL530" s="10"/>
      <c r="CM530" s="10"/>
      <c r="CN530" s="10"/>
      <c r="CO530" s="10"/>
      <c r="CP530" s="10"/>
      <c r="CQ530" s="10"/>
      <c r="CR530" s="10"/>
      <c r="CS530" s="10"/>
      <c r="CT530" s="10"/>
      <c r="CU530" s="10"/>
      <c r="CV530" s="10"/>
      <c r="CW530" s="10"/>
      <c r="CX530" s="10"/>
      <c r="CY530" s="10"/>
      <c r="CZ530" s="10"/>
      <c r="DA530" s="10"/>
      <c r="DB530" s="10"/>
      <c r="DC530" s="10"/>
      <c r="DD530" s="10"/>
      <c r="DE530" s="10"/>
      <c r="DF530" s="10"/>
      <c r="DG530" s="10"/>
      <c r="DH530" s="10"/>
      <c r="DI530" s="10"/>
      <c r="DJ530" s="10"/>
      <c r="DK530" s="10"/>
      <c r="DL530" s="10"/>
      <c r="DM530" s="10"/>
      <c r="DN530" s="10"/>
      <c r="DO530" s="10"/>
      <c r="DP530" s="10"/>
      <c r="DQ530" s="10"/>
      <c r="DR530" s="10"/>
      <c r="DS530" s="10"/>
      <c r="DT530" s="10"/>
      <c r="DU530" s="10"/>
      <c r="DV530" s="10"/>
      <c r="DW530" s="10"/>
      <c r="DX530" s="10"/>
      <c r="DY530" s="10"/>
      <c r="DZ530" s="10"/>
      <c r="EA530" s="10"/>
      <c r="EB530" s="10"/>
      <c r="EC530" s="10"/>
      <c r="ED530" s="10"/>
      <c r="EE530" s="10"/>
      <c r="EF530" s="10"/>
      <c r="EG530" s="10"/>
      <c r="EH530" s="10"/>
      <c r="EI530" s="10"/>
      <c r="EJ530" s="10"/>
      <c r="EK530" s="10"/>
      <c r="EL530" s="10"/>
      <c r="EM530" s="10"/>
      <c r="EN530" s="10"/>
      <c r="EO530" s="10"/>
      <c r="EP530" s="10"/>
      <c r="EQ530" s="10"/>
      <c r="ER530" s="10"/>
      <c r="ES530" s="10"/>
      <c r="ET530" s="10"/>
      <c r="EU530" s="10"/>
      <c r="EV530" s="10"/>
      <c r="EW530" s="10"/>
      <c r="EX530" s="10"/>
      <c r="EY530" s="10"/>
      <c r="EZ530" s="10"/>
      <c r="FA530" s="10"/>
      <c r="FB530" s="10"/>
      <c r="FC530" s="10"/>
      <c r="FD530" s="10"/>
      <c r="FE530" s="10"/>
      <c r="FF530" s="10"/>
      <c r="FG530" s="10"/>
      <c r="FH530" s="10"/>
      <c r="FI530" s="10"/>
      <c r="FJ530" s="10"/>
      <c r="FK530" s="10"/>
      <c r="FL530" s="10"/>
      <c r="FM530" s="10"/>
      <c r="FN530" s="10"/>
      <c r="FO530" s="10"/>
      <c r="FP530" s="10"/>
      <c r="FQ530" s="10"/>
      <c r="FR530" s="10"/>
      <c r="FS530" s="10"/>
      <c r="FT530" s="10"/>
      <c r="FU530" s="10"/>
      <c r="FV530" s="10"/>
      <c r="FW530" s="10"/>
      <c r="FX530" s="10"/>
      <c r="FY530" s="10"/>
      <c r="FZ530" s="10"/>
      <c r="GA530" s="10"/>
      <c r="GB530" s="10"/>
      <c r="GC530" s="10"/>
      <c r="GD530" s="10"/>
      <c r="GE530" s="10"/>
      <c r="GF530" s="10"/>
      <c r="GG530" s="10"/>
      <c r="GH530" s="10"/>
      <c r="GI530" s="10"/>
      <c r="GJ530" s="10"/>
      <c r="GK530" s="10"/>
      <c r="GL530" s="10"/>
      <c r="GM530" s="10"/>
      <c r="GN530" s="10"/>
      <c r="GO530" s="10"/>
      <c r="GP530" s="10"/>
      <c r="GQ530" s="10"/>
      <c r="GR530" s="10"/>
      <c r="GS530" s="10"/>
      <c r="GT530" s="10"/>
      <c r="GU530" s="10"/>
      <c r="GV530" s="10"/>
      <c r="GW530" s="10"/>
      <c r="GX530" s="10"/>
      <c r="GY530" s="10"/>
      <c r="GZ530" s="10"/>
      <c r="HA530" s="10"/>
      <c r="HB530" s="10"/>
      <c r="HC530" s="10"/>
      <c r="HD530" s="10"/>
      <c r="HE530" s="10"/>
      <c r="HF530" s="10"/>
      <c r="HG530" s="10"/>
      <c r="HH530" s="10"/>
      <c r="HI530" s="10"/>
      <c r="HJ530" s="10"/>
      <c r="HK530" s="10"/>
      <c r="HL530" s="10"/>
      <c r="HM530" s="10"/>
      <c r="HN530" s="10"/>
      <c r="HO530" s="10"/>
      <c r="HP530" s="10"/>
      <c r="HQ530" s="10"/>
      <c r="HR530" s="10"/>
      <c r="HS530" s="10"/>
      <c r="HT530" s="10"/>
      <c r="HU530" s="10"/>
      <c r="HV530" s="10"/>
      <c r="HW530" s="10"/>
      <c r="HX530" s="10"/>
      <c r="HY530" s="10"/>
      <c r="HZ530" s="10"/>
      <c r="IA530" s="10"/>
      <c r="IB530" s="10"/>
      <c r="IC530" s="10"/>
      <c r="ID530" s="10"/>
      <c r="IE530" s="10"/>
      <c r="IF530" s="10"/>
      <c r="IG530" s="10"/>
      <c r="IH530" s="10"/>
      <c r="II530" s="10"/>
      <c r="IJ530" s="10"/>
      <c r="IK530" s="10"/>
      <c r="IL530" s="10"/>
      <c r="IM530" s="10"/>
      <c r="IN530" s="10"/>
      <c r="IO530" s="10"/>
    </row>
    <row r="531" s="8" customFormat="1" ht="41" customHeight="1" spans="1:249">
      <c r="A531" s="98">
        <v>1</v>
      </c>
      <c r="B531" s="203" t="s">
        <v>1183</v>
      </c>
      <c r="C531" s="70" t="s">
        <v>1119</v>
      </c>
      <c r="D531" s="98" t="s">
        <v>1184</v>
      </c>
      <c r="E531" s="70" t="s">
        <v>1185</v>
      </c>
      <c r="F531" s="204">
        <v>1.7</v>
      </c>
      <c r="G531" s="97">
        <v>115.6</v>
      </c>
      <c r="H531" s="76" t="s">
        <v>1121</v>
      </c>
      <c r="I531" s="98">
        <v>1</v>
      </c>
      <c r="J531" s="197"/>
      <c r="K531" s="180">
        <v>0.0047</v>
      </c>
      <c r="L531" s="198">
        <v>0.0137</v>
      </c>
      <c r="M531" s="95">
        <v>0.01692</v>
      </c>
      <c r="N531" s="198">
        <v>0.0673</v>
      </c>
      <c r="O531" s="74" t="s">
        <v>1122</v>
      </c>
      <c r="P531" s="74" t="s">
        <v>1122</v>
      </c>
      <c r="Q531" s="73">
        <v>2022.04</v>
      </c>
      <c r="R531" s="73"/>
      <c r="S531" s="9"/>
      <c r="T531" s="10"/>
      <c r="U531" s="10"/>
      <c r="V531" s="10"/>
      <c r="W531" s="10"/>
      <c r="X531" s="10"/>
      <c r="Y531" s="10"/>
      <c r="Z531" s="10"/>
      <c r="AA531" s="10"/>
      <c r="AB531" s="10"/>
      <c r="AC531" s="10"/>
      <c r="AD531" s="10"/>
      <c r="AE531" s="10"/>
      <c r="AF531" s="10"/>
      <c r="AG531" s="10"/>
      <c r="AH531" s="10"/>
      <c r="AI531" s="10"/>
      <c r="AJ531" s="10"/>
      <c r="AK531" s="10"/>
      <c r="AL531" s="10"/>
      <c r="AM531" s="10"/>
      <c r="AN531" s="10"/>
      <c r="AO531" s="10"/>
      <c r="AP531" s="10"/>
      <c r="AQ531" s="10"/>
      <c r="AR531" s="10"/>
      <c r="AS531" s="10"/>
      <c r="AT531" s="10"/>
      <c r="AU531" s="10"/>
      <c r="AV531" s="10"/>
      <c r="AW531" s="10"/>
      <c r="AX531" s="10"/>
      <c r="AY531" s="10"/>
      <c r="AZ531" s="10"/>
      <c r="BA531" s="10"/>
      <c r="BB531" s="10"/>
      <c r="BC531" s="10"/>
      <c r="BD531" s="10"/>
      <c r="BE531" s="10"/>
      <c r="BF531" s="10"/>
      <c r="BG531" s="10"/>
      <c r="BH531" s="10"/>
      <c r="BI531" s="10"/>
      <c r="BJ531" s="10"/>
      <c r="BK531" s="10"/>
      <c r="BL531" s="10"/>
      <c r="BM531" s="10"/>
      <c r="BN531" s="10"/>
      <c r="BO531" s="10"/>
      <c r="BP531" s="10"/>
      <c r="BQ531" s="10"/>
      <c r="BR531" s="10"/>
      <c r="BS531" s="10"/>
      <c r="BT531" s="10"/>
      <c r="BU531" s="10"/>
      <c r="BV531" s="10"/>
      <c r="BW531" s="10"/>
      <c r="BX531" s="10"/>
      <c r="BY531" s="10"/>
      <c r="BZ531" s="10"/>
      <c r="CA531" s="10"/>
      <c r="CB531" s="10"/>
      <c r="CC531" s="10"/>
      <c r="CD531" s="10"/>
      <c r="CE531" s="10"/>
      <c r="CF531" s="10"/>
      <c r="CG531" s="10"/>
      <c r="CH531" s="10"/>
      <c r="CI531" s="10"/>
      <c r="CJ531" s="10"/>
      <c r="CK531" s="10"/>
      <c r="CL531" s="10"/>
      <c r="CM531" s="10"/>
      <c r="CN531" s="10"/>
      <c r="CO531" s="10"/>
      <c r="CP531" s="10"/>
      <c r="CQ531" s="10"/>
      <c r="CR531" s="10"/>
      <c r="CS531" s="10"/>
      <c r="CT531" s="10"/>
      <c r="CU531" s="10"/>
      <c r="CV531" s="10"/>
      <c r="CW531" s="10"/>
      <c r="CX531" s="10"/>
      <c r="CY531" s="10"/>
      <c r="CZ531" s="10"/>
      <c r="DA531" s="10"/>
      <c r="DB531" s="10"/>
      <c r="DC531" s="10"/>
      <c r="DD531" s="10"/>
      <c r="DE531" s="10"/>
      <c r="DF531" s="10"/>
      <c r="DG531" s="10"/>
      <c r="DH531" s="10"/>
      <c r="DI531" s="10"/>
      <c r="DJ531" s="10"/>
      <c r="DK531" s="10"/>
      <c r="DL531" s="10"/>
      <c r="DM531" s="10"/>
      <c r="DN531" s="10"/>
      <c r="DO531" s="10"/>
      <c r="DP531" s="10"/>
      <c r="DQ531" s="10"/>
      <c r="DR531" s="10"/>
      <c r="DS531" s="10"/>
      <c r="DT531" s="10"/>
      <c r="DU531" s="10"/>
      <c r="DV531" s="10"/>
      <c r="DW531" s="10"/>
      <c r="DX531" s="10"/>
      <c r="DY531" s="10"/>
      <c r="DZ531" s="10"/>
      <c r="EA531" s="10"/>
      <c r="EB531" s="10"/>
      <c r="EC531" s="10"/>
      <c r="ED531" s="10"/>
      <c r="EE531" s="10"/>
      <c r="EF531" s="10"/>
      <c r="EG531" s="10"/>
      <c r="EH531" s="10"/>
      <c r="EI531" s="10"/>
      <c r="EJ531" s="10"/>
      <c r="EK531" s="10"/>
      <c r="EL531" s="10"/>
      <c r="EM531" s="10"/>
      <c r="EN531" s="10"/>
      <c r="EO531" s="10"/>
      <c r="EP531" s="10"/>
      <c r="EQ531" s="10"/>
      <c r="ER531" s="10"/>
      <c r="ES531" s="10"/>
      <c r="ET531" s="10"/>
      <c r="EU531" s="10"/>
      <c r="EV531" s="10"/>
      <c r="EW531" s="10"/>
      <c r="EX531" s="10"/>
      <c r="EY531" s="10"/>
      <c r="EZ531" s="10"/>
      <c r="FA531" s="10"/>
      <c r="FB531" s="10"/>
      <c r="FC531" s="10"/>
      <c r="FD531" s="10"/>
      <c r="FE531" s="10"/>
      <c r="FF531" s="10"/>
      <c r="FG531" s="10"/>
      <c r="FH531" s="10"/>
      <c r="FI531" s="10"/>
      <c r="FJ531" s="10"/>
      <c r="FK531" s="10"/>
      <c r="FL531" s="10"/>
      <c r="FM531" s="10"/>
      <c r="FN531" s="10"/>
      <c r="FO531" s="10"/>
      <c r="FP531" s="10"/>
      <c r="FQ531" s="10"/>
      <c r="FR531" s="10"/>
      <c r="FS531" s="10"/>
      <c r="FT531" s="10"/>
      <c r="FU531" s="10"/>
      <c r="FV531" s="10"/>
      <c r="FW531" s="10"/>
      <c r="FX531" s="10"/>
      <c r="FY531" s="10"/>
      <c r="FZ531" s="10"/>
      <c r="GA531" s="10"/>
      <c r="GB531" s="10"/>
      <c r="GC531" s="10"/>
      <c r="GD531" s="10"/>
      <c r="GE531" s="10"/>
      <c r="GF531" s="10"/>
      <c r="GG531" s="10"/>
      <c r="GH531" s="10"/>
      <c r="GI531" s="10"/>
      <c r="GJ531" s="10"/>
      <c r="GK531" s="10"/>
      <c r="GL531" s="10"/>
      <c r="GM531" s="10"/>
      <c r="GN531" s="10"/>
      <c r="GO531" s="10"/>
      <c r="GP531" s="10"/>
      <c r="GQ531" s="10"/>
      <c r="GR531" s="10"/>
      <c r="GS531" s="10"/>
      <c r="GT531" s="10"/>
      <c r="GU531" s="10"/>
      <c r="GV531" s="10"/>
      <c r="GW531" s="10"/>
      <c r="GX531" s="10"/>
      <c r="GY531" s="10"/>
      <c r="GZ531" s="10"/>
      <c r="HA531" s="10"/>
      <c r="HB531" s="10"/>
      <c r="HC531" s="10"/>
      <c r="HD531" s="10"/>
      <c r="HE531" s="10"/>
      <c r="HF531" s="10"/>
      <c r="HG531" s="10"/>
      <c r="HH531" s="10"/>
      <c r="HI531" s="10"/>
      <c r="HJ531" s="10"/>
      <c r="HK531" s="10"/>
      <c r="HL531" s="10"/>
      <c r="HM531" s="10"/>
      <c r="HN531" s="10"/>
      <c r="HO531" s="10"/>
      <c r="HP531" s="10"/>
      <c r="HQ531" s="10"/>
      <c r="HR531" s="10"/>
      <c r="HS531" s="10"/>
      <c r="HT531" s="10"/>
      <c r="HU531" s="10"/>
      <c r="HV531" s="10"/>
      <c r="HW531" s="10"/>
      <c r="HX531" s="10"/>
      <c r="HY531" s="10"/>
      <c r="HZ531" s="10"/>
      <c r="IA531" s="10"/>
      <c r="IB531" s="10"/>
      <c r="IC531" s="10"/>
      <c r="ID531" s="10"/>
      <c r="IE531" s="10"/>
      <c r="IF531" s="10"/>
      <c r="IG531" s="10"/>
      <c r="IH531" s="10"/>
      <c r="II531" s="10"/>
      <c r="IJ531" s="10"/>
      <c r="IK531" s="10"/>
      <c r="IL531" s="10"/>
      <c r="IM531" s="10"/>
      <c r="IN531" s="10"/>
      <c r="IO531" s="10"/>
    </row>
    <row r="532" s="8" customFormat="1" ht="41" customHeight="1" spans="1:249">
      <c r="A532" s="98">
        <v>2</v>
      </c>
      <c r="B532" s="203" t="s">
        <v>1186</v>
      </c>
      <c r="C532" s="70" t="s">
        <v>1119</v>
      </c>
      <c r="D532" s="98" t="s">
        <v>1184</v>
      </c>
      <c r="E532" s="70" t="s">
        <v>1185</v>
      </c>
      <c r="F532" s="204">
        <v>1</v>
      </c>
      <c r="G532" s="97">
        <v>68</v>
      </c>
      <c r="H532" s="76" t="s">
        <v>1121</v>
      </c>
      <c r="I532" s="98">
        <v>1</v>
      </c>
      <c r="J532" s="197"/>
      <c r="K532" s="73">
        <v>0.0058</v>
      </c>
      <c r="L532" s="73">
        <v>0.0097</v>
      </c>
      <c r="M532" s="94">
        <v>0.02088</v>
      </c>
      <c r="N532" s="73">
        <v>0.041</v>
      </c>
      <c r="O532" s="74" t="s">
        <v>1122</v>
      </c>
      <c r="P532" s="74" t="s">
        <v>1122</v>
      </c>
      <c r="Q532" s="73">
        <v>2022.04</v>
      </c>
      <c r="R532" s="73"/>
      <c r="S532" s="9"/>
      <c r="T532" s="10"/>
      <c r="U532" s="10"/>
      <c r="V532" s="10"/>
      <c r="W532" s="10"/>
      <c r="X532" s="10"/>
      <c r="Y532" s="10"/>
      <c r="Z532" s="10"/>
      <c r="AA532" s="10"/>
      <c r="AB532" s="10"/>
      <c r="AC532" s="10"/>
      <c r="AD532" s="10"/>
      <c r="AE532" s="10"/>
      <c r="AF532" s="10"/>
      <c r="AG532" s="10"/>
      <c r="AH532" s="10"/>
      <c r="AI532" s="10"/>
      <c r="AJ532" s="10"/>
      <c r="AK532" s="10"/>
      <c r="AL532" s="10"/>
      <c r="AM532" s="10"/>
      <c r="AN532" s="10"/>
      <c r="AO532" s="10"/>
      <c r="AP532" s="10"/>
      <c r="AQ532" s="10"/>
      <c r="AR532" s="10"/>
      <c r="AS532" s="10"/>
      <c r="AT532" s="10"/>
      <c r="AU532" s="10"/>
      <c r="AV532" s="10"/>
      <c r="AW532" s="10"/>
      <c r="AX532" s="10"/>
      <c r="AY532" s="10"/>
      <c r="AZ532" s="10"/>
      <c r="BA532" s="10"/>
      <c r="BB532" s="10"/>
      <c r="BC532" s="10"/>
      <c r="BD532" s="10"/>
      <c r="BE532" s="10"/>
      <c r="BF532" s="10"/>
      <c r="BG532" s="10"/>
      <c r="BH532" s="10"/>
      <c r="BI532" s="10"/>
      <c r="BJ532" s="10"/>
      <c r="BK532" s="10"/>
      <c r="BL532" s="10"/>
      <c r="BM532" s="10"/>
      <c r="BN532" s="10"/>
      <c r="BO532" s="10"/>
      <c r="BP532" s="10"/>
      <c r="BQ532" s="10"/>
      <c r="BR532" s="10"/>
      <c r="BS532" s="10"/>
      <c r="BT532" s="10"/>
      <c r="BU532" s="10"/>
      <c r="BV532" s="10"/>
      <c r="BW532" s="10"/>
      <c r="BX532" s="10"/>
      <c r="BY532" s="10"/>
      <c r="BZ532" s="10"/>
      <c r="CA532" s="10"/>
      <c r="CB532" s="10"/>
      <c r="CC532" s="10"/>
      <c r="CD532" s="10"/>
      <c r="CE532" s="10"/>
      <c r="CF532" s="10"/>
      <c r="CG532" s="10"/>
      <c r="CH532" s="10"/>
      <c r="CI532" s="10"/>
      <c r="CJ532" s="10"/>
      <c r="CK532" s="10"/>
      <c r="CL532" s="10"/>
      <c r="CM532" s="10"/>
      <c r="CN532" s="10"/>
      <c r="CO532" s="10"/>
      <c r="CP532" s="10"/>
      <c r="CQ532" s="10"/>
      <c r="CR532" s="10"/>
      <c r="CS532" s="10"/>
      <c r="CT532" s="10"/>
      <c r="CU532" s="10"/>
      <c r="CV532" s="10"/>
      <c r="CW532" s="10"/>
      <c r="CX532" s="10"/>
      <c r="CY532" s="10"/>
      <c r="CZ532" s="10"/>
      <c r="DA532" s="10"/>
      <c r="DB532" s="10"/>
      <c r="DC532" s="10"/>
      <c r="DD532" s="10"/>
      <c r="DE532" s="10"/>
      <c r="DF532" s="10"/>
      <c r="DG532" s="10"/>
      <c r="DH532" s="10"/>
      <c r="DI532" s="10"/>
      <c r="DJ532" s="10"/>
      <c r="DK532" s="10"/>
      <c r="DL532" s="10"/>
      <c r="DM532" s="10"/>
      <c r="DN532" s="10"/>
      <c r="DO532" s="10"/>
      <c r="DP532" s="10"/>
      <c r="DQ532" s="10"/>
      <c r="DR532" s="10"/>
      <c r="DS532" s="10"/>
      <c r="DT532" s="10"/>
      <c r="DU532" s="10"/>
      <c r="DV532" s="10"/>
      <c r="DW532" s="10"/>
      <c r="DX532" s="10"/>
      <c r="DY532" s="10"/>
      <c r="DZ532" s="10"/>
      <c r="EA532" s="10"/>
      <c r="EB532" s="10"/>
      <c r="EC532" s="10"/>
      <c r="ED532" s="10"/>
      <c r="EE532" s="10"/>
      <c r="EF532" s="10"/>
      <c r="EG532" s="10"/>
      <c r="EH532" s="10"/>
      <c r="EI532" s="10"/>
      <c r="EJ532" s="10"/>
      <c r="EK532" s="10"/>
      <c r="EL532" s="10"/>
      <c r="EM532" s="10"/>
      <c r="EN532" s="10"/>
      <c r="EO532" s="10"/>
      <c r="EP532" s="10"/>
      <c r="EQ532" s="10"/>
      <c r="ER532" s="10"/>
      <c r="ES532" s="10"/>
      <c r="ET532" s="10"/>
      <c r="EU532" s="10"/>
      <c r="EV532" s="10"/>
      <c r="EW532" s="10"/>
      <c r="EX532" s="10"/>
      <c r="EY532" s="10"/>
      <c r="EZ532" s="10"/>
      <c r="FA532" s="10"/>
      <c r="FB532" s="10"/>
      <c r="FC532" s="10"/>
      <c r="FD532" s="10"/>
      <c r="FE532" s="10"/>
      <c r="FF532" s="10"/>
      <c r="FG532" s="10"/>
      <c r="FH532" s="10"/>
      <c r="FI532" s="10"/>
      <c r="FJ532" s="10"/>
      <c r="FK532" s="10"/>
      <c r="FL532" s="10"/>
      <c r="FM532" s="10"/>
      <c r="FN532" s="10"/>
      <c r="FO532" s="10"/>
      <c r="FP532" s="10"/>
      <c r="FQ532" s="10"/>
      <c r="FR532" s="10"/>
      <c r="FS532" s="10"/>
      <c r="FT532" s="10"/>
      <c r="FU532" s="10"/>
      <c r="FV532" s="10"/>
      <c r="FW532" s="10"/>
      <c r="FX532" s="10"/>
      <c r="FY532" s="10"/>
      <c r="FZ532" s="10"/>
      <c r="GA532" s="10"/>
      <c r="GB532" s="10"/>
      <c r="GC532" s="10"/>
      <c r="GD532" s="10"/>
      <c r="GE532" s="10"/>
      <c r="GF532" s="10"/>
      <c r="GG532" s="10"/>
      <c r="GH532" s="10"/>
      <c r="GI532" s="10"/>
      <c r="GJ532" s="10"/>
      <c r="GK532" s="10"/>
      <c r="GL532" s="10"/>
      <c r="GM532" s="10"/>
      <c r="GN532" s="10"/>
      <c r="GO532" s="10"/>
      <c r="GP532" s="10"/>
      <c r="GQ532" s="10"/>
      <c r="GR532" s="10"/>
      <c r="GS532" s="10"/>
      <c r="GT532" s="10"/>
      <c r="GU532" s="10"/>
      <c r="GV532" s="10"/>
      <c r="GW532" s="10"/>
      <c r="GX532" s="10"/>
      <c r="GY532" s="10"/>
      <c r="GZ532" s="10"/>
      <c r="HA532" s="10"/>
      <c r="HB532" s="10"/>
      <c r="HC532" s="10"/>
      <c r="HD532" s="10"/>
      <c r="HE532" s="10"/>
      <c r="HF532" s="10"/>
      <c r="HG532" s="10"/>
      <c r="HH532" s="10"/>
      <c r="HI532" s="10"/>
      <c r="HJ532" s="10"/>
      <c r="HK532" s="10"/>
      <c r="HL532" s="10"/>
      <c r="HM532" s="10"/>
      <c r="HN532" s="10"/>
      <c r="HO532" s="10"/>
      <c r="HP532" s="10"/>
      <c r="HQ532" s="10"/>
      <c r="HR532" s="10"/>
      <c r="HS532" s="10"/>
      <c r="HT532" s="10"/>
      <c r="HU532" s="10"/>
      <c r="HV532" s="10"/>
      <c r="HW532" s="10"/>
      <c r="HX532" s="10"/>
      <c r="HY532" s="10"/>
      <c r="HZ532" s="10"/>
      <c r="IA532" s="10"/>
      <c r="IB532" s="10"/>
      <c r="IC532" s="10"/>
      <c r="ID532" s="10"/>
      <c r="IE532" s="10"/>
      <c r="IF532" s="10"/>
      <c r="IG532" s="10"/>
      <c r="IH532" s="10"/>
      <c r="II532" s="10"/>
      <c r="IJ532" s="10"/>
      <c r="IK532" s="10"/>
      <c r="IL532" s="10"/>
      <c r="IM532" s="10"/>
      <c r="IN532" s="10"/>
      <c r="IO532" s="10"/>
    </row>
    <row r="533" s="8" customFormat="1" ht="41" customHeight="1" spans="1:249">
      <c r="A533" s="98">
        <v>3</v>
      </c>
      <c r="B533" s="203" t="s">
        <v>1187</v>
      </c>
      <c r="C533" s="70" t="s">
        <v>1119</v>
      </c>
      <c r="D533" s="98" t="s">
        <v>1184</v>
      </c>
      <c r="E533" s="70" t="s">
        <v>1188</v>
      </c>
      <c r="F533" s="204">
        <v>2.9</v>
      </c>
      <c r="G533" s="97">
        <v>197.2</v>
      </c>
      <c r="H533" s="76" t="s">
        <v>1121</v>
      </c>
      <c r="I533" s="98">
        <v>2</v>
      </c>
      <c r="J533" s="197"/>
      <c r="K533" s="180">
        <v>0.0029</v>
      </c>
      <c r="L533" s="198">
        <v>0.0088</v>
      </c>
      <c r="M533" s="95">
        <v>0.0093</v>
      </c>
      <c r="N533" s="198">
        <v>0.0346</v>
      </c>
      <c r="O533" s="74" t="s">
        <v>1122</v>
      </c>
      <c r="P533" s="74" t="s">
        <v>1122</v>
      </c>
      <c r="Q533" s="73">
        <v>2022.04</v>
      </c>
      <c r="R533" s="73"/>
      <c r="S533" s="9"/>
      <c r="T533" s="10"/>
      <c r="U533" s="10"/>
      <c r="V533" s="10"/>
      <c r="W533" s="10"/>
      <c r="X533" s="10"/>
      <c r="Y533" s="10"/>
      <c r="Z533" s="10"/>
      <c r="AA533" s="10"/>
      <c r="AB533" s="10"/>
      <c r="AC533" s="10"/>
      <c r="AD533" s="10"/>
      <c r="AE533" s="10"/>
      <c r="AF533" s="10"/>
      <c r="AG533" s="10"/>
      <c r="AH533" s="10"/>
      <c r="AI533" s="10"/>
      <c r="AJ533" s="10"/>
      <c r="AK533" s="10"/>
      <c r="AL533" s="10"/>
      <c r="AM533" s="10"/>
      <c r="AN533" s="10"/>
      <c r="AO533" s="10"/>
      <c r="AP533" s="10"/>
      <c r="AQ533" s="10"/>
      <c r="AR533" s="10"/>
      <c r="AS533" s="10"/>
      <c r="AT533" s="10"/>
      <c r="AU533" s="10"/>
      <c r="AV533" s="10"/>
      <c r="AW533" s="10"/>
      <c r="AX533" s="10"/>
      <c r="AY533" s="10"/>
      <c r="AZ533" s="10"/>
      <c r="BA533" s="10"/>
      <c r="BB533" s="10"/>
      <c r="BC533" s="10"/>
      <c r="BD533" s="10"/>
      <c r="BE533" s="10"/>
      <c r="BF533" s="10"/>
      <c r="BG533" s="10"/>
      <c r="BH533" s="10"/>
      <c r="BI533" s="10"/>
      <c r="BJ533" s="10"/>
      <c r="BK533" s="10"/>
      <c r="BL533" s="10"/>
      <c r="BM533" s="10"/>
      <c r="BN533" s="10"/>
      <c r="BO533" s="10"/>
      <c r="BP533" s="10"/>
      <c r="BQ533" s="10"/>
      <c r="BR533" s="10"/>
      <c r="BS533" s="10"/>
      <c r="BT533" s="10"/>
      <c r="BU533" s="10"/>
      <c r="BV533" s="10"/>
      <c r="BW533" s="10"/>
      <c r="BX533" s="10"/>
      <c r="BY533" s="10"/>
      <c r="BZ533" s="10"/>
      <c r="CA533" s="10"/>
      <c r="CB533" s="10"/>
      <c r="CC533" s="10"/>
      <c r="CD533" s="10"/>
      <c r="CE533" s="10"/>
      <c r="CF533" s="10"/>
      <c r="CG533" s="10"/>
      <c r="CH533" s="10"/>
      <c r="CI533" s="10"/>
      <c r="CJ533" s="10"/>
      <c r="CK533" s="10"/>
      <c r="CL533" s="10"/>
      <c r="CM533" s="10"/>
      <c r="CN533" s="10"/>
      <c r="CO533" s="10"/>
      <c r="CP533" s="10"/>
      <c r="CQ533" s="10"/>
      <c r="CR533" s="10"/>
      <c r="CS533" s="10"/>
      <c r="CT533" s="10"/>
      <c r="CU533" s="10"/>
      <c r="CV533" s="10"/>
      <c r="CW533" s="10"/>
      <c r="CX533" s="10"/>
      <c r="CY533" s="10"/>
      <c r="CZ533" s="10"/>
      <c r="DA533" s="10"/>
      <c r="DB533" s="10"/>
      <c r="DC533" s="10"/>
      <c r="DD533" s="10"/>
      <c r="DE533" s="10"/>
      <c r="DF533" s="10"/>
      <c r="DG533" s="10"/>
      <c r="DH533" s="10"/>
      <c r="DI533" s="10"/>
      <c r="DJ533" s="10"/>
      <c r="DK533" s="10"/>
      <c r="DL533" s="10"/>
      <c r="DM533" s="10"/>
      <c r="DN533" s="10"/>
      <c r="DO533" s="10"/>
      <c r="DP533" s="10"/>
      <c r="DQ533" s="10"/>
      <c r="DR533" s="10"/>
      <c r="DS533" s="10"/>
      <c r="DT533" s="10"/>
      <c r="DU533" s="10"/>
      <c r="DV533" s="10"/>
      <c r="DW533" s="10"/>
      <c r="DX533" s="10"/>
      <c r="DY533" s="10"/>
      <c r="DZ533" s="10"/>
      <c r="EA533" s="10"/>
      <c r="EB533" s="10"/>
      <c r="EC533" s="10"/>
      <c r="ED533" s="10"/>
      <c r="EE533" s="10"/>
      <c r="EF533" s="10"/>
      <c r="EG533" s="10"/>
      <c r="EH533" s="10"/>
      <c r="EI533" s="10"/>
      <c r="EJ533" s="10"/>
      <c r="EK533" s="10"/>
      <c r="EL533" s="10"/>
      <c r="EM533" s="10"/>
      <c r="EN533" s="10"/>
      <c r="EO533" s="10"/>
      <c r="EP533" s="10"/>
      <c r="EQ533" s="10"/>
      <c r="ER533" s="10"/>
      <c r="ES533" s="10"/>
      <c r="ET533" s="10"/>
      <c r="EU533" s="10"/>
      <c r="EV533" s="10"/>
      <c r="EW533" s="10"/>
      <c r="EX533" s="10"/>
      <c r="EY533" s="10"/>
      <c r="EZ533" s="10"/>
      <c r="FA533" s="10"/>
      <c r="FB533" s="10"/>
      <c r="FC533" s="10"/>
      <c r="FD533" s="10"/>
      <c r="FE533" s="10"/>
      <c r="FF533" s="10"/>
      <c r="FG533" s="10"/>
      <c r="FH533" s="10"/>
      <c r="FI533" s="10"/>
      <c r="FJ533" s="10"/>
      <c r="FK533" s="10"/>
      <c r="FL533" s="10"/>
      <c r="FM533" s="10"/>
      <c r="FN533" s="10"/>
      <c r="FO533" s="10"/>
      <c r="FP533" s="10"/>
      <c r="FQ533" s="10"/>
      <c r="FR533" s="10"/>
      <c r="FS533" s="10"/>
      <c r="FT533" s="10"/>
      <c r="FU533" s="10"/>
      <c r="FV533" s="10"/>
      <c r="FW533" s="10"/>
      <c r="FX533" s="10"/>
      <c r="FY533" s="10"/>
      <c r="FZ533" s="10"/>
      <c r="GA533" s="10"/>
      <c r="GB533" s="10"/>
      <c r="GC533" s="10"/>
      <c r="GD533" s="10"/>
      <c r="GE533" s="10"/>
      <c r="GF533" s="10"/>
      <c r="GG533" s="10"/>
      <c r="GH533" s="10"/>
      <c r="GI533" s="10"/>
      <c r="GJ533" s="10"/>
      <c r="GK533" s="10"/>
      <c r="GL533" s="10"/>
      <c r="GM533" s="10"/>
      <c r="GN533" s="10"/>
      <c r="GO533" s="10"/>
      <c r="GP533" s="10"/>
      <c r="GQ533" s="10"/>
      <c r="GR533" s="10"/>
      <c r="GS533" s="10"/>
      <c r="GT533" s="10"/>
      <c r="GU533" s="10"/>
      <c r="GV533" s="10"/>
      <c r="GW533" s="10"/>
      <c r="GX533" s="10"/>
      <c r="GY533" s="10"/>
      <c r="GZ533" s="10"/>
      <c r="HA533" s="10"/>
      <c r="HB533" s="10"/>
      <c r="HC533" s="10"/>
      <c r="HD533" s="10"/>
      <c r="HE533" s="10"/>
      <c r="HF533" s="10"/>
      <c r="HG533" s="10"/>
      <c r="HH533" s="10"/>
      <c r="HI533" s="10"/>
      <c r="HJ533" s="10"/>
      <c r="HK533" s="10"/>
      <c r="HL533" s="10"/>
      <c r="HM533" s="10"/>
      <c r="HN533" s="10"/>
      <c r="HO533" s="10"/>
      <c r="HP533" s="10"/>
      <c r="HQ533" s="10"/>
      <c r="HR533" s="10"/>
      <c r="HS533" s="10"/>
      <c r="HT533" s="10"/>
      <c r="HU533" s="10"/>
      <c r="HV533" s="10"/>
      <c r="HW533" s="10"/>
      <c r="HX533" s="10"/>
      <c r="HY533" s="10"/>
      <c r="HZ533" s="10"/>
      <c r="IA533" s="10"/>
      <c r="IB533" s="10"/>
      <c r="IC533" s="10"/>
      <c r="ID533" s="10"/>
      <c r="IE533" s="10"/>
      <c r="IF533" s="10"/>
      <c r="IG533" s="10"/>
      <c r="IH533" s="10"/>
      <c r="II533" s="10"/>
      <c r="IJ533" s="10"/>
      <c r="IK533" s="10"/>
      <c r="IL533" s="10"/>
      <c r="IM533" s="10"/>
      <c r="IN533" s="10"/>
      <c r="IO533" s="10"/>
    </row>
    <row r="534" s="8" customFormat="1" ht="41" customHeight="1" spans="1:249">
      <c r="A534" s="98">
        <v>4</v>
      </c>
      <c r="B534" s="137" t="s">
        <v>1189</v>
      </c>
      <c r="C534" s="70" t="s">
        <v>1119</v>
      </c>
      <c r="D534" s="98" t="s">
        <v>988</v>
      </c>
      <c r="E534" s="192" t="s">
        <v>1190</v>
      </c>
      <c r="F534" s="205">
        <v>0.74</v>
      </c>
      <c r="G534" s="154">
        <f>F534*85</f>
        <v>62.9</v>
      </c>
      <c r="H534" s="76" t="s">
        <v>1121</v>
      </c>
      <c r="I534" s="98">
        <v>1</v>
      </c>
      <c r="J534" s="197"/>
      <c r="K534" s="180">
        <v>0.0074</v>
      </c>
      <c r="L534" s="199">
        <v>0.0096</v>
      </c>
      <c r="M534" s="136">
        <v>0.027972</v>
      </c>
      <c r="N534" s="211">
        <v>0.0380544</v>
      </c>
      <c r="O534" s="74" t="s">
        <v>1122</v>
      </c>
      <c r="P534" s="74" t="s">
        <v>1122</v>
      </c>
      <c r="Q534" s="73">
        <v>2022.04</v>
      </c>
      <c r="R534" s="73"/>
      <c r="S534" s="212"/>
      <c r="T534" s="212"/>
      <c r="U534" s="10"/>
      <c r="V534" s="10"/>
      <c r="W534" s="10"/>
      <c r="X534" s="10"/>
      <c r="Y534" s="10"/>
      <c r="Z534" s="10"/>
      <c r="AA534" s="10"/>
      <c r="AB534" s="10"/>
      <c r="AC534" s="10"/>
      <c r="AD534" s="10"/>
      <c r="AE534" s="10"/>
      <c r="AF534" s="10"/>
      <c r="AG534" s="10"/>
      <c r="AH534" s="10"/>
      <c r="AI534" s="10"/>
      <c r="AJ534" s="10"/>
      <c r="AK534" s="10"/>
      <c r="AL534" s="10"/>
      <c r="AM534" s="10"/>
      <c r="AN534" s="10"/>
      <c r="AO534" s="10"/>
      <c r="AP534" s="10"/>
      <c r="AQ534" s="10"/>
      <c r="AR534" s="10"/>
      <c r="AS534" s="10"/>
      <c r="AT534" s="10"/>
      <c r="AU534" s="10"/>
      <c r="AV534" s="10"/>
      <c r="AW534" s="10"/>
      <c r="AX534" s="10"/>
      <c r="AY534" s="10"/>
      <c r="AZ534" s="10"/>
      <c r="BA534" s="10"/>
      <c r="BB534" s="10"/>
      <c r="BC534" s="10"/>
      <c r="BD534" s="10"/>
      <c r="BE534" s="10"/>
      <c r="BF534" s="10"/>
      <c r="BG534" s="10"/>
      <c r="BH534" s="10"/>
      <c r="BI534" s="10"/>
      <c r="BJ534" s="10"/>
      <c r="BK534" s="10"/>
      <c r="BL534" s="10"/>
      <c r="BM534" s="10"/>
      <c r="BN534" s="10"/>
      <c r="BO534" s="10"/>
      <c r="BP534" s="10"/>
      <c r="BQ534" s="10"/>
      <c r="BR534" s="10"/>
      <c r="BS534" s="10"/>
      <c r="BT534" s="10"/>
      <c r="BU534" s="10"/>
      <c r="BV534" s="10"/>
      <c r="BW534" s="10"/>
      <c r="BX534" s="10"/>
      <c r="BY534" s="10"/>
      <c r="BZ534" s="10"/>
      <c r="CA534" s="10"/>
      <c r="CB534" s="10"/>
      <c r="CC534" s="10"/>
      <c r="CD534" s="10"/>
      <c r="CE534" s="10"/>
      <c r="CF534" s="10"/>
      <c r="CG534" s="10"/>
      <c r="CH534" s="10"/>
      <c r="CI534" s="10"/>
      <c r="CJ534" s="10"/>
      <c r="CK534" s="10"/>
      <c r="CL534" s="10"/>
      <c r="CM534" s="10"/>
      <c r="CN534" s="10"/>
      <c r="CO534" s="10"/>
      <c r="CP534" s="10"/>
      <c r="CQ534" s="10"/>
      <c r="CR534" s="10"/>
      <c r="CS534" s="10"/>
      <c r="CT534" s="10"/>
      <c r="CU534" s="10"/>
      <c r="CV534" s="10"/>
      <c r="CW534" s="10"/>
      <c r="CX534" s="10"/>
      <c r="CY534" s="10"/>
      <c r="CZ534" s="10"/>
      <c r="DA534" s="10"/>
      <c r="DB534" s="10"/>
      <c r="DC534" s="10"/>
      <c r="DD534" s="10"/>
      <c r="DE534" s="10"/>
      <c r="DF534" s="10"/>
      <c r="DG534" s="10"/>
      <c r="DH534" s="10"/>
      <c r="DI534" s="10"/>
      <c r="DJ534" s="10"/>
      <c r="DK534" s="10"/>
      <c r="DL534" s="10"/>
      <c r="DM534" s="10"/>
      <c r="DN534" s="10"/>
      <c r="DO534" s="10"/>
      <c r="DP534" s="10"/>
      <c r="DQ534" s="10"/>
      <c r="DR534" s="10"/>
      <c r="DS534" s="10"/>
      <c r="DT534" s="10"/>
      <c r="DU534" s="10"/>
      <c r="DV534" s="10"/>
      <c r="DW534" s="10"/>
      <c r="DX534" s="10"/>
      <c r="DY534" s="10"/>
      <c r="DZ534" s="10"/>
      <c r="EA534" s="10"/>
      <c r="EB534" s="10"/>
      <c r="EC534" s="10"/>
      <c r="ED534" s="10"/>
      <c r="EE534" s="10"/>
      <c r="EF534" s="10"/>
      <c r="EG534" s="10"/>
      <c r="EH534" s="10"/>
      <c r="EI534" s="10"/>
      <c r="EJ534" s="10"/>
      <c r="EK534" s="10"/>
      <c r="EL534" s="10"/>
      <c r="EM534" s="10"/>
      <c r="EN534" s="10"/>
      <c r="EO534" s="10"/>
      <c r="EP534" s="10"/>
      <c r="EQ534" s="10"/>
      <c r="ER534" s="10"/>
      <c r="ES534" s="10"/>
      <c r="ET534" s="10"/>
      <c r="EU534" s="10"/>
      <c r="EV534" s="10"/>
      <c r="EW534" s="10"/>
      <c r="EX534" s="10"/>
      <c r="EY534" s="10"/>
      <c r="EZ534" s="10"/>
      <c r="FA534" s="10"/>
      <c r="FB534" s="10"/>
      <c r="FC534" s="10"/>
      <c r="FD534" s="10"/>
      <c r="FE534" s="10"/>
      <c r="FF534" s="10"/>
      <c r="FG534" s="10"/>
      <c r="FH534" s="10"/>
      <c r="FI534" s="10"/>
      <c r="FJ534" s="10"/>
      <c r="FK534" s="10"/>
      <c r="FL534" s="10"/>
      <c r="FM534" s="10"/>
      <c r="FN534" s="10"/>
      <c r="FO534" s="10"/>
      <c r="FP534" s="10"/>
      <c r="FQ534" s="10"/>
      <c r="FR534" s="10"/>
      <c r="FS534" s="10"/>
      <c r="FT534" s="10"/>
      <c r="FU534" s="10"/>
      <c r="FV534" s="10"/>
      <c r="FW534" s="10"/>
      <c r="FX534" s="10"/>
      <c r="FY534" s="10"/>
      <c r="FZ534" s="10"/>
      <c r="GA534" s="10"/>
      <c r="GB534" s="10"/>
      <c r="GC534" s="10"/>
      <c r="GD534" s="10"/>
      <c r="GE534" s="10"/>
      <c r="GF534" s="10"/>
      <c r="GG534" s="10"/>
      <c r="GH534" s="10"/>
      <c r="GI534" s="10"/>
      <c r="GJ534" s="10"/>
      <c r="GK534" s="10"/>
      <c r="GL534" s="10"/>
      <c r="GM534" s="10"/>
      <c r="GN534" s="10"/>
      <c r="GO534" s="10"/>
      <c r="GP534" s="10"/>
      <c r="GQ534" s="10"/>
      <c r="GR534" s="10"/>
      <c r="GS534" s="10"/>
      <c r="GT534" s="10"/>
      <c r="GU534" s="10"/>
      <c r="GV534" s="10"/>
      <c r="GW534" s="10"/>
      <c r="GX534" s="10"/>
      <c r="GY534" s="10"/>
      <c r="GZ534" s="10"/>
      <c r="HA534" s="10"/>
      <c r="HB534" s="10"/>
      <c r="HC534" s="10"/>
      <c r="HD534" s="10"/>
      <c r="HE534" s="10"/>
      <c r="HF534" s="10"/>
      <c r="HG534" s="10"/>
      <c r="HH534" s="10"/>
      <c r="HI534" s="10"/>
      <c r="HJ534" s="10"/>
      <c r="HK534" s="10"/>
      <c r="HL534" s="10"/>
      <c r="HM534" s="10"/>
      <c r="HN534" s="10"/>
      <c r="HO534" s="10"/>
      <c r="HP534" s="10"/>
      <c r="HQ534" s="10"/>
      <c r="HR534" s="10"/>
      <c r="HS534" s="10"/>
      <c r="HT534" s="10"/>
      <c r="HU534" s="10"/>
      <c r="HV534" s="10"/>
      <c r="HW534" s="10"/>
      <c r="HX534" s="10"/>
      <c r="HY534" s="10"/>
      <c r="HZ534" s="10"/>
      <c r="IA534" s="10"/>
      <c r="IB534" s="10"/>
      <c r="IC534" s="10"/>
      <c r="ID534" s="10"/>
      <c r="IE534" s="10"/>
      <c r="IF534" s="10"/>
      <c r="IG534" s="10"/>
      <c r="IH534" s="10"/>
      <c r="II534" s="10"/>
      <c r="IJ534" s="10"/>
      <c r="IK534" s="10"/>
      <c r="IL534" s="10"/>
      <c r="IM534" s="10"/>
      <c r="IN534" s="10"/>
      <c r="IO534" s="10"/>
    </row>
    <row r="535" s="8" customFormat="1" ht="41" customHeight="1" spans="1:249">
      <c r="A535" s="98">
        <v>5</v>
      </c>
      <c r="B535" s="137" t="s">
        <v>1170</v>
      </c>
      <c r="C535" s="70" t="s">
        <v>1119</v>
      </c>
      <c r="D535" s="98" t="s">
        <v>1184</v>
      </c>
      <c r="E535" s="206" t="s">
        <v>1171</v>
      </c>
      <c r="F535" s="204">
        <v>0.75</v>
      </c>
      <c r="G535" s="154">
        <v>51</v>
      </c>
      <c r="H535" s="76" t="s">
        <v>1121</v>
      </c>
      <c r="I535" s="73">
        <v>1</v>
      </c>
      <c r="J535" s="197"/>
      <c r="K535" s="180">
        <v>0.0025</v>
      </c>
      <c r="L535" s="198">
        <v>0.0048</v>
      </c>
      <c r="M535" s="95">
        <v>0.009</v>
      </c>
      <c r="N535" s="198">
        <v>0.0235</v>
      </c>
      <c r="O535" s="74" t="s">
        <v>1122</v>
      </c>
      <c r="P535" s="74" t="s">
        <v>1122</v>
      </c>
      <c r="Q535" s="73">
        <v>2022.04</v>
      </c>
      <c r="R535" s="73"/>
      <c r="S535" s="10"/>
      <c r="T535" s="10"/>
      <c r="U535" s="10"/>
      <c r="V535" s="10"/>
      <c r="W535" s="10"/>
      <c r="X535" s="10"/>
      <c r="Y535" s="10"/>
      <c r="Z535" s="10"/>
      <c r="AA535" s="10"/>
      <c r="AB535" s="10"/>
      <c r="AC535" s="10"/>
      <c r="AD535" s="10"/>
      <c r="AE535" s="10"/>
      <c r="AF535" s="10"/>
      <c r="AG535" s="10"/>
      <c r="AH535" s="10"/>
      <c r="AI535" s="10"/>
      <c r="AJ535" s="10"/>
      <c r="AK535" s="10"/>
      <c r="AL535" s="10"/>
      <c r="AM535" s="10"/>
      <c r="AN535" s="10"/>
      <c r="AO535" s="10"/>
      <c r="AP535" s="10"/>
      <c r="AQ535" s="10"/>
      <c r="AR535" s="10"/>
      <c r="AS535" s="10"/>
      <c r="AT535" s="10"/>
      <c r="AU535" s="10"/>
      <c r="AV535" s="10"/>
      <c r="AW535" s="10"/>
      <c r="AX535" s="10"/>
      <c r="AY535" s="10"/>
      <c r="AZ535" s="10"/>
      <c r="BA535" s="10"/>
      <c r="BB535" s="10"/>
      <c r="BC535" s="10"/>
      <c r="BD535" s="10"/>
      <c r="BE535" s="10"/>
      <c r="BF535" s="10"/>
      <c r="BG535" s="10"/>
      <c r="BH535" s="10"/>
      <c r="BI535" s="10"/>
      <c r="BJ535" s="10"/>
      <c r="BK535" s="10"/>
      <c r="BL535" s="10"/>
      <c r="BM535" s="10"/>
      <c r="BN535" s="10"/>
      <c r="BO535" s="10"/>
      <c r="BP535" s="10"/>
      <c r="BQ535" s="10"/>
      <c r="BR535" s="10"/>
      <c r="BS535" s="10"/>
      <c r="BT535" s="10"/>
      <c r="BU535" s="10"/>
      <c r="BV535" s="10"/>
      <c r="BW535" s="10"/>
      <c r="BX535" s="10"/>
      <c r="BY535" s="10"/>
      <c r="BZ535" s="10"/>
      <c r="CA535" s="10"/>
      <c r="CB535" s="10"/>
      <c r="CC535" s="10"/>
      <c r="CD535" s="10"/>
      <c r="CE535" s="10"/>
      <c r="CF535" s="10"/>
      <c r="CG535" s="10"/>
      <c r="CH535" s="10"/>
      <c r="CI535" s="10"/>
      <c r="CJ535" s="10"/>
      <c r="CK535" s="10"/>
      <c r="CL535" s="10"/>
      <c r="CM535" s="10"/>
      <c r="CN535" s="10"/>
      <c r="CO535" s="10"/>
      <c r="CP535" s="10"/>
      <c r="CQ535" s="10"/>
      <c r="CR535" s="10"/>
      <c r="CS535" s="10"/>
      <c r="CT535" s="10"/>
      <c r="CU535" s="10"/>
      <c r="CV535" s="10"/>
      <c r="CW535" s="10"/>
      <c r="CX535" s="10"/>
      <c r="CY535" s="10"/>
      <c r="CZ535" s="10"/>
      <c r="DA535" s="10"/>
      <c r="DB535" s="10"/>
      <c r="DC535" s="10"/>
      <c r="DD535" s="10"/>
      <c r="DE535" s="10"/>
      <c r="DF535" s="10"/>
      <c r="DG535" s="10"/>
      <c r="DH535" s="10"/>
      <c r="DI535" s="10"/>
      <c r="DJ535" s="10"/>
      <c r="DK535" s="10"/>
      <c r="DL535" s="10"/>
      <c r="DM535" s="10"/>
      <c r="DN535" s="10"/>
      <c r="DO535" s="10"/>
      <c r="DP535" s="10"/>
      <c r="DQ535" s="10"/>
      <c r="DR535" s="10"/>
      <c r="DS535" s="10"/>
      <c r="DT535" s="10"/>
      <c r="DU535" s="10"/>
      <c r="DV535" s="10"/>
      <c r="DW535" s="10"/>
      <c r="DX535" s="10"/>
      <c r="DY535" s="10"/>
      <c r="DZ535" s="10"/>
      <c r="EA535" s="10"/>
      <c r="EB535" s="10"/>
      <c r="EC535" s="10"/>
      <c r="ED535" s="10"/>
      <c r="EE535" s="10"/>
      <c r="EF535" s="10"/>
      <c r="EG535" s="10"/>
      <c r="EH535" s="10"/>
      <c r="EI535" s="10"/>
      <c r="EJ535" s="10"/>
      <c r="EK535" s="10"/>
      <c r="EL535" s="10"/>
      <c r="EM535" s="10"/>
      <c r="EN535" s="10"/>
      <c r="EO535" s="10"/>
      <c r="EP535" s="10"/>
      <c r="EQ535" s="10"/>
      <c r="ER535" s="10"/>
      <c r="ES535" s="10"/>
      <c r="ET535" s="10"/>
      <c r="EU535" s="10"/>
      <c r="EV535" s="10"/>
      <c r="EW535" s="10"/>
      <c r="EX535" s="10"/>
      <c r="EY535" s="10"/>
      <c r="EZ535" s="10"/>
      <c r="FA535" s="10"/>
      <c r="FB535" s="10"/>
      <c r="FC535" s="10"/>
      <c r="FD535" s="10"/>
      <c r="FE535" s="10"/>
      <c r="FF535" s="10"/>
      <c r="FG535" s="10"/>
      <c r="FH535" s="10"/>
      <c r="FI535" s="10"/>
      <c r="FJ535" s="10"/>
      <c r="FK535" s="10"/>
      <c r="FL535" s="10"/>
      <c r="FM535" s="10"/>
      <c r="FN535" s="10"/>
      <c r="FO535" s="10"/>
      <c r="FP535" s="10"/>
      <c r="FQ535" s="10"/>
      <c r="FR535" s="10"/>
      <c r="FS535" s="10"/>
      <c r="FT535" s="10"/>
      <c r="FU535" s="10"/>
      <c r="FV535" s="10"/>
      <c r="FW535" s="10"/>
      <c r="FX535" s="10"/>
      <c r="FY535" s="10"/>
      <c r="FZ535" s="10"/>
      <c r="GA535" s="10"/>
      <c r="GB535" s="10"/>
      <c r="GC535" s="10"/>
      <c r="GD535" s="10"/>
      <c r="GE535" s="10"/>
      <c r="GF535" s="10"/>
      <c r="GG535" s="10"/>
      <c r="GH535" s="10"/>
      <c r="GI535" s="10"/>
      <c r="GJ535" s="10"/>
      <c r="GK535" s="10"/>
      <c r="GL535" s="10"/>
      <c r="GM535" s="10"/>
      <c r="GN535" s="10"/>
      <c r="GO535" s="10"/>
      <c r="GP535" s="10"/>
      <c r="GQ535" s="10"/>
      <c r="GR535" s="10"/>
      <c r="GS535" s="10"/>
      <c r="GT535" s="10"/>
      <c r="GU535" s="10"/>
      <c r="GV535" s="10"/>
      <c r="GW535" s="10"/>
      <c r="GX535" s="10"/>
      <c r="GY535" s="10"/>
      <c r="GZ535" s="10"/>
      <c r="HA535" s="10"/>
      <c r="HB535" s="10"/>
      <c r="HC535" s="10"/>
      <c r="HD535" s="10"/>
      <c r="HE535" s="10"/>
      <c r="HF535" s="10"/>
      <c r="HG535" s="10"/>
      <c r="HH535" s="10"/>
      <c r="HI535" s="10"/>
      <c r="HJ535" s="10"/>
      <c r="HK535" s="10"/>
      <c r="HL535" s="10"/>
      <c r="HM535" s="10"/>
      <c r="HN535" s="10"/>
      <c r="HO535" s="10"/>
      <c r="HP535" s="10"/>
      <c r="HQ535" s="10"/>
      <c r="HR535" s="10"/>
      <c r="HS535" s="10"/>
      <c r="HT535" s="10"/>
      <c r="HU535" s="10"/>
      <c r="HV535" s="10"/>
      <c r="HW535" s="10"/>
      <c r="HX535" s="10"/>
      <c r="HY535" s="10"/>
      <c r="HZ535" s="10"/>
      <c r="IA535" s="10"/>
      <c r="IB535" s="10"/>
      <c r="IC535" s="10"/>
      <c r="ID535" s="10"/>
      <c r="IE535" s="10"/>
      <c r="IF535" s="10"/>
      <c r="IG535" s="10"/>
      <c r="IH535" s="10"/>
      <c r="II535" s="10"/>
      <c r="IJ535" s="10"/>
      <c r="IK535" s="10"/>
      <c r="IL535" s="10"/>
      <c r="IM535" s="10"/>
      <c r="IN535" s="10"/>
      <c r="IO535" s="10"/>
    </row>
    <row r="536" s="8" customFormat="1" ht="41" customHeight="1" spans="1:249">
      <c r="A536" s="98">
        <v>6</v>
      </c>
      <c r="B536" s="137" t="s">
        <v>1191</v>
      </c>
      <c r="C536" s="70" t="s">
        <v>1119</v>
      </c>
      <c r="D536" s="98" t="s">
        <v>1184</v>
      </c>
      <c r="E536" s="206" t="s">
        <v>1192</v>
      </c>
      <c r="F536" s="204">
        <v>1.5</v>
      </c>
      <c r="G536" s="154">
        <v>102</v>
      </c>
      <c r="H536" s="76" t="s">
        <v>1121</v>
      </c>
      <c r="I536" s="79">
        <v>1</v>
      </c>
      <c r="J536" s="197"/>
      <c r="K536" s="73">
        <v>0.0058</v>
      </c>
      <c r="L536" s="198">
        <v>0.0105</v>
      </c>
      <c r="M536" s="94">
        <v>0.02088</v>
      </c>
      <c r="N536" s="198">
        <v>0.0528</v>
      </c>
      <c r="O536" s="74" t="s">
        <v>1122</v>
      </c>
      <c r="P536" s="74" t="s">
        <v>1122</v>
      </c>
      <c r="Q536" s="73">
        <v>2022.04</v>
      </c>
      <c r="R536" s="73"/>
      <c r="S536" s="10"/>
      <c r="T536" s="10"/>
      <c r="U536" s="10"/>
      <c r="V536" s="10"/>
      <c r="W536" s="10"/>
      <c r="X536" s="10"/>
      <c r="Y536" s="10"/>
      <c r="Z536" s="10"/>
      <c r="AA536" s="10"/>
      <c r="AB536" s="10"/>
      <c r="AC536" s="10"/>
      <c r="AD536" s="10"/>
      <c r="AE536" s="10"/>
      <c r="AF536" s="10"/>
      <c r="AG536" s="10"/>
      <c r="AH536" s="10"/>
      <c r="AI536" s="10"/>
      <c r="AJ536" s="10"/>
      <c r="AK536" s="10"/>
      <c r="AL536" s="10"/>
      <c r="AM536" s="10"/>
      <c r="AN536" s="10"/>
      <c r="AO536" s="10"/>
      <c r="AP536" s="10"/>
      <c r="AQ536" s="10"/>
      <c r="AR536" s="10"/>
      <c r="AS536" s="10"/>
      <c r="AT536" s="10"/>
      <c r="AU536" s="10"/>
      <c r="AV536" s="10"/>
      <c r="AW536" s="10"/>
      <c r="AX536" s="10"/>
      <c r="AY536" s="10"/>
      <c r="AZ536" s="10"/>
      <c r="BA536" s="10"/>
      <c r="BB536" s="10"/>
      <c r="BC536" s="10"/>
      <c r="BD536" s="10"/>
      <c r="BE536" s="10"/>
      <c r="BF536" s="10"/>
      <c r="BG536" s="10"/>
      <c r="BH536" s="10"/>
      <c r="BI536" s="10"/>
      <c r="BJ536" s="10"/>
      <c r="BK536" s="10"/>
      <c r="BL536" s="10"/>
      <c r="BM536" s="10"/>
      <c r="BN536" s="10"/>
      <c r="BO536" s="10"/>
      <c r="BP536" s="10"/>
      <c r="BQ536" s="10"/>
      <c r="BR536" s="10"/>
      <c r="BS536" s="10"/>
      <c r="BT536" s="10"/>
      <c r="BU536" s="10"/>
      <c r="BV536" s="10"/>
      <c r="BW536" s="10"/>
      <c r="BX536" s="10"/>
      <c r="BY536" s="10"/>
      <c r="BZ536" s="10"/>
      <c r="CA536" s="10"/>
      <c r="CB536" s="10"/>
      <c r="CC536" s="10"/>
      <c r="CD536" s="10"/>
      <c r="CE536" s="10"/>
      <c r="CF536" s="10"/>
      <c r="CG536" s="10"/>
      <c r="CH536" s="10"/>
      <c r="CI536" s="10"/>
      <c r="CJ536" s="10"/>
      <c r="CK536" s="10"/>
      <c r="CL536" s="10"/>
      <c r="CM536" s="10"/>
      <c r="CN536" s="10"/>
      <c r="CO536" s="10"/>
      <c r="CP536" s="10"/>
      <c r="CQ536" s="10"/>
      <c r="CR536" s="10"/>
      <c r="CS536" s="10"/>
      <c r="CT536" s="10"/>
      <c r="CU536" s="10"/>
      <c r="CV536" s="10"/>
      <c r="CW536" s="10"/>
      <c r="CX536" s="10"/>
      <c r="CY536" s="10"/>
      <c r="CZ536" s="10"/>
      <c r="DA536" s="10"/>
      <c r="DB536" s="10"/>
      <c r="DC536" s="10"/>
      <c r="DD536" s="10"/>
      <c r="DE536" s="10"/>
      <c r="DF536" s="10"/>
      <c r="DG536" s="10"/>
      <c r="DH536" s="10"/>
      <c r="DI536" s="10"/>
      <c r="DJ536" s="10"/>
      <c r="DK536" s="10"/>
      <c r="DL536" s="10"/>
      <c r="DM536" s="10"/>
      <c r="DN536" s="10"/>
      <c r="DO536" s="10"/>
      <c r="DP536" s="10"/>
      <c r="DQ536" s="10"/>
      <c r="DR536" s="10"/>
      <c r="DS536" s="10"/>
      <c r="DT536" s="10"/>
      <c r="DU536" s="10"/>
      <c r="DV536" s="10"/>
      <c r="DW536" s="10"/>
      <c r="DX536" s="10"/>
      <c r="DY536" s="10"/>
      <c r="DZ536" s="10"/>
      <c r="EA536" s="10"/>
      <c r="EB536" s="10"/>
      <c r="EC536" s="10"/>
      <c r="ED536" s="10"/>
      <c r="EE536" s="10"/>
      <c r="EF536" s="10"/>
      <c r="EG536" s="10"/>
      <c r="EH536" s="10"/>
      <c r="EI536" s="10"/>
      <c r="EJ536" s="10"/>
      <c r="EK536" s="10"/>
      <c r="EL536" s="10"/>
      <c r="EM536" s="10"/>
      <c r="EN536" s="10"/>
      <c r="EO536" s="10"/>
      <c r="EP536" s="10"/>
      <c r="EQ536" s="10"/>
      <c r="ER536" s="10"/>
      <c r="ES536" s="10"/>
      <c r="ET536" s="10"/>
      <c r="EU536" s="10"/>
      <c r="EV536" s="10"/>
      <c r="EW536" s="10"/>
      <c r="EX536" s="10"/>
      <c r="EY536" s="10"/>
      <c r="EZ536" s="10"/>
      <c r="FA536" s="10"/>
      <c r="FB536" s="10"/>
      <c r="FC536" s="10"/>
      <c r="FD536" s="10"/>
      <c r="FE536" s="10"/>
      <c r="FF536" s="10"/>
      <c r="FG536" s="10"/>
      <c r="FH536" s="10"/>
      <c r="FI536" s="10"/>
      <c r="FJ536" s="10"/>
      <c r="FK536" s="10"/>
      <c r="FL536" s="10"/>
      <c r="FM536" s="10"/>
      <c r="FN536" s="10"/>
      <c r="FO536" s="10"/>
      <c r="FP536" s="10"/>
      <c r="FQ536" s="10"/>
      <c r="FR536" s="10"/>
      <c r="FS536" s="10"/>
      <c r="FT536" s="10"/>
      <c r="FU536" s="10"/>
      <c r="FV536" s="10"/>
      <c r="FW536" s="10"/>
      <c r="FX536" s="10"/>
      <c r="FY536" s="10"/>
      <c r="FZ536" s="10"/>
      <c r="GA536" s="10"/>
      <c r="GB536" s="10"/>
      <c r="GC536" s="10"/>
      <c r="GD536" s="10"/>
      <c r="GE536" s="10"/>
      <c r="GF536" s="10"/>
      <c r="GG536" s="10"/>
      <c r="GH536" s="10"/>
      <c r="GI536" s="10"/>
      <c r="GJ536" s="10"/>
      <c r="GK536" s="10"/>
      <c r="GL536" s="10"/>
      <c r="GM536" s="10"/>
      <c r="GN536" s="10"/>
      <c r="GO536" s="10"/>
      <c r="GP536" s="10"/>
      <c r="GQ536" s="10"/>
      <c r="GR536" s="10"/>
      <c r="GS536" s="10"/>
      <c r="GT536" s="10"/>
      <c r="GU536" s="10"/>
      <c r="GV536" s="10"/>
      <c r="GW536" s="10"/>
      <c r="GX536" s="10"/>
      <c r="GY536" s="10"/>
      <c r="GZ536" s="10"/>
      <c r="HA536" s="10"/>
      <c r="HB536" s="10"/>
      <c r="HC536" s="10"/>
      <c r="HD536" s="10"/>
      <c r="HE536" s="10"/>
      <c r="HF536" s="10"/>
      <c r="HG536" s="10"/>
      <c r="HH536" s="10"/>
      <c r="HI536" s="10"/>
      <c r="HJ536" s="10"/>
      <c r="HK536" s="10"/>
      <c r="HL536" s="10"/>
      <c r="HM536" s="10"/>
      <c r="HN536" s="10"/>
      <c r="HO536" s="10"/>
      <c r="HP536" s="10"/>
      <c r="HQ536" s="10"/>
      <c r="HR536" s="10"/>
      <c r="HS536" s="10"/>
      <c r="HT536" s="10"/>
      <c r="HU536" s="10"/>
      <c r="HV536" s="10"/>
      <c r="HW536" s="10"/>
      <c r="HX536" s="10"/>
      <c r="HY536" s="10"/>
      <c r="HZ536" s="10"/>
      <c r="IA536" s="10"/>
      <c r="IB536" s="10"/>
      <c r="IC536" s="10"/>
      <c r="ID536" s="10"/>
      <c r="IE536" s="10"/>
      <c r="IF536" s="10"/>
      <c r="IG536" s="10"/>
      <c r="IH536" s="10"/>
      <c r="II536" s="10"/>
      <c r="IJ536" s="10"/>
      <c r="IK536" s="10"/>
      <c r="IL536" s="10"/>
      <c r="IM536" s="10"/>
      <c r="IN536" s="10"/>
      <c r="IO536" s="10"/>
    </row>
    <row r="537" s="8" customFormat="1" ht="41" customHeight="1" spans="1:249">
      <c r="A537" s="98">
        <v>7</v>
      </c>
      <c r="B537" s="125" t="s">
        <v>1193</v>
      </c>
      <c r="C537" s="119" t="s">
        <v>1119</v>
      </c>
      <c r="D537" s="98" t="s">
        <v>988</v>
      </c>
      <c r="E537" s="70" t="s">
        <v>1194</v>
      </c>
      <c r="F537" s="205">
        <v>8.5</v>
      </c>
      <c r="G537" s="97">
        <f>F537*75</f>
        <v>637.5</v>
      </c>
      <c r="H537" s="76" t="s">
        <v>1121</v>
      </c>
      <c r="I537" s="98">
        <v>2</v>
      </c>
      <c r="J537" s="98"/>
      <c r="K537" s="180">
        <v>0.0115</v>
      </c>
      <c r="L537" s="180">
        <v>0.0087</v>
      </c>
      <c r="M537" s="180">
        <v>0.0358</v>
      </c>
      <c r="N537" s="180">
        <v>0.0127</v>
      </c>
      <c r="O537" s="74" t="s">
        <v>1122</v>
      </c>
      <c r="P537" s="74" t="s">
        <v>1122</v>
      </c>
      <c r="Q537" s="73">
        <v>2022.04</v>
      </c>
      <c r="R537" s="118"/>
      <c r="S537" s="10"/>
      <c r="T537" s="10"/>
      <c r="U537" s="10"/>
      <c r="V537" s="10"/>
      <c r="W537" s="10"/>
      <c r="X537" s="10"/>
      <c r="Y537" s="10"/>
      <c r="Z537" s="10"/>
      <c r="AA537" s="10"/>
      <c r="AB537" s="10"/>
      <c r="AC537" s="10"/>
      <c r="AD537" s="10"/>
      <c r="AE537" s="10"/>
      <c r="AF537" s="10"/>
      <c r="AG537" s="10"/>
      <c r="AH537" s="10"/>
      <c r="AI537" s="10"/>
      <c r="AJ537" s="10"/>
      <c r="AK537" s="10"/>
      <c r="AL537" s="10"/>
      <c r="AM537" s="10"/>
      <c r="AN537" s="10"/>
      <c r="AO537" s="10"/>
      <c r="AP537" s="10"/>
      <c r="AQ537" s="10"/>
      <c r="AR537" s="10"/>
      <c r="AS537" s="10"/>
      <c r="AT537" s="10"/>
      <c r="AU537" s="10"/>
      <c r="AV537" s="10"/>
      <c r="AW537" s="10"/>
      <c r="AX537" s="10"/>
      <c r="AY537" s="10"/>
      <c r="AZ537" s="10"/>
      <c r="BA537" s="10"/>
      <c r="BB537" s="10"/>
      <c r="BC537" s="10"/>
      <c r="BD537" s="10"/>
      <c r="BE537" s="10"/>
      <c r="BF537" s="10"/>
      <c r="BG537" s="10"/>
      <c r="BH537" s="10"/>
      <c r="BI537" s="10"/>
      <c r="BJ537" s="10"/>
      <c r="BK537" s="10"/>
      <c r="BL537" s="10"/>
      <c r="BM537" s="10"/>
      <c r="BN537" s="10"/>
      <c r="BO537" s="10"/>
      <c r="BP537" s="10"/>
      <c r="BQ537" s="10"/>
      <c r="BR537" s="10"/>
      <c r="BS537" s="10"/>
      <c r="BT537" s="10"/>
      <c r="BU537" s="10"/>
      <c r="BV537" s="10"/>
      <c r="BW537" s="10"/>
      <c r="BX537" s="10"/>
      <c r="BY537" s="10"/>
      <c r="BZ537" s="10"/>
      <c r="CA537" s="10"/>
      <c r="CB537" s="10"/>
      <c r="CC537" s="10"/>
      <c r="CD537" s="10"/>
      <c r="CE537" s="10"/>
      <c r="CF537" s="10"/>
      <c r="CG537" s="10"/>
      <c r="CH537" s="10"/>
      <c r="CI537" s="10"/>
      <c r="CJ537" s="10"/>
      <c r="CK537" s="10"/>
      <c r="CL537" s="10"/>
      <c r="CM537" s="10"/>
      <c r="CN537" s="10"/>
      <c r="CO537" s="10"/>
      <c r="CP537" s="10"/>
      <c r="CQ537" s="10"/>
      <c r="CR537" s="10"/>
      <c r="CS537" s="10"/>
      <c r="CT537" s="10"/>
      <c r="CU537" s="10"/>
      <c r="CV537" s="10"/>
      <c r="CW537" s="10"/>
      <c r="CX537" s="10"/>
      <c r="CY537" s="10"/>
      <c r="CZ537" s="10"/>
      <c r="DA537" s="10"/>
      <c r="DB537" s="10"/>
      <c r="DC537" s="10"/>
      <c r="DD537" s="10"/>
      <c r="DE537" s="10"/>
      <c r="DF537" s="10"/>
      <c r="DG537" s="10"/>
      <c r="DH537" s="10"/>
      <c r="DI537" s="10"/>
      <c r="DJ537" s="10"/>
      <c r="DK537" s="10"/>
      <c r="DL537" s="10"/>
      <c r="DM537" s="10"/>
      <c r="DN537" s="10"/>
      <c r="DO537" s="10"/>
      <c r="DP537" s="10"/>
      <c r="DQ537" s="10"/>
      <c r="DR537" s="10"/>
      <c r="DS537" s="10"/>
      <c r="DT537" s="10"/>
      <c r="DU537" s="10"/>
      <c r="DV537" s="10"/>
      <c r="DW537" s="10"/>
      <c r="DX537" s="10"/>
      <c r="DY537" s="10"/>
      <c r="DZ537" s="10"/>
      <c r="EA537" s="10"/>
      <c r="EB537" s="10"/>
      <c r="EC537" s="10"/>
      <c r="ED537" s="10"/>
      <c r="EE537" s="10"/>
      <c r="EF537" s="10"/>
      <c r="EG537" s="10"/>
      <c r="EH537" s="10"/>
      <c r="EI537" s="10"/>
      <c r="EJ537" s="10"/>
      <c r="EK537" s="10"/>
      <c r="EL537" s="10"/>
      <c r="EM537" s="10"/>
      <c r="EN537" s="10"/>
      <c r="EO537" s="10"/>
      <c r="EP537" s="10"/>
      <c r="EQ537" s="10"/>
      <c r="ER537" s="10"/>
      <c r="ES537" s="10"/>
      <c r="ET537" s="10"/>
      <c r="EU537" s="10"/>
      <c r="EV537" s="10"/>
      <c r="EW537" s="10"/>
      <c r="EX537" s="10"/>
      <c r="EY537" s="10"/>
      <c r="EZ537" s="10"/>
      <c r="FA537" s="10"/>
      <c r="FB537" s="10"/>
      <c r="FC537" s="10"/>
      <c r="FD537" s="10"/>
      <c r="FE537" s="10"/>
      <c r="FF537" s="10"/>
      <c r="FG537" s="10"/>
      <c r="FH537" s="10"/>
      <c r="FI537" s="10"/>
      <c r="FJ537" s="10"/>
      <c r="FK537" s="10"/>
      <c r="FL537" s="10"/>
      <c r="FM537" s="10"/>
      <c r="FN537" s="10"/>
      <c r="FO537" s="10"/>
      <c r="FP537" s="10"/>
      <c r="FQ537" s="10"/>
      <c r="FR537" s="10"/>
      <c r="FS537" s="10"/>
      <c r="FT537" s="10"/>
      <c r="FU537" s="10"/>
      <c r="FV537" s="10"/>
      <c r="FW537" s="10"/>
      <c r="FX537" s="10"/>
      <c r="FY537" s="10"/>
      <c r="FZ537" s="10"/>
      <c r="GA537" s="10"/>
      <c r="GB537" s="10"/>
      <c r="GC537" s="10"/>
      <c r="GD537" s="10"/>
      <c r="GE537" s="10"/>
      <c r="GF537" s="10"/>
      <c r="GG537" s="10"/>
      <c r="GH537" s="10"/>
      <c r="GI537" s="10"/>
      <c r="GJ537" s="10"/>
      <c r="GK537" s="10"/>
      <c r="GL537" s="10"/>
      <c r="GM537" s="10"/>
      <c r="GN537" s="10"/>
      <c r="GO537" s="10"/>
      <c r="GP537" s="10"/>
      <c r="GQ537" s="10"/>
      <c r="GR537" s="10"/>
      <c r="GS537" s="10"/>
      <c r="GT537" s="10"/>
      <c r="GU537" s="10"/>
      <c r="GV537" s="10"/>
      <c r="GW537" s="10"/>
      <c r="GX537" s="10"/>
      <c r="GY537" s="10"/>
      <c r="GZ537" s="10"/>
      <c r="HA537" s="10"/>
      <c r="HB537" s="10"/>
      <c r="HC537" s="10"/>
      <c r="HD537" s="10"/>
      <c r="HE537" s="10"/>
      <c r="HF537" s="10"/>
      <c r="HG537" s="10"/>
      <c r="HH537" s="10"/>
      <c r="HI537" s="10"/>
      <c r="HJ537" s="10"/>
      <c r="HK537" s="10"/>
      <c r="HL537" s="10"/>
      <c r="HM537" s="10"/>
      <c r="HN537" s="10"/>
      <c r="HO537" s="10"/>
      <c r="HP537" s="10"/>
      <c r="HQ537" s="10"/>
      <c r="HR537" s="10"/>
      <c r="HS537" s="10"/>
      <c r="HT537" s="10"/>
      <c r="HU537" s="10"/>
      <c r="HV537" s="10"/>
      <c r="HW537" s="10"/>
      <c r="HX537" s="10"/>
      <c r="HY537" s="10"/>
      <c r="HZ537" s="10"/>
      <c r="IA537" s="10"/>
      <c r="IB537" s="10"/>
      <c r="IC537" s="10"/>
      <c r="ID537" s="10"/>
      <c r="IE537" s="10"/>
      <c r="IF537" s="10"/>
      <c r="IG537" s="10"/>
      <c r="IH537" s="10"/>
      <c r="II537" s="10"/>
      <c r="IJ537" s="10"/>
      <c r="IK537" s="10"/>
      <c r="IL537" s="10"/>
      <c r="IM537" s="10"/>
      <c r="IN537" s="10"/>
      <c r="IO537" s="10"/>
    </row>
    <row r="538" s="8" customFormat="1" ht="41" customHeight="1" spans="1:249">
      <c r="A538" s="98">
        <v>8</v>
      </c>
      <c r="B538" s="207" t="s">
        <v>1195</v>
      </c>
      <c r="C538" s="70" t="s">
        <v>1119</v>
      </c>
      <c r="D538" s="98" t="s">
        <v>988</v>
      </c>
      <c r="E538" s="192" t="s">
        <v>1196</v>
      </c>
      <c r="F538" s="205">
        <v>8.6</v>
      </c>
      <c r="G538" s="154">
        <f>F538*85</f>
        <v>731</v>
      </c>
      <c r="H538" s="76" t="s">
        <v>1121</v>
      </c>
      <c r="I538" s="98">
        <v>2</v>
      </c>
      <c r="J538" s="197"/>
      <c r="K538" s="180">
        <v>0.012</v>
      </c>
      <c r="L538" s="199">
        <v>0.0322</v>
      </c>
      <c r="M538" s="136">
        <v>0.04536</v>
      </c>
      <c r="N538" s="211">
        <v>0.1276408</v>
      </c>
      <c r="O538" s="74" t="s">
        <v>1122</v>
      </c>
      <c r="P538" s="74" t="s">
        <v>1122</v>
      </c>
      <c r="Q538" s="73">
        <v>2021.12</v>
      </c>
      <c r="R538" s="73"/>
      <c r="S538" s="212"/>
      <c r="T538" s="212"/>
      <c r="U538" s="10"/>
      <c r="V538" s="10"/>
      <c r="W538" s="10"/>
      <c r="X538" s="10"/>
      <c r="Y538" s="10"/>
      <c r="Z538" s="10"/>
      <c r="AA538" s="10"/>
      <c r="AB538" s="10"/>
      <c r="AC538" s="10"/>
      <c r="AD538" s="10"/>
      <c r="AE538" s="10"/>
      <c r="AF538" s="10"/>
      <c r="AG538" s="10"/>
      <c r="AH538" s="10"/>
      <c r="AI538" s="10"/>
      <c r="AJ538" s="10"/>
      <c r="AK538" s="10"/>
      <c r="AL538" s="10"/>
      <c r="AM538" s="10"/>
      <c r="AN538" s="10"/>
      <c r="AO538" s="10"/>
      <c r="AP538" s="10"/>
      <c r="AQ538" s="10"/>
      <c r="AR538" s="10"/>
      <c r="AS538" s="10"/>
      <c r="AT538" s="10"/>
      <c r="AU538" s="10"/>
      <c r="AV538" s="10"/>
      <c r="AW538" s="10"/>
      <c r="AX538" s="10"/>
      <c r="AY538" s="10"/>
      <c r="AZ538" s="10"/>
      <c r="BA538" s="10"/>
      <c r="BB538" s="10"/>
      <c r="BC538" s="10"/>
      <c r="BD538" s="10"/>
      <c r="BE538" s="10"/>
      <c r="BF538" s="10"/>
      <c r="BG538" s="10"/>
      <c r="BH538" s="10"/>
      <c r="BI538" s="10"/>
      <c r="BJ538" s="10"/>
      <c r="BK538" s="10"/>
      <c r="BL538" s="10"/>
      <c r="BM538" s="10"/>
      <c r="BN538" s="10"/>
      <c r="BO538" s="10"/>
      <c r="BP538" s="10"/>
      <c r="BQ538" s="10"/>
      <c r="BR538" s="10"/>
      <c r="BS538" s="10"/>
      <c r="BT538" s="10"/>
      <c r="BU538" s="10"/>
      <c r="BV538" s="10"/>
      <c r="BW538" s="10"/>
      <c r="BX538" s="10"/>
      <c r="BY538" s="10"/>
      <c r="BZ538" s="10"/>
      <c r="CA538" s="10"/>
      <c r="CB538" s="10"/>
      <c r="CC538" s="10"/>
      <c r="CD538" s="10"/>
      <c r="CE538" s="10"/>
      <c r="CF538" s="10"/>
      <c r="CG538" s="10"/>
      <c r="CH538" s="10"/>
      <c r="CI538" s="10"/>
      <c r="CJ538" s="10"/>
      <c r="CK538" s="10"/>
      <c r="CL538" s="10"/>
      <c r="CM538" s="10"/>
      <c r="CN538" s="10"/>
      <c r="CO538" s="10"/>
      <c r="CP538" s="10"/>
      <c r="CQ538" s="10"/>
      <c r="CR538" s="10"/>
      <c r="CS538" s="10"/>
      <c r="CT538" s="10"/>
      <c r="CU538" s="10"/>
      <c r="CV538" s="10"/>
      <c r="CW538" s="10"/>
      <c r="CX538" s="10"/>
      <c r="CY538" s="10"/>
      <c r="CZ538" s="10"/>
      <c r="DA538" s="10"/>
      <c r="DB538" s="10"/>
      <c r="DC538" s="10"/>
      <c r="DD538" s="10"/>
      <c r="DE538" s="10"/>
      <c r="DF538" s="10"/>
      <c r="DG538" s="10"/>
      <c r="DH538" s="10"/>
      <c r="DI538" s="10"/>
      <c r="DJ538" s="10"/>
      <c r="DK538" s="10"/>
      <c r="DL538" s="10"/>
      <c r="DM538" s="10"/>
      <c r="DN538" s="10"/>
      <c r="DO538" s="10"/>
      <c r="DP538" s="10"/>
      <c r="DQ538" s="10"/>
      <c r="DR538" s="10"/>
      <c r="DS538" s="10"/>
      <c r="DT538" s="10"/>
      <c r="DU538" s="10"/>
      <c r="DV538" s="10"/>
      <c r="DW538" s="10"/>
      <c r="DX538" s="10"/>
      <c r="DY538" s="10"/>
      <c r="DZ538" s="10"/>
      <c r="EA538" s="10"/>
      <c r="EB538" s="10"/>
      <c r="EC538" s="10"/>
      <c r="ED538" s="10"/>
      <c r="EE538" s="10"/>
      <c r="EF538" s="10"/>
      <c r="EG538" s="10"/>
      <c r="EH538" s="10"/>
      <c r="EI538" s="10"/>
      <c r="EJ538" s="10"/>
      <c r="EK538" s="10"/>
      <c r="EL538" s="10"/>
      <c r="EM538" s="10"/>
      <c r="EN538" s="10"/>
      <c r="EO538" s="10"/>
      <c r="EP538" s="10"/>
      <c r="EQ538" s="10"/>
      <c r="ER538" s="10"/>
      <c r="ES538" s="10"/>
      <c r="ET538" s="10"/>
      <c r="EU538" s="10"/>
      <c r="EV538" s="10"/>
      <c r="EW538" s="10"/>
      <c r="EX538" s="10"/>
      <c r="EY538" s="10"/>
      <c r="EZ538" s="10"/>
      <c r="FA538" s="10"/>
      <c r="FB538" s="10"/>
      <c r="FC538" s="10"/>
      <c r="FD538" s="10"/>
      <c r="FE538" s="10"/>
      <c r="FF538" s="10"/>
      <c r="FG538" s="10"/>
      <c r="FH538" s="10"/>
      <c r="FI538" s="10"/>
      <c r="FJ538" s="10"/>
      <c r="FK538" s="10"/>
      <c r="FL538" s="10"/>
      <c r="FM538" s="10"/>
      <c r="FN538" s="10"/>
      <c r="FO538" s="10"/>
      <c r="FP538" s="10"/>
      <c r="FQ538" s="10"/>
      <c r="FR538" s="10"/>
      <c r="FS538" s="10"/>
      <c r="FT538" s="10"/>
      <c r="FU538" s="10"/>
      <c r="FV538" s="10"/>
      <c r="FW538" s="10"/>
      <c r="FX538" s="10"/>
      <c r="FY538" s="10"/>
      <c r="FZ538" s="10"/>
      <c r="GA538" s="10"/>
      <c r="GB538" s="10"/>
      <c r="GC538" s="10"/>
      <c r="GD538" s="10"/>
      <c r="GE538" s="10"/>
      <c r="GF538" s="10"/>
      <c r="GG538" s="10"/>
      <c r="GH538" s="10"/>
      <c r="GI538" s="10"/>
      <c r="GJ538" s="10"/>
      <c r="GK538" s="10"/>
      <c r="GL538" s="10"/>
      <c r="GM538" s="10"/>
      <c r="GN538" s="10"/>
      <c r="GO538" s="10"/>
      <c r="GP538" s="10"/>
      <c r="GQ538" s="10"/>
      <c r="GR538" s="10"/>
      <c r="GS538" s="10"/>
      <c r="GT538" s="10"/>
      <c r="GU538" s="10"/>
      <c r="GV538" s="10"/>
      <c r="GW538" s="10"/>
      <c r="GX538" s="10"/>
      <c r="GY538" s="10"/>
      <c r="GZ538" s="10"/>
      <c r="HA538" s="10"/>
      <c r="HB538" s="10"/>
      <c r="HC538" s="10"/>
      <c r="HD538" s="10"/>
      <c r="HE538" s="10"/>
      <c r="HF538" s="10"/>
      <c r="HG538" s="10"/>
      <c r="HH538" s="10"/>
      <c r="HI538" s="10"/>
      <c r="HJ538" s="10"/>
      <c r="HK538" s="10"/>
      <c r="HL538" s="10"/>
      <c r="HM538" s="10"/>
      <c r="HN538" s="10"/>
      <c r="HO538" s="10"/>
      <c r="HP538" s="10"/>
      <c r="HQ538" s="10"/>
      <c r="HR538" s="10"/>
      <c r="HS538" s="10"/>
      <c r="HT538" s="10"/>
      <c r="HU538" s="10"/>
      <c r="HV538" s="10"/>
      <c r="HW538" s="10"/>
      <c r="HX538" s="10"/>
      <c r="HY538" s="10"/>
      <c r="HZ538" s="10"/>
      <c r="IA538" s="10"/>
      <c r="IB538" s="10"/>
      <c r="IC538" s="10"/>
      <c r="ID538" s="10"/>
      <c r="IE538" s="10"/>
      <c r="IF538" s="10"/>
      <c r="IG538" s="10"/>
      <c r="IH538" s="10"/>
      <c r="II538" s="10"/>
      <c r="IJ538" s="10"/>
      <c r="IK538" s="10"/>
      <c r="IL538" s="10"/>
      <c r="IM538" s="10"/>
      <c r="IN538" s="10"/>
      <c r="IO538" s="10"/>
    </row>
    <row r="539" s="8" customFormat="1" ht="41" customHeight="1" spans="1:249">
      <c r="A539" s="98">
        <v>9</v>
      </c>
      <c r="B539" s="207" t="s">
        <v>1197</v>
      </c>
      <c r="C539" s="70" t="s">
        <v>1119</v>
      </c>
      <c r="D539" s="98" t="s">
        <v>1184</v>
      </c>
      <c r="E539" s="192" t="s">
        <v>1198</v>
      </c>
      <c r="F539" s="204">
        <v>2.7</v>
      </c>
      <c r="G539" s="154">
        <v>183.6</v>
      </c>
      <c r="H539" s="76" t="s">
        <v>1121</v>
      </c>
      <c r="I539" s="100">
        <v>2</v>
      </c>
      <c r="J539" s="197"/>
      <c r="K539" s="180">
        <v>0.0069</v>
      </c>
      <c r="L539" s="198">
        <v>0.0235</v>
      </c>
      <c r="M539" s="95">
        <v>0.02484</v>
      </c>
      <c r="N539" s="198">
        <v>0.106</v>
      </c>
      <c r="O539" s="74" t="s">
        <v>1122</v>
      </c>
      <c r="P539" s="74" t="s">
        <v>1122</v>
      </c>
      <c r="Q539" s="73">
        <v>2022.04</v>
      </c>
      <c r="R539" s="73"/>
      <c r="S539" s="10"/>
      <c r="T539" s="10"/>
      <c r="U539" s="10"/>
      <c r="V539" s="10"/>
      <c r="W539" s="10"/>
      <c r="X539" s="10"/>
      <c r="Y539" s="10"/>
      <c r="Z539" s="10"/>
      <c r="AA539" s="10"/>
      <c r="AB539" s="10"/>
      <c r="AC539" s="10"/>
      <c r="AD539" s="10"/>
      <c r="AE539" s="10"/>
      <c r="AF539" s="10"/>
      <c r="AG539" s="10"/>
      <c r="AH539" s="10"/>
      <c r="AI539" s="10"/>
      <c r="AJ539" s="10"/>
      <c r="AK539" s="10"/>
      <c r="AL539" s="10"/>
      <c r="AM539" s="10"/>
      <c r="AN539" s="10"/>
      <c r="AO539" s="10"/>
      <c r="AP539" s="10"/>
      <c r="AQ539" s="10"/>
      <c r="AR539" s="10"/>
      <c r="AS539" s="10"/>
      <c r="AT539" s="10"/>
      <c r="AU539" s="10"/>
      <c r="AV539" s="10"/>
      <c r="AW539" s="10"/>
      <c r="AX539" s="10"/>
      <c r="AY539" s="10"/>
      <c r="AZ539" s="10"/>
      <c r="BA539" s="10"/>
      <c r="BB539" s="10"/>
      <c r="BC539" s="10"/>
      <c r="BD539" s="10"/>
      <c r="BE539" s="10"/>
      <c r="BF539" s="10"/>
      <c r="BG539" s="10"/>
      <c r="BH539" s="10"/>
      <c r="BI539" s="10"/>
      <c r="BJ539" s="10"/>
      <c r="BK539" s="10"/>
      <c r="BL539" s="10"/>
      <c r="BM539" s="10"/>
      <c r="BN539" s="10"/>
      <c r="BO539" s="10"/>
      <c r="BP539" s="10"/>
      <c r="BQ539" s="10"/>
      <c r="BR539" s="10"/>
      <c r="BS539" s="10"/>
      <c r="BT539" s="10"/>
      <c r="BU539" s="10"/>
      <c r="BV539" s="10"/>
      <c r="BW539" s="10"/>
      <c r="BX539" s="10"/>
      <c r="BY539" s="10"/>
      <c r="BZ539" s="10"/>
      <c r="CA539" s="10"/>
      <c r="CB539" s="10"/>
      <c r="CC539" s="10"/>
      <c r="CD539" s="10"/>
      <c r="CE539" s="10"/>
      <c r="CF539" s="10"/>
      <c r="CG539" s="10"/>
      <c r="CH539" s="10"/>
      <c r="CI539" s="10"/>
      <c r="CJ539" s="10"/>
      <c r="CK539" s="10"/>
      <c r="CL539" s="10"/>
      <c r="CM539" s="10"/>
      <c r="CN539" s="10"/>
      <c r="CO539" s="10"/>
      <c r="CP539" s="10"/>
      <c r="CQ539" s="10"/>
      <c r="CR539" s="10"/>
      <c r="CS539" s="10"/>
      <c r="CT539" s="10"/>
      <c r="CU539" s="10"/>
      <c r="CV539" s="10"/>
      <c r="CW539" s="10"/>
      <c r="CX539" s="10"/>
      <c r="CY539" s="10"/>
      <c r="CZ539" s="10"/>
      <c r="DA539" s="10"/>
      <c r="DB539" s="10"/>
      <c r="DC539" s="10"/>
      <c r="DD539" s="10"/>
      <c r="DE539" s="10"/>
      <c r="DF539" s="10"/>
      <c r="DG539" s="10"/>
      <c r="DH539" s="10"/>
      <c r="DI539" s="10"/>
      <c r="DJ539" s="10"/>
      <c r="DK539" s="10"/>
      <c r="DL539" s="10"/>
      <c r="DM539" s="10"/>
      <c r="DN539" s="10"/>
      <c r="DO539" s="10"/>
      <c r="DP539" s="10"/>
      <c r="DQ539" s="10"/>
      <c r="DR539" s="10"/>
      <c r="DS539" s="10"/>
      <c r="DT539" s="10"/>
      <c r="DU539" s="10"/>
      <c r="DV539" s="10"/>
      <c r="DW539" s="10"/>
      <c r="DX539" s="10"/>
      <c r="DY539" s="10"/>
      <c r="DZ539" s="10"/>
      <c r="EA539" s="10"/>
      <c r="EB539" s="10"/>
      <c r="EC539" s="10"/>
      <c r="ED539" s="10"/>
      <c r="EE539" s="10"/>
      <c r="EF539" s="10"/>
      <c r="EG539" s="10"/>
      <c r="EH539" s="10"/>
      <c r="EI539" s="10"/>
      <c r="EJ539" s="10"/>
      <c r="EK539" s="10"/>
      <c r="EL539" s="10"/>
      <c r="EM539" s="10"/>
      <c r="EN539" s="10"/>
      <c r="EO539" s="10"/>
      <c r="EP539" s="10"/>
      <c r="EQ539" s="10"/>
      <c r="ER539" s="10"/>
      <c r="ES539" s="10"/>
      <c r="ET539" s="10"/>
      <c r="EU539" s="10"/>
      <c r="EV539" s="10"/>
      <c r="EW539" s="10"/>
      <c r="EX539" s="10"/>
      <c r="EY539" s="10"/>
      <c r="EZ539" s="10"/>
      <c r="FA539" s="10"/>
      <c r="FB539" s="10"/>
      <c r="FC539" s="10"/>
      <c r="FD539" s="10"/>
      <c r="FE539" s="10"/>
      <c r="FF539" s="10"/>
      <c r="FG539" s="10"/>
      <c r="FH539" s="10"/>
      <c r="FI539" s="10"/>
      <c r="FJ539" s="10"/>
      <c r="FK539" s="10"/>
      <c r="FL539" s="10"/>
      <c r="FM539" s="10"/>
      <c r="FN539" s="10"/>
      <c r="FO539" s="10"/>
      <c r="FP539" s="10"/>
      <c r="FQ539" s="10"/>
      <c r="FR539" s="10"/>
      <c r="FS539" s="10"/>
      <c r="FT539" s="10"/>
      <c r="FU539" s="10"/>
      <c r="FV539" s="10"/>
      <c r="FW539" s="10"/>
      <c r="FX539" s="10"/>
      <c r="FY539" s="10"/>
      <c r="FZ539" s="10"/>
      <c r="GA539" s="10"/>
      <c r="GB539" s="10"/>
      <c r="GC539" s="10"/>
      <c r="GD539" s="10"/>
      <c r="GE539" s="10"/>
      <c r="GF539" s="10"/>
      <c r="GG539" s="10"/>
      <c r="GH539" s="10"/>
      <c r="GI539" s="10"/>
      <c r="GJ539" s="10"/>
      <c r="GK539" s="10"/>
      <c r="GL539" s="10"/>
      <c r="GM539" s="10"/>
      <c r="GN539" s="10"/>
      <c r="GO539" s="10"/>
      <c r="GP539" s="10"/>
      <c r="GQ539" s="10"/>
      <c r="GR539" s="10"/>
      <c r="GS539" s="10"/>
      <c r="GT539" s="10"/>
      <c r="GU539" s="10"/>
      <c r="GV539" s="10"/>
      <c r="GW539" s="10"/>
      <c r="GX539" s="10"/>
      <c r="GY539" s="10"/>
      <c r="GZ539" s="10"/>
      <c r="HA539" s="10"/>
      <c r="HB539" s="10"/>
      <c r="HC539" s="10"/>
      <c r="HD539" s="10"/>
      <c r="HE539" s="10"/>
      <c r="HF539" s="10"/>
      <c r="HG539" s="10"/>
      <c r="HH539" s="10"/>
      <c r="HI539" s="10"/>
      <c r="HJ539" s="10"/>
      <c r="HK539" s="10"/>
      <c r="HL539" s="10"/>
      <c r="HM539" s="10"/>
      <c r="HN539" s="10"/>
      <c r="HO539" s="10"/>
      <c r="HP539" s="10"/>
      <c r="HQ539" s="10"/>
      <c r="HR539" s="10"/>
      <c r="HS539" s="10"/>
      <c r="HT539" s="10"/>
      <c r="HU539" s="10"/>
      <c r="HV539" s="10"/>
      <c r="HW539" s="10"/>
      <c r="HX539" s="10"/>
      <c r="HY539" s="10"/>
      <c r="HZ539" s="10"/>
      <c r="IA539" s="10"/>
      <c r="IB539" s="10"/>
      <c r="IC539" s="10"/>
      <c r="ID539" s="10"/>
      <c r="IE539" s="10"/>
      <c r="IF539" s="10"/>
      <c r="IG539" s="10"/>
      <c r="IH539" s="10"/>
      <c r="II539" s="10"/>
      <c r="IJ539" s="10"/>
      <c r="IK539" s="10"/>
      <c r="IL539" s="10"/>
      <c r="IM539" s="10"/>
      <c r="IN539" s="10"/>
      <c r="IO539" s="10"/>
    </row>
    <row r="540" s="8" customFormat="1" ht="41" customHeight="1" spans="1:249">
      <c r="A540" s="98">
        <v>10</v>
      </c>
      <c r="B540" s="203" t="s">
        <v>1199</v>
      </c>
      <c r="C540" s="70" t="s">
        <v>1119</v>
      </c>
      <c r="D540" s="98" t="s">
        <v>1184</v>
      </c>
      <c r="E540" s="70" t="s">
        <v>1200</v>
      </c>
      <c r="F540" s="204">
        <v>2.2</v>
      </c>
      <c r="G540" s="154">
        <v>149.6</v>
      </c>
      <c r="H540" s="76" t="s">
        <v>1121</v>
      </c>
      <c r="I540" s="98">
        <v>1</v>
      </c>
      <c r="J540" s="118"/>
      <c r="K540" s="180">
        <v>0.0033</v>
      </c>
      <c r="L540" s="98">
        <v>0.0241</v>
      </c>
      <c r="M540" s="95">
        <v>0.01188</v>
      </c>
      <c r="N540" s="98">
        <v>0.0937</v>
      </c>
      <c r="O540" s="74" t="s">
        <v>1122</v>
      </c>
      <c r="P540" s="74" t="s">
        <v>1122</v>
      </c>
      <c r="Q540" s="73">
        <v>2022.04</v>
      </c>
      <c r="R540" s="118"/>
      <c r="S540" s="10"/>
      <c r="T540" s="10"/>
      <c r="U540" s="10"/>
      <c r="V540" s="10"/>
      <c r="W540" s="10"/>
      <c r="X540" s="10"/>
      <c r="Y540" s="10"/>
      <c r="Z540" s="10"/>
      <c r="AA540" s="10"/>
      <c r="AB540" s="10"/>
      <c r="AC540" s="10"/>
      <c r="AD540" s="10"/>
      <c r="AE540" s="10"/>
      <c r="AF540" s="10"/>
      <c r="AG540" s="10"/>
      <c r="AH540" s="10"/>
      <c r="AI540" s="10"/>
      <c r="AJ540" s="10"/>
      <c r="AK540" s="10"/>
      <c r="AL540" s="10"/>
      <c r="AM540" s="10"/>
      <c r="AN540" s="10"/>
      <c r="AO540" s="10"/>
      <c r="AP540" s="10"/>
      <c r="AQ540" s="10"/>
      <c r="AR540" s="10"/>
      <c r="AS540" s="10"/>
      <c r="AT540" s="10"/>
      <c r="AU540" s="10"/>
      <c r="AV540" s="10"/>
      <c r="AW540" s="10"/>
      <c r="AX540" s="10"/>
      <c r="AY540" s="10"/>
      <c r="AZ540" s="10"/>
      <c r="BA540" s="10"/>
      <c r="BB540" s="10"/>
      <c r="BC540" s="10"/>
      <c r="BD540" s="10"/>
      <c r="BE540" s="10"/>
      <c r="BF540" s="10"/>
      <c r="BG540" s="10"/>
      <c r="BH540" s="10"/>
      <c r="BI540" s="10"/>
      <c r="BJ540" s="10"/>
      <c r="BK540" s="10"/>
      <c r="BL540" s="10"/>
      <c r="BM540" s="10"/>
      <c r="BN540" s="10"/>
      <c r="BO540" s="10"/>
      <c r="BP540" s="10"/>
      <c r="BQ540" s="10"/>
      <c r="BR540" s="10"/>
      <c r="BS540" s="10"/>
      <c r="BT540" s="10"/>
      <c r="BU540" s="10"/>
      <c r="BV540" s="10"/>
      <c r="BW540" s="10"/>
      <c r="BX540" s="10"/>
      <c r="BY540" s="10"/>
      <c r="BZ540" s="10"/>
      <c r="CA540" s="10"/>
      <c r="CB540" s="10"/>
      <c r="CC540" s="10"/>
      <c r="CD540" s="10"/>
      <c r="CE540" s="10"/>
      <c r="CF540" s="10"/>
      <c r="CG540" s="10"/>
      <c r="CH540" s="10"/>
      <c r="CI540" s="10"/>
      <c r="CJ540" s="10"/>
      <c r="CK540" s="10"/>
      <c r="CL540" s="10"/>
      <c r="CM540" s="10"/>
      <c r="CN540" s="10"/>
      <c r="CO540" s="10"/>
      <c r="CP540" s="10"/>
      <c r="CQ540" s="10"/>
      <c r="CR540" s="10"/>
      <c r="CS540" s="10"/>
      <c r="CT540" s="10"/>
      <c r="CU540" s="10"/>
      <c r="CV540" s="10"/>
      <c r="CW540" s="10"/>
      <c r="CX540" s="10"/>
      <c r="CY540" s="10"/>
      <c r="CZ540" s="10"/>
      <c r="DA540" s="10"/>
      <c r="DB540" s="10"/>
      <c r="DC540" s="10"/>
      <c r="DD540" s="10"/>
      <c r="DE540" s="10"/>
      <c r="DF540" s="10"/>
      <c r="DG540" s="10"/>
      <c r="DH540" s="10"/>
      <c r="DI540" s="10"/>
      <c r="DJ540" s="10"/>
      <c r="DK540" s="10"/>
      <c r="DL540" s="10"/>
      <c r="DM540" s="10"/>
      <c r="DN540" s="10"/>
      <c r="DO540" s="10"/>
      <c r="DP540" s="10"/>
      <c r="DQ540" s="10"/>
      <c r="DR540" s="10"/>
      <c r="DS540" s="10"/>
      <c r="DT540" s="10"/>
      <c r="DU540" s="10"/>
      <c r="DV540" s="10"/>
      <c r="DW540" s="10"/>
      <c r="DX540" s="10"/>
      <c r="DY540" s="10"/>
      <c r="DZ540" s="10"/>
      <c r="EA540" s="10"/>
      <c r="EB540" s="10"/>
      <c r="EC540" s="10"/>
      <c r="ED540" s="10"/>
      <c r="EE540" s="10"/>
      <c r="EF540" s="10"/>
      <c r="EG540" s="10"/>
      <c r="EH540" s="10"/>
      <c r="EI540" s="10"/>
      <c r="EJ540" s="10"/>
      <c r="EK540" s="10"/>
      <c r="EL540" s="10"/>
      <c r="EM540" s="10"/>
      <c r="EN540" s="10"/>
      <c r="EO540" s="10"/>
      <c r="EP540" s="10"/>
      <c r="EQ540" s="10"/>
      <c r="ER540" s="10"/>
      <c r="ES540" s="10"/>
      <c r="ET540" s="10"/>
      <c r="EU540" s="10"/>
      <c r="EV540" s="10"/>
      <c r="EW540" s="10"/>
      <c r="EX540" s="10"/>
      <c r="EY540" s="10"/>
      <c r="EZ540" s="10"/>
      <c r="FA540" s="10"/>
      <c r="FB540" s="10"/>
      <c r="FC540" s="10"/>
      <c r="FD540" s="10"/>
      <c r="FE540" s="10"/>
      <c r="FF540" s="10"/>
      <c r="FG540" s="10"/>
      <c r="FH540" s="10"/>
      <c r="FI540" s="10"/>
      <c r="FJ540" s="10"/>
      <c r="FK540" s="10"/>
      <c r="FL540" s="10"/>
      <c r="FM540" s="10"/>
      <c r="FN540" s="10"/>
      <c r="FO540" s="10"/>
      <c r="FP540" s="10"/>
      <c r="FQ540" s="10"/>
      <c r="FR540" s="10"/>
      <c r="FS540" s="10"/>
      <c r="FT540" s="10"/>
      <c r="FU540" s="10"/>
      <c r="FV540" s="10"/>
      <c r="FW540" s="10"/>
      <c r="FX540" s="10"/>
      <c r="FY540" s="10"/>
      <c r="FZ540" s="10"/>
      <c r="GA540" s="10"/>
      <c r="GB540" s="10"/>
      <c r="GC540" s="10"/>
      <c r="GD540" s="10"/>
      <c r="GE540" s="10"/>
      <c r="GF540" s="10"/>
      <c r="GG540" s="10"/>
      <c r="GH540" s="10"/>
      <c r="GI540" s="10"/>
      <c r="GJ540" s="10"/>
      <c r="GK540" s="10"/>
      <c r="GL540" s="10"/>
      <c r="GM540" s="10"/>
      <c r="GN540" s="10"/>
      <c r="GO540" s="10"/>
      <c r="GP540" s="10"/>
      <c r="GQ540" s="10"/>
      <c r="GR540" s="10"/>
      <c r="GS540" s="10"/>
      <c r="GT540" s="10"/>
      <c r="GU540" s="10"/>
      <c r="GV540" s="10"/>
      <c r="GW540" s="10"/>
      <c r="GX540" s="10"/>
      <c r="GY540" s="10"/>
      <c r="GZ540" s="10"/>
      <c r="HA540" s="10"/>
      <c r="HB540" s="10"/>
      <c r="HC540" s="10"/>
      <c r="HD540" s="10"/>
      <c r="HE540" s="10"/>
      <c r="HF540" s="10"/>
      <c r="HG540" s="10"/>
      <c r="HH540" s="10"/>
      <c r="HI540" s="10"/>
      <c r="HJ540" s="10"/>
      <c r="HK540" s="10"/>
      <c r="HL540" s="10"/>
      <c r="HM540" s="10"/>
      <c r="HN540" s="10"/>
      <c r="HO540" s="10"/>
      <c r="HP540" s="10"/>
      <c r="HQ540" s="10"/>
      <c r="HR540" s="10"/>
      <c r="HS540" s="10"/>
      <c r="HT540" s="10"/>
      <c r="HU540" s="10"/>
      <c r="HV540" s="10"/>
      <c r="HW540" s="10"/>
      <c r="HX540" s="10"/>
      <c r="HY540" s="10"/>
      <c r="HZ540" s="10"/>
      <c r="IA540" s="10"/>
      <c r="IB540" s="10"/>
      <c r="IC540" s="10"/>
      <c r="ID540" s="10"/>
      <c r="IE540" s="10"/>
      <c r="IF540" s="10"/>
      <c r="IG540" s="10"/>
      <c r="IH540" s="10"/>
      <c r="II540" s="10"/>
      <c r="IJ540" s="10"/>
      <c r="IK540" s="10"/>
      <c r="IL540" s="10"/>
      <c r="IM540" s="10"/>
      <c r="IN540" s="10"/>
      <c r="IO540" s="10"/>
    </row>
    <row r="541" s="8" customFormat="1" ht="41" customHeight="1" spans="1:249">
      <c r="A541" s="98">
        <v>11</v>
      </c>
      <c r="B541" s="203" t="s">
        <v>1201</v>
      </c>
      <c r="C541" s="70" t="s">
        <v>1119</v>
      </c>
      <c r="D541" s="98" t="s">
        <v>1184</v>
      </c>
      <c r="E541" s="70" t="s">
        <v>1202</v>
      </c>
      <c r="F541" s="204">
        <v>1.28</v>
      </c>
      <c r="G541" s="154">
        <v>87.04</v>
      </c>
      <c r="H541" s="76" t="s">
        <v>1121</v>
      </c>
      <c r="I541" s="122">
        <v>2</v>
      </c>
      <c r="J541" s="197"/>
      <c r="K541" s="180">
        <v>0.0024</v>
      </c>
      <c r="L541" s="198">
        <v>0.0066</v>
      </c>
      <c r="M541" s="95">
        <v>0.00864</v>
      </c>
      <c r="N541" s="198">
        <v>0.0325</v>
      </c>
      <c r="O541" s="74" t="s">
        <v>1122</v>
      </c>
      <c r="P541" s="74" t="s">
        <v>1122</v>
      </c>
      <c r="Q541" s="73">
        <v>2022.04</v>
      </c>
      <c r="R541" s="73"/>
      <c r="S541" s="10"/>
      <c r="T541" s="10"/>
      <c r="U541" s="10"/>
      <c r="V541" s="10"/>
      <c r="W541" s="10"/>
      <c r="X541" s="10"/>
      <c r="Y541" s="10"/>
      <c r="Z541" s="10"/>
      <c r="AA541" s="10"/>
      <c r="AB541" s="10"/>
      <c r="AC541" s="10"/>
      <c r="AD541" s="10"/>
      <c r="AE541" s="10"/>
      <c r="AF541" s="10"/>
      <c r="AG541" s="10"/>
      <c r="AH541" s="10"/>
      <c r="AI541" s="10"/>
      <c r="AJ541" s="10"/>
      <c r="AK541" s="10"/>
      <c r="AL541" s="10"/>
      <c r="AM541" s="10"/>
      <c r="AN541" s="10"/>
      <c r="AO541" s="10"/>
      <c r="AP541" s="10"/>
      <c r="AQ541" s="10"/>
      <c r="AR541" s="10"/>
      <c r="AS541" s="10"/>
      <c r="AT541" s="10"/>
      <c r="AU541" s="10"/>
      <c r="AV541" s="10"/>
      <c r="AW541" s="10"/>
      <c r="AX541" s="10"/>
      <c r="AY541" s="10"/>
      <c r="AZ541" s="10"/>
      <c r="BA541" s="10"/>
      <c r="BB541" s="10"/>
      <c r="BC541" s="10"/>
      <c r="BD541" s="10"/>
      <c r="BE541" s="10"/>
      <c r="BF541" s="10"/>
      <c r="BG541" s="10"/>
      <c r="BH541" s="10"/>
      <c r="BI541" s="10"/>
      <c r="BJ541" s="10"/>
      <c r="BK541" s="10"/>
      <c r="BL541" s="10"/>
      <c r="BM541" s="10"/>
      <c r="BN541" s="10"/>
      <c r="BO541" s="10"/>
      <c r="BP541" s="10"/>
      <c r="BQ541" s="10"/>
      <c r="BR541" s="10"/>
      <c r="BS541" s="10"/>
      <c r="BT541" s="10"/>
      <c r="BU541" s="10"/>
      <c r="BV541" s="10"/>
      <c r="BW541" s="10"/>
      <c r="BX541" s="10"/>
      <c r="BY541" s="10"/>
      <c r="BZ541" s="10"/>
      <c r="CA541" s="10"/>
      <c r="CB541" s="10"/>
      <c r="CC541" s="10"/>
      <c r="CD541" s="10"/>
      <c r="CE541" s="10"/>
      <c r="CF541" s="10"/>
      <c r="CG541" s="10"/>
      <c r="CH541" s="10"/>
      <c r="CI541" s="10"/>
      <c r="CJ541" s="10"/>
      <c r="CK541" s="10"/>
      <c r="CL541" s="10"/>
      <c r="CM541" s="10"/>
      <c r="CN541" s="10"/>
      <c r="CO541" s="10"/>
      <c r="CP541" s="10"/>
      <c r="CQ541" s="10"/>
      <c r="CR541" s="10"/>
      <c r="CS541" s="10"/>
      <c r="CT541" s="10"/>
      <c r="CU541" s="10"/>
      <c r="CV541" s="10"/>
      <c r="CW541" s="10"/>
      <c r="CX541" s="10"/>
      <c r="CY541" s="10"/>
      <c r="CZ541" s="10"/>
      <c r="DA541" s="10"/>
      <c r="DB541" s="10"/>
      <c r="DC541" s="10"/>
      <c r="DD541" s="10"/>
      <c r="DE541" s="10"/>
      <c r="DF541" s="10"/>
      <c r="DG541" s="10"/>
      <c r="DH541" s="10"/>
      <c r="DI541" s="10"/>
      <c r="DJ541" s="10"/>
      <c r="DK541" s="10"/>
      <c r="DL541" s="10"/>
      <c r="DM541" s="10"/>
      <c r="DN541" s="10"/>
      <c r="DO541" s="10"/>
      <c r="DP541" s="10"/>
      <c r="DQ541" s="10"/>
      <c r="DR541" s="10"/>
      <c r="DS541" s="10"/>
      <c r="DT541" s="10"/>
      <c r="DU541" s="10"/>
      <c r="DV541" s="10"/>
      <c r="DW541" s="10"/>
      <c r="DX541" s="10"/>
      <c r="DY541" s="10"/>
      <c r="DZ541" s="10"/>
      <c r="EA541" s="10"/>
      <c r="EB541" s="10"/>
      <c r="EC541" s="10"/>
      <c r="ED541" s="10"/>
      <c r="EE541" s="10"/>
      <c r="EF541" s="10"/>
      <c r="EG541" s="10"/>
      <c r="EH541" s="10"/>
      <c r="EI541" s="10"/>
      <c r="EJ541" s="10"/>
      <c r="EK541" s="10"/>
      <c r="EL541" s="10"/>
      <c r="EM541" s="10"/>
      <c r="EN541" s="10"/>
      <c r="EO541" s="10"/>
      <c r="EP541" s="10"/>
      <c r="EQ541" s="10"/>
      <c r="ER541" s="10"/>
      <c r="ES541" s="10"/>
      <c r="ET541" s="10"/>
      <c r="EU541" s="10"/>
      <c r="EV541" s="10"/>
      <c r="EW541" s="10"/>
      <c r="EX541" s="10"/>
      <c r="EY541" s="10"/>
      <c r="EZ541" s="10"/>
      <c r="FA541" s="10"/>
      <c r="FB541" s="10"/>
      <c r="FC541" s="10"/>
      <c r="FD541" s="10"/>
      <c r="FE541" s="10"/>
      <c r="FF541" s="10"/>
      <c r="FG541" s="10"/>
      <c r="FH541" s="10"/>
      <c r="FI541" s="10"/>
      <c r="FJ541" s="10"/>
      <c r="FK541" s="10"/>
      <c r="FL541" s="10"/>
      <c r="FM541" s="10"/>
      <c r="FN541" s="10"/>
      <c r="FO541" s="10"/>
      <c r="FP541" s="10"/>
      <c r="FQ541" s="10"/>
      <c r="FR541" s="10"/>
      <c r="FS541" s="10"/>
      <c r="FT541" s="10"/>
      <c r="FU541" s="10"/>
      <c r="FV541" s="10"/>
      <c r="FW541" s="10"/>
      <c r="FX541" s="10"/>
      <c r="FY541" s="10"/>
      <c r="FZ541" s="10"/>
      <c r="GA541" s="10"/>
      <c r="GB541" s="10"/>
      <c r="GC541" s="10"/>
      <c r="GD541" s="10"/>
      <c r="GE541" s="10"/>
      <c r="GF541" s="10"/>
      <c r="GG541" s="10"/>
      <c r="GH541" s="10"/>
      <c r="GI541" s="10"/>
      <c r="GJ541" s="10"/>
      <c r="GK541" s="10"/>
      <c r="GL541" s="10"/>
      <c r="GM541" s="10"/>
      <c r="GN541" s="10"/>
      <c r="GO541" s="10"/>
      <c r="GP541" s="10"/>
      <c r="GQ541" s="10"/>
      <c r="GR541" s="10"/>
      <c r="GS541" s="10"/>
      <c r="GT541" s="10"/>
      <c r="GU541" s="10"/>
      <c r="GV541" s="10"/>
      <c r="GW541" s="10"/>
      <c r="GX541" s="10"/>
      <c r="GY541" s="10"/>
      <c r="GZ541" s="10"/>
      <c r="HA541" s="10"/>
      <c r="HB541" s="10"/>
      <c r="HC541" s="10"/>
      <c r="HD541" s="10"/>
      <c r="HE541" s="10"/>
      <c r="HF541" s="10"/>
      <c r="HG541" s="10"/>
      <c r="HH541" s="10"/>
      <c r="HI541" s="10"/>
      <c r="HJ541" s="10"/>
      <c r="HK541" s="10"/>
      <c r="HL541" s="10"/>
      <c r="HM541" s="10"/>
      <c r="HN541" s="10"/>
      <c r="HO541" s="10"/>
      <c r="HP541" s="10"/>
      <c r="HQ541" s="10"/>
      <c r="HR541" s="10"/>
      <c r="HS541" s="10"/>
      <c r="HT541" s="10"/>
      <c r="HU541" s="10"/>
      <c r="HV541" s="10"/>
      <c r="HW541" s="10"/>
      <c r="HX541" s="10"/>
      <c r="HY541" s="10"/>
      <c r="HZ541" s="10"/>
      <c r="IA541" s="10"/>
      <c r="IB541" s="10"/>
      <c r="IC541" s="10"/>
      <c r="ID541" s="10"/>
      <c r="IE541" s="10"/>
      <c r="IF541" s="10"/>
      <c r="IG541" s="10"/>
      <c r="IH541" s="10"/>
      <c r="II541" s="10"/>
      <c r="IJ541" s="10"/>
      <c r="IK541" s="10"/>
      <c r="IL541" s="10"/>
      <c r="IM541" s="10"/>
      <c r="IN541" s="10"/>
      <c r="IO541" s="10"/>
    </row>
    <row r="542" s="8" customFormat="1" ht="41" customHeight="1" spans="1:249">
      <c r="A542" s="98">
        <v>12</v>
      </c>
      <c r="B542" s="203" t="s">
        <v>1203</v>
      </c>
      <c r="C542" s="70" t="s">
        <v>1119</v>
      </c>
      <c r="D542" s="98" t="s">
        <v>1184</v>
      </c>
      <c r="E542" s="70" t="s">
        <v>1204</v>
      </c>
      <c r="F542" s="204">
        <v>1.3</v>
      </c>
      <c r="G542" s="154">
        <v>88.4</v>
      </c>
      <c r="H542" s="76" t="s">
        <v>1121</v>
      </c>
      <c r="I542" s="79">
        <v>1</v>
      </c>
      <c r="J542" s="197"/>
      <c r="K542" s="73">
        <v>0.0013</v>
      </c>
      <c r="L542" s="198">
        <v>0.0072</v>
      </c>
      <c r="M542" s="94">
        <v>0.00468</v>
      </c>
      <c r="N542" s="198">
        <v>0.0394</v>
      </c>
      <c r="O542" s="74" t="s">
        <v>1122</v>
      </c>
      <c r="P542" s="74" t="s">
        <v>1122</v>
      </c>
      <c r="Q542" s="73">
        <v>2022.04</v>
      </c>
      <c r="R542" s="73"/>
      <c r="S542" s="10"/>
      <c r="T542" s="10"/>
      <c r="U542" s="10"/>
      <c r="V542" s="10"/>
      <c r="W542" s="10"/>
      <c r="X542" s="10"/>
      <c r="Y542" s="10"/>
      <c r="Z542" s="10"/>
      <c r="AA542" s="10"/>
      <c r="AB542" s="10"/>
      <c r="AC542" s="10"/>
      <c r="AD542" s="10"/>
      <c r="AE542" s="10"/>
      <c r="AF542" s="10"/>
      <c r="AG542" s="10"/>
      <c r="AH542" s="10"/>
      <c r="AI542" s="10"/>
      <c r="AJ542" s="10"/>
      <c r="AK542" s="10"/>
      <c r="AL542" s="10"/>
      <c r="AM542" s="10"/>
      <c r="AN542" s="10"/>
      <c r="AO542" s="10"/>
      <c r="AP542" s="10"/>
      <c r="AQ542" s="10"/>
      <c r="AR542" s="10"/>
      <c r="AS542" s="10"/>
      <c r="AT542" s="10"/>
      <c r="AU542" s="10"/>
      <c r="AV542" s="10"/>
      <c r="AW542" s="10"/>
      <c r="AX542" s="10"/>
      <c r="AY542" s="10"/>
      <c r="AZ542" s="10"/>
      <c r="BA542" s="10"/>
      <c r="BB542" s="10"/>
      <c r="BC542" s="10"/>
      <c r="BD542" s="10"/>
      <c r="BE542" s="10"/>
      <c r="BF542" s="10"/>
      <c r="BG542" s="10"/>
      <c r="BH542" s="10"/>
      <c r="BI542" s="10"/>
      <c r="BJ542" s="10"/>
      <c r="BK542" s="10"/>
      <c r="BL542" s="10"/>
      <c r="BM542" s="10"/>
      <c r="BN542" s="10"/>
      <c r="BO542" s="10"/>
      <c r="BP542" s="10"/>
      <c r="BQ542" s="10"/>
      <c r="BR542" s="10"/>
      <c r="BS542" s="10"/>
      <c r="BT542" s="10"/>
      <c r="BU542" s="10"/>
      <c r="BV542" s="10"/>
      <c r="BW542" s="10"/>
      <c r="BX542" s="10"/>
      <c r="BY542" s="10"/>
      <c r="BZ542" s="10"/>
      <c r="CA542" s="10"/>
      <c r="CB542" s="10"/>
      <c r="CC542" s="10"/>
      <c r="CD542" s="10"/>
      <c r="CE542" s="10"/>
      <c r="CF542" s="10"/>
      <c r="CG542" s="10"/>
      <c r="CH542" s="10"/>
      <c r="CI542" s="10"/>
      <c r="CJ542" s="10"/>
      <c r="CK542" s="10"/>
      <c r="CL542" s="10"/>
      <c r="CM542" s="10"/>
      <c r="CN542" s="10"/>
      <c r="CO542" s="10"/>
      <c r="CP542" s="10"/>
      <c r="CQ542" s="10"/>
      <c r="CR542" s="10"/>
      <c r="CS542" s="10"/>
      <c r="CT542" s="10"/>
      <c r="CU542" s="10"/>
      <c r="CV542" s="10"/>
      <c r="CW542" s="10"/>
      <c r="CX542" s="10"/>
      <c r="CY542" s="10"/>
      <c r="CZ542" s="10"/>
      <c r="DA542" s="10"/>
      <c r="DB542" s="10"/>
      <c r="DC542" s="10"/>
      <c r="DD542" s="10"/>
      <c r="DE542" s="10"/>
      <c r="DF542" s="10"/>
      <c r="DG542" s="10"/>
      <c r="DH542" s="10"/>
      <c r="DI542" s="10"/>
      <c r="DJ542" s="10"/>
      <c r="DK542" s="10"/>
      <c r="DL542" s="10"/>
      <c r="DM542" s="10"/>
      <c r="DN542" s="10"/>
      <c r="DO542" s="10"/>
      <c r="DP542" s="10"/>
      <c r="DQ542" s="10"/>
      <c r="DR542" s="10"/>
      <c r="DS542" s="10"/>
      <c r="DT542" s="10"/>
      <c r="DU542" s="10"/>
      <c r="DV542" s="10"/>
      <c r="DW542" s="10"/>
      <c r="DX542" s="10"/>
      <c r="DY542" s="10"/>
      <c r="DZ542" s="10"/>
      <c r="EA542" s="10"/>
      <c r="EB542" s="10"/>
      <c r="EC542" s="10"/>
      <c r="ED542" s="10"/>
      <c r="EE542" s="10"/>
      <c r="EF542" s="10"/>
      <c r="EG542" s="10"/>
      <c r="EH542" s="10"/>
      <c r="EI542" s="10"/>
      <c r="EJ542" s="10"/>
      <c r="EK542" s="10"/>
      <c r="EL542" s="10"/>
      <c r="EM542" s="10"/>
      <c r="EN542" s="10"/>
      <c r="EO542" s="10"/>
      <c r="EP542" s="10"/>
      <c r="EQ542" s="10"/>
      <c r="ER542" s="10"/>
      <c r="ES542" s="10"/>
      <c r="ET542" s="10"/>
      <c r="EU542" s="10"/>
      <c r="EV542" s="10"/>
      <c r="EW542" s="10"/>
      <c r="EX542" s="10"/>
      <c r="EY542" s="10"/>
      <c r="EZ542" s="10"/>
      <c r="FA542" s="10"/>
      <c r="FB542" s="10"/>
      <c r="FC542" s="10"/>
      <c r="FD542" s="10"/>
      <c r="FE542" s="10"/>
      <c r="FF542" s="10"/>
      <c r="FG542" s="10"/>
      <c r="FH542" s="10"/>
      <c r="FI542" s="10"/>
      <c r="FJ542" s="10"/>
      <c r="FK542" s="10"/>
      <c r="FL542" s="10"/>
      <c r="FM542" s="10"/>
      <c r="FN542" s="10"/>
      <c r="FO542" s="10"/>
      <c r="FP542" s="10"/>
      <c r="FQ542" s="10"/>
      <c r="FR542" s="10"/>
      <c r="FS542" s="10"/>
      <c r="FT542" s="10"/>
      <c r="FU542" s="10"/>
      <c r="FV542" s="10"/>
      <c r="FW542" s="10"/>
      <c r="FX542" s="10"/>
      <c r="FY542" s="10"/>
      <c r="FZ542" s="10"/>
      <c r="GA542" s="10"/>
      <c r="GB542" s="10"/>
      <c r="GC542" s="10"/>
      <c r="GD542" s="10"/>
      <c r="GE542" s="10"/>
      <c r="GF542" s="10"/>
      <c r="GG542" s="10"/>
      <c r="GH542" s="10"/>
      <c r="GI542" s="10"/>
      <c r="GJ542" s="10"/>
      <c r="GK542" s="10"/>
      <c r="GL542" s="10"/>
      <c r="GM542" s="10"/>
      <c r="GN542" s="10"/>
      <c r="GO542" s="10"/>
      <c r="GP542" s="10"/>
      <c r="GQ542" s="10"/>
      <c r="GR542" s="10"/>
      <c r="GS542" s="10"/>
      <c r="GT542" s="10"/>
      <c r="GU542" s="10"/>
      <c r="GV542" s="10"/>
      <c r="GW542" s="10"/>
      <c r="GX542" s="10"/>
      <c r="GY542" s="10"/>
      <c r="GZ542" s="10"/>
      <c r="HA542" s="10"/>
      <c r="HB542" s="10"/>
      <c r="HC542" s="10"/>
      <c r="HD542" s="10"/>
      <c r="HE542" s="10"/>
      <c r="HF542" s="10"/>
      <c r="HG542" s="10"/>
      <c r="HH542" s="10"/>
      <c r="HI542" s="10"/>
      <c r="HJ542" s="10"/>
      <c r="HK542" s="10"/>
      <c r="HL542" s="10"/>
      <c r="HM542" s="10"/>
      <c r="HN542" s="10"/>
      <c r="HO542" s="10"/>
      <c r="HP542" s="10"/>
      <c r="HQ542" s="10"/>
      <c r="HR542" s="10"/>
      <c r="HS542" s="10"/>
      <c r="HT542" s="10"/>
      <c r="HU542" s="10"/>
      <c r="HV542" s="10"/>
      <c r="HW542" s="10"/>
      <c r="HX542" s="10"/>
      <c r="HY542" s="10"/>
      <c r="HZ542" s="10"/>
      <c r="IA542" s="10"/>
      <c r="IB542" s="10"/>
      <c r="IC542" s="10"/>
      <c r="ID542" s="10"/>
      <c r="IE542" s="10"/>
      <c r="IF542" s="10"/>
      <c r="IG542" s="10"/>
      <c r="IH542" s="10"/>
      <c r="II542" s="10"/>
      <c r="IJ542" s="10"/>
      <c r="IK542" s="10"/>
      <c r="IL542" s="10"/>
      <c r="IM542" s="10"/>
      <c r="IN542" s="10"/>
      <c r="IO542" s="10"/>
    </row>
    <row r="543" s="8" customFormat="1" ht="41" customHeight="1" spans="1:249">
      <c r="A543" s="98">
        <v>13</v>
      </c>
      <c r="B543" s="137" t="s">
        <v>1205</v>
      </c>
      <c r="C543" s="70" t="s">
        <v>1119</v>
      </c>
      <c r="D543" s="98" t="s">
        <v>1184</v>
      </c>
      <c r="E543" s="192" t="s">
        <v>1206</v>
      </c>
      <c r="F543" s="204">
        <v>2.599</v>
      </c>
      <c r="G543" s="97">
        <v>176.732</v>
      </c>
      <c r="H543" s="76" t="s">
        <v>1121</v>
      </c>
      <c r="I543" s="98">
        <v>2</v>
      </c>
      <c r="J543" s="197"/>
      <c r="K543" s="180">
        <v>0.0093</v>
      </c>
      <c r="L543" s="199">
        <v>0.0138</v>
      </c>
      <c r="M543" s="180">
        <v>0.0337</v>
      </c>
      <c r="N543" s="199">
        <v>0.0947</v>
      </c>
      <c r="O543" s="74" t="s">
        <v>1122</v>
      </c>
      <c r="P543" s="74" t="s">
        <v>1122</v>
      </c>
      <c r="Q543" s="73">
        <v>2022.04</v>
      </c>
      <c r="R543" s="118"/>
      <c r="S543" s="9"/>
      <c r="T543" s="9"/>
      <c r="U543" s="10"/>
      <c r="V543" s="10"/>
      <c r="W543" s="10"/>
      <c r="X543" s="10"/>
      <c r="Y543" s="10"/>
      <c r="Z543" s="10"/>
      <c r="AA543" s="10"/>
      <c r="AB543" s="10"/>
      <c r="AC543" s="10"/>
      <c r="AD543" s="10"/>
      <c r="AE543" s="10"/>
      <c r="AF543" s="10"/>
      <c r="AG543" s="10"/>
      <c r="AH543" s="10"/>
      <c r="AI543" s="10"/>
      <c r="AJ543" s="10"/>
      <c r="AK543" s="10"/>
      <c r="AL543" s="10"/>
      <c r="AM543" s="10"/>
      <c r="AN543" s="10"/>
      <c r="AO543" s="10"/>
      <c r="AP543" s="10"/>
      <c r="AQ543" s="10"/>
      <c r="AR543" s="10"/>
      <c r="AS543" s="10"/>
      <c r="AT543" s="10"/>
      <c r="AU543" s="10"/>
      <c r="AV543" s="10"/>
      <c r="AW543" s="10"/>
      <c r="AX543" s="10"/>
      <c r="AY543" s="10"/>
      <c r="AZ543" s="10"/>
      <c r="BA543" s="10"/>
      <c r="BB543" s="10"/>
      <c r="BC543" s="10"/>
      <c r="BD543" s="10"/>
      <c r="BE543" s="10"/>
      <c r="BF543" s="10"/>
      <c r="BG543" s="10"/>
      <c r="BH543" s="10"/>
      <c r="BI543" s="10"/>
      <c r="BJ543" s="10"/>
      <c r="BK543" s="10"/>
      <c r="BL543" s="10"/>
      <c r="BM543" s="10"/>
      <c r="BN543" s="10"/>
      <c r="BO543" s="10"/>
      <c r="BP543" s="10"/>
      <c r="BQ543" s="10"/>
      <c r="BR543" s="10"/>
      <c r="BS543" s="10"/>
      <c r="BT543" s="10"/>
      <c r="BU543" s="10"/>
      <c r="BV543" s="10"/>
      <c r="BW543" s="10"/>
      <c r="BX543" s="10"/>
      <c r="BY543" s="10"/>
      <c r="BZ543" s="10"/>
      <c r="CA543" s="10"/>
      <c r="CB543" s="10"/>
      <c r="CC543" s="10"/>
      <c r="CD543" s="10"/>
      <c r="CE543" s="10"/>
      <c r="CF543" s="10"/>
      <c r="CG543" s="10"/>
      <c r="CH543" s="10"/>
      <c r="CI543" s="10"/>
      <c r="CJ543" s="10"/>
      <c r="CK543" s="10"/>
      <c r="CL543" s="10"/>
      <c r="CM543" s="10"/>
      <c r="CN543" s="10"/>
      <c r="CO543" s="10"/>
      <c r="CP543" s="10"/>
      <c r="CQ543" s="10"/>
      <c r="CR543" s="10"/>
      <c r="CS543" s="10"/>
      <c r="CT543" s="10"/>
      <c r="CU543" s="10"/>
      <c r="CV543" s="10"/>
      <c r="CW543" s="10"/>
      <c r="CX543" s="10"/>
      <c r="CY543" s="10"/>
      <c r="CZ543" s="10"/>
      <c r="DA543" s="10"/>
      <c r="DB543" s="10"/>
      <c r="DC543" s="10"/>
      <c r="DD543" s="10"/>
      <c r="DE543" s="10"/>
      <c r="DF543" s="10"/>
      <c r="DG543" s="10"/>
      <c r="DH543" s="10"/>
      <c r="DI543" s="10"/>
      <c r="DJ543" s="10"/>
      <c r="DK543" s="10"/>
      <c r="DL543" s="10"/>
      <c r="DM543" s="10"/>
      <c r="DN543" s="10"/>
      <c r="DO543" s="10"/>
      <c r="DP543" s="10"/>
      <c r="DQ543" s="10"/>
      <c r="DR543" s="10"/>
      <c r="DS543" s="10"/>
      <c r="DT543" s="10"/>
      <c r="DU543" s="10"/>
      <c r="DV543" s="10"/>
      <c r="DW543" s="10"/>
      <c r="DX543" s="10"/>
      <c r="DY543" s="10"/>
      <c r="DZ543" s="10"/>
      <c r="EA543" s="10"/>
      <c r="EB543" s="10"/>
      <c r="EC543" s="10"/>
      <c r="ED543" s="10"/>
      <c r="EE543" s="10"/>
      <c r="EF543" s="10"/>
      <c r="EG543" s="10"/>
      <c r="EH543" s="10"/>
      <c r="EI543" s="10"/>
      <c r="EJ543" s="10"/>
      <c r="EK543" s="10"/>
      <c r="EL543" s="10"/>
      <c r="EM543" s="10"/>
      <c r="EN543" s="10"/>
      <c r="EO543" s="10"/>
      <c r="EP543" s="10"/>
      <c r="EQ543" s="10"/>
      <c r="ER543" s="10"/>
      <c r="ES543" s="10"/>
      <c r="ET543" s="10"/>
      <c r="EU543" s="10"/>
      <c r="EV543" s="10"/>
      <c r="EW543" s="10"/>
      <c r="EX543" s="10"/>
      <c r="EY543" s="10"/>
      <c r="EZ543" s="10"/>
      <c r="FA543" s="10"/>
      <c r="FB543" s="10"/>
      <c r="FC543" s="10"/>
      <c r="FD543" s="10"/>
      <c r="FE543" s="10"/>
      <c r="FF543" s="10"/>
      <c r="FG543" s="10"/>
      <c r="FH543" s="10"/>
      <c r="FI543" s="10"/>
      <c r="FJ543" s="10"/>
      <c r="FK543" s="10"/>
      <c r="FL543" s="10"/>
      <c r="FM543" s="10"/>
      <c r="FN543" s="10"/>
      <c r="FO543" s="10"/>
      <c r="FP543" s="10"/>
      <c r="FQ543" s="10"/>
      <c r="FR543" s="10"/>
      <c r="FS543" s="10"/>
      <c r="FT543" s="10"/>
      <c r="FU543" s="10"/>
      <c r="FV543" s="10"/>
      <c r="FW543" s="10"/>
      <c r="FX543" s="10"/>
      <c r="FY543" s="10"/>
      <c r="FZ543" s="10"/>
      <c r="GA543" s="10"/>
      <c r="GB543" s="10"/>
      <c r="GC543" s="10"/>
      <c r="GD543" s="10"/>
      <c r="GE543" s="10"/>
      <c r="GF543" s="10"/>
      <c r="GG543" s="10"/>
      <c r="GH543" s="10"/>
      <c r="GI543" s="10"/>
      <c r="GJ543" s="10"/>
      <c r="GK543" s="10"/>
      <c r="GL543" s="10"/>
      <c r="GM543" s="10"/>
      <c r="GN543" s="10"/>
      <c r="GO543" s="10"/>
      <c r="GP543" s="10"/>
      <c r="GQ543" s="10"/>
      <c r="GR543" s="10"/>
      <c r="GS543" s="10"/>
      <c r="GT543" s="10"/>
      <c r="GU543" s="10"/>
      <c r="GV543" s="10"/>
      <c r="GW543" s="10"/>
      <c r="GX543" s="10"/>
      <c r="GY543" s="10"/>
      <c r="GZ543" s="10"/>
      <c r="HA543" s="10"/>
      <c r="HB543" s="10"/>
      <c r="HC543" s="10"/>
      <c r="HD543" s="10"/>
      <c r="HE543" s="10"/>
      <c r="HF543" s="10"/>
      <c r="HG543" s="10"/>
      <c r="HH543" s="10"/>
      <c r="HI543" s="10"/>
      <c r="HJ543" s="10"/>
      <c r="HK543" s="10"/>
      <c r="HL543" s="10"/>
      <c r="HM543" s="10"/>
      <c r="HN543" s="10"/>
      <c r="HO543" s="10"/>
      <c r="HP543" s="10"/>
      <c r="HQ543" s="10"/>
      <c r="HR543" s="10"/>
      <c r="HS543" s="10"/>
      <c r="HT543" s="10"/>
      <c r="HU543" s="10"/>
      <c r="HV543" s="10"/>
      <c r="HW543" s="10"/>
      <c r="HX543" s="10"/>
      <c r="HY543" s="10"/>
      <c r="HZ543" s="10"/>
      <c r="IA543" s="10"/>
      <c r="IB543" s="10"/>
      <c r="IC543" s="10"/>
      <c r="ID543" s="10"/>
      <c r="IE543" s="10"/>
      <c r="IF543" s="10"/>
      <c r="IG543" s="10"/>
      <c r="IH543" s="10"/>
      <c r="II543" s="10"/>
      <c r="IJ543" s="10"/>
      <c r="IK543" s="10"/>
      <c r="IL543" s="10"/>
      <c r="IM543" s="10"/>
      <c r="IN543" s="10"/>
      <c r="IO543" s="10"/>
    </row>
    <row r="544" s="8" customFormat="1" ht="41" customHeight="1" spans="1:249">
      <c r="A544" s="98">
        <v>14</v>
      </c>
      <c r="B544" s="137" t="s">
        <v>1207</v>
      </c>
      <c r="C544" s="119" t="s">
        <v>1119</v>
      </c>
      <c r="D544" s="98" t="s">
        <v>988</v>
      </c>
      <c r="E544" s="119" t="s">
        <v>1208</v>
      </c>
      <c r="F544" s="205">
        <v>1.8</v>
      </c>
      <c r="G544" s="97">
        <f>F544*75</f>
        <v>135</v>
      </c>
      <c r="H544" s="76" t="s">
        <v>1121</v>
      </c>
      <c r="I544" s="98">
        <v>1</v>
      </c>
      <c r="J544" s="98"/>
      <c r="K544" s="180">
        <v>0.0027</v>
      </c>
      <c r="L544" s="180">
        <v>0.0049</v>
      </c>
      <c r="M544" s="180">
        <v>0.0097</v>
      </c>
      <c r="N544" s="180">
        <v>0.0216</v>
      </c>
      <c r="O544" s="74" t="s">
        <v>1122</v>
      </c>
      <c r="P544" s="74" t="s">
        <v>1122</v>
      </c>
      <c r="Q544" s="73">
        <v>2022.04</v>
      </c>
      <c r="R544" s="118"/>
      <c r="S544" s="10"/>
      <c r="T544" s="10"/>
      <c r="U544" s="10"/>
      <c r="V544" s="10"/>
      <c r="W544" s="10"/>
      <c r="X544" s="10"/>
      <c r="Y544" s="10"/>
      <c r="Z544" s="10"/>
      <c r="AA544" s="10"/>
      <c r="AB544" s="10"/>
      <c r="AC544" s="10"/>
      <c r="AD544" s="10"/>
      <c r="AE544" s="10"/>
      <c r="AF544" s="10"/>
      <c r="AG544" s="10"/>
      <c r="AH544" s="10"/>
      <c r="AI544" s="10"/>
      <c r="AJ544" s="10"/>
      <c r="AK544" s="10"/>
      <c r="AL544" s="10"/>
      <c r="AM544" s="10"/>
      <c r="AN544" s="10"/>
      <c r="AO544" s="10"/>
      <c r="AP544" s="10"/>
      <c r="AQ544" s="10"/>
      <c r="AR544" s="10"/>
      <c r="AS544" s="10"/>
      <c r="AT544" s="10"/>
      <c r="AU544" s="10"/>
      <c r="AV544" s="10"/>
      <c r="AW544" s="10"/>
      <c r="AX544" s="10"/>
      <c r="AY544" s="10"/>
      <c r="AZ544" s="10"/>
      <c r="BA544" s="10"/>
      <c r="BB544" s="10"/>
      <c r="BC544" s="10"/>
      <c r="BD544" s="10"/>
      <c r="BE544" s="10"/>
      <c r="BF544" s="10"/>
      <c r="BG544" s="10"/>
      <c r="BH544" s="10"/>
      <c r="BI544" s="10"/>
      <c r="BJ544" s="10"/>
      <c r="BK544" s="10"/>
      <c r="BL544" s="10"/>
      <c r="BM544" s="10"/>
      <c r="BN544" s="10"/>
      <c r="BO544" s="10"/>
      <c r="BP544" s="10"/>
      <c r="BQ544" s="10"/>
      <c r="BR544" s="10"/>
      <c r="BS544" s="10"/>
      <c r="BT544" s="10"/>
      <c r="BU544" s="10"/>
      <c r="BV544" s="10"/>
      <c r="BW544" s="10"/>
      <c r="BX544" s="10"/>
      <c r="BY544" s="10"/>
      <c r="BZ544" s="10"/>
      <c r="CA544" s="10"/>
      <c r="CB544" s="10"/>
      <c r="CC544" s="10"/>
      <c r="CD544" s="10"/>
      <c r="CE544" s="10"/>
      <c r="CF544" s="10"/>
      <c r="CG544" s="10"/>
      <c r="CH544" s="10"/>
      <c r="CI544" s="10"/>
      <c r="CJ544" s="10"/>
      <c r="CK544" s="10"/>
      <c r="CL544" s="10"/>
      <c r="CM544" s="10"/>
      <c r="CN544" s="10"/>
      <c r="CO544" s="10"/>
      <c r="CP544" s="10"/>
      <c r="CQ544" s="10"/>
      <c r="CR544" s="10"/>
      <c r="CS544" s="10"/>
      <c r="CT544" s="10"/>
      <c r="CU544" s="10"/>
      <c r="CV544" s="10"/>
      <c r="CW544" s="10"/>
      <c r="CX544" s="10"/>
      <c r="CY544" s="10"/>
      <c r="CZ544" s="10"/>
      <c r="DA544" s="10"/>
      <c r="DB544" s="10"/>
      <c r="DC544" s="10"/>
      <c r="DD544" s="10"/>
      <c r="DE544" s="10"/>
      <c r="DF544" s="10"/>
      <c r="DG544" s="10"/>
      <c r="DH544" s="10"/>
      <c r="DI544" s="10"/>
      <c r="DJ544" s="10"/>
      <c r="DK544" s="10"/>
      <c r="DL544" s="10"/>
      <c r="DM544" s="10"/>
      <c r="DN544" s="10"/>
      <c r="DO544" s="10"/>
      <c r="DP544" s="10"/>
      <c r="DQ544" s="10"/>
      <c r="DR544" s="10"/>
      <c r="DS544" s="10"/>
      <c r="DT544" s="10"/>
      <c r="DU544" s="10"/>
      <c r="DV544" s="10"/>
      <c r="DW544" s="10"/>
      <c r="DX544" s="10"/>
      <c r="DY544" s="10"/>
      <c r="DZ544" s="10"/>
      <c r="EA544" s="10"/>
      <c r="EB544" s="10"/>
      <c r="EC544" s="10"/>
      <c r="ED544" s="10"/>
      <c r="EE544" s="10"/>
      <c r="EF544" s="10"/>
      <c r="EG544" s="10"/>
      <c r="EH544" s="10"/>
      <c r="EI544" s="10"/>
      <c r="EJ544" s="10"/>
      <c r="EK544" s="10"/>
      <c r="EL544" s="10"/>
      <c r="EM544" s="10"/>
      <c r="EN544" s="10"/>
      <c r="EO544" s="10"/>
      <c r="EP544" s="10"/>
      <c r="EQ544" s="10"/>
      <c r="ER544" s="10"/>
      <c r="ES544" s="10"/>
      <c r="ET544" s="10"/>
      <c r="EU544" s="10"/>
      <c r="EV544" s="10"/>
      <c r="EW544" s="10"/>
      <c r="EX544" s="10"/>
      <c r="EY544" s="10"/>
      <c r="EZ544" s="10"/>
      <c r="FA544" s="10"/>
      <c r="FB544" s="10"/>
      <c r="FC544" s="10"/>
      <c r="FD544" s="10"/>
      <c r="FE544" s="10"/>
      <c r="FF544" s="10"/>
      <c r="FG544" s="10"/>
      <c r="FH544" s="10"/>
      <c r="FI544" s="10"/>
      <c r="FJ544" s="10"/>
      <c r="FK544" s="10"/>
      <c r="FL544" s="10"/>
      <c r="FM544" s="10"/>
      <c r="FN544" s="10"/>
      <c r="FO544" s="10"/>
      <c r="FP544" s="10"/>
      <c r="FQ544" s="10"/>
      <c r="FR544" s="10"/>
      <c r="FS544" s="10"/>
      <c r="FT544" s="10"/>
      <c r="FU544" s="10"/>
      <c r="FV544" s="10"/>
      <c r="FW544" s="10"/>
      <c r="FX544" s="10"/>
      <c r="FY544" s="10"/>
      <c r="FZ544" s="10"/>
      <c r="GA544" s="10"/>
      <c r="GB544" s="10"/>
      <c r="GC544" s="10"/>
      <c r="GD544" s="10"/>
      <c r="GE544" s="10"/>
      <c r="GF544" s="10"/>
      <c r="GG544" s="10"/>
      <c r="GH544" s="10"/>
      <c r="GI544" s="10"/>
      <c r="GJ544" s="10"/>
      <c r="GK544" s="10"/>
      <c r="GL544" s="10"/>
      <c r="GM544" s="10"/>
      <c r="GN544" s="10"/>
      <c r="GO544" s="10"/>
      <c r="GP544" s="10"/>
      <c r="GQ544" s="10"/>
      <c r="GR544" s="10"/>
      <c r="GS544" s="10"/>
      <c r="GT544" s="10"/>
      <c r="GU544" s="10"/>
      <c r="GV544" s="10"/>
      <c r="GW544" s="10"/>
      <c r="GX544" s="10"/>
      <c r="GY544" s="10"/>
      <c r="GZ544" s="10"/>
      <c r="HA544" s="10"/>
      <c r="HB544" s="10"/>
      <c r="HC544" s="10"/>
      <c r="HD544" s="10"/>
      <c r="HE544" s="10"/>
      <c r="HF544" s="10"/>
      <c r="HG544" s="10"/>
      <c r="HH544" s="10"/>
      <c r="HI544" s="10"/>
      <c r="HJ544" s="10"/>
      <c r="HK544" s="10"/>
      <c r="HL544" s="10"/>
      <c r="HM544" s="10"/>
      <c r="HN544" s="10"/>
      <c r="HO544" s="10"/>
      <c r="HP544" s="10"/>
      <c r="HQ544" s="10"/>
      <c r="HR544" s="10"/>
      <c r="HS544" s="10"/>
      <c r="HT544" s="10"/>
      <c r="HU544" s="10"/>
      <c r="HV544" s="10"/>
      <c r="HW544" s="10"/>
      <c r="HX544" s="10"/>
      <c r="HY544" s="10"/>
      <c r="HZ544" s="10"/>
      <c r="IA544" s="10"/>
      <c r="IB544" s="10"/>
      <c r="IC544" s="10"/>
      <c r="ID544" s="10"/>
      <c r="IE544" s="10"/>
      <c r="IF544" s="10"/>
      <c r="IG544" s="10"/>
      <c r="IH544" s="10"/>
      <c r="II544" s="10"/>
      <c r="IJ544" s="10"/>
      <c r="IK544" s="10"/>
      <c r="IL544" s="10"/>
      <c r="IM544" s="10"/>
      <c r="IN544" s="10"/>
      <c r="IO544" s="10"/>
    </row>
    <row r="545" s="8" customFormat="1" ht="41" customHeight="1" spans="1:249">
      <c r="A545" s="98">
        <v>15</v>
      </c>
      <c r="B545" s="137" t="s">
        <v>1209</v>
      </c>
      <c r="C545" s="70" t="s">
        <v>1119</v>
      </c>
      <c r="D545" s="98" t="s">
        <v>1184</v>
      </c>
      <c r="E545" s="119" t="s">
        <v>1210</v>
      </c>
      <c r="F545" s="205">
        <v>2.524</v>
      </c>
      <c r="G545" s="154">
        <v>171.632</v>
      </c>
      <c r="H545" s="76" t="s">
        <v>1121</v>
      </c>
      <c r="I545" s="98">
        <v>1</v>
      </c>
      <c r="J545" s="197"/>
      <c r="K545" s="180">
        <v>0.019</v>
      </c>
      <c r="L545" s="198">
        <v>0.025</v>
      </c>
      <c r="M545" s="95">
        <v>0.0684</v>
      </c>
      <c r="N545" s="198">
        <v>0.121</v>
      </c>
      <c r="O545" s="74" t="s">
        <v>1122</v>
      </c>
      <c r="P545" s="74" t="s">
        <v>1122</v>
      </c>
      <c r="Q545" s="73">
        <v>2022.04</v>
      </c>
      <c r="R545" s="73"/>
      <c r="S545" s="10"/>
      <c r="T545" s="10"/>
      <c r="U545" s="10"/>
      <c r="V545" s="10"/>
      <c r="W545" s="10"/>
      <c r="X545" s="10"/>
      <c r="Y545" s="10"/>
      <c r="Z545" s="10"/>
      <c r="AA545" s="10"/>
      <c r="AB545" s="10"/>
      <c r="AC545" s="10"/>
      <c r="AD545" s="10"/>
      <c r="AE545" s="10"/>
      <c r="AF545" s="10"/>
      <c r="AG545" s="10"/>
      <c r="AH545" s="10"/>
      <c r="AI545" s="10"/>
      <c r="AJ545" s="10"/>
      <c r="AK545" s="10"/>
      <c r="AL545" s="10"/>
      <c r="AM545" s="10"/>
      <c r="AN545" s="10"/>
      <c r="AO545" s="10"/>
      <c r="AP545" s="10"/>
      <c r="AQ545" s="10"/>
      <c r="AR545" s="10"/>
      <c r="AS545" s="10"/>
      <c r="AT545" s="10"/>
      <c r="AU545" s="10"/>
      <c r="AV545" s="10"/>
      <c r="AW545" s="10"/>
      <c r="AX545" s="10"/>
      <c r="AY545" s="10"/>
      <c r="AZ545" s="10"/>
      <c r="BA545" s="10"/>
      <c r="BB545" s="10"/>
      <c r="BC545" s="10"/>
      <c r="BD545" s="10"/>
      <c r="BE545" s="10"/>
      <c r="BF545" s="10"/>
      <c r="BG545" s="10"/>
      <c r="BH545" s="10"/>
      <c r="BI545" s="10"/>
      <c r="BJ545" s="10"/>
      <c r="BK545" s="10"/>
      <c r="BL545" s="10"/>
      <c r="BM545" s="10"/>
      <c r="BN545" s="10"/>
      <c r="BO545" s="10"/>
      <c r="BP545" s="10"/>
      <c r="BQ545" s="10"/>
      <c r="BR545" s="10"/>
      <c r="BS545" s="10"/>
      <c r="BT545" s="10"/>
      <c r="BU545" s="10"/>
      <c r="BV545" s="10"/>
      <c r="BW545" s="10"/>
      <c r="BX545" s="10"/>
      <c r="BY545" s="10"/>
      <c r="BZ545" s="10"/>
      <c r="CA545" s="10"/>
      <c r="CB545" s="10"/>
      <c r="CC545" s="10"/>
      <c r="CD545" s="10"/>
      <c r="CE545" s="10"/>
      <c r="CF545" s="10"/>
      <c r="CG545" s="10"/>
      <c r="CH545" s="10"/>
      <c r="CI545" s="10"/>
      <c r="CJ545" s="10"/>
      <c r="CK545" s="10"/>
      <c r="CL545" s="10"/>
      <c r="CM545" s="10"/>
      <c r="CN545" s="10"/>
      <c r="CO545" s="10"/>
      <c r="CP545" s="10"/>
      <c r="CQ545" s="10"/>
      <c r="CR545" s="10"/>
      <c r="CS545" s="10"/>
      <c r="CT545" s="10"/>
      <c r="CU545" s="10"/>
      <c r="CV545" s="10"/>
      <c r="CW545" s="10"/>
      <c r="CX545" s="10"/>
      <c r="CY545" s="10"/>
      <c r="CZ545" s="10"/>
      <c r="DA545" s="10"/>
      <c r="DB545" s="10"/>
      <c r="DC545" s="10"/>
      <c r="DD545" s="10"/>
      <c r="DE545" s="10"/>
      <c r="DF545" s="10"/>
      <c r="DG545" s="10"/>
      <c r="DH545" s="10"/>
      <c r="DI545" s="10"/>
      <c r="DJ545" s="10"/>
      <c r="DK545" s="10"/>
      <c r="DL545" s="10"/>
      <c r="DM545" s="10"/>
      <c r="DN545" s="10"/>
      <c r="DO545" s="10"/>
      <c r="DP545" s="10"/>
      <c r="DQ545" s="10"/>
      <c r="DR545" s="10"/>
      <c r="DS545" s="10"/>
      <c r="DT545" s="10"/>
      <c r="DU545" s="10"/>
      <c r="DV545" s="10"/>
      <c r="DW545" s="10"/>
      <c r="DX545" s="10"/>
      <c r="DY545" s="10"/>
      <c r="DZ545" s="10"/>
      <c r="EA545" s="10"/>
      <c r="EB545" s="10"/>
      <c r="EC545" s="10"/>
      <c r="ED545" s="10"/>
      <c r="EE545" s="10"/>
      <c r="EF545" s="10"/>
      <c r="EG545" s="10"/>
      <c r="EH545" s="10"/>
      <c r="EI545" s="10"/>
      <c r="EJ545" s="10"/>
      <c r="EK545" s="10"/>
      <c r="EL545" s="10"/>
      <c r="EM545" s="10"/>
      <c r="EN545" s="10"/>
      <c r="EO545" s="10"/>
      <c r="EP545" s="10"/>
      <c r="EQ545" s="10"/>
      <c r="ER545" s="10"/>
      <c r="ES545" s="10"/>
      <c r="ET545" s="10"/>
      <c r="EU545" s="10"/>
      <c r="EV545" s="10"/>
      <c r="EW545" s="10"/>
      <c r="EX545" s="10"/>
      <c r="EY545" s="10"/>
      <c r="EZ545" s="10"/>
      <c r="FA545" s="10"/>
      <c r="FB545" s="10"/>
      <c r="FC545" s="10"/>
      <c r="FD545" s="10"/>
      <c r="FE545" s="10"/>
      <c r="FF545" s="10"/>
      <c r="FG545" s="10"/>
      <c r="FH545" s="10"/>
      <c r="FI545" s="10"/>
      <c r="FJ545" s="10"/>
      <c r="FK545" s="10"/>
      <c r="FL545" s="10"/>
      <c r="FM545" s="10"/>
      <c r="FN545" s="10"/>
      <c r="FO545" s="10"/>
      <c r="FP545" s="10"/>
      <c r="FQ545" s="10"/>
      <c r="FR545" s="10"/>
      <c r="FS545" s="10"/>
      <c r="FT545" s="10"/>
      <c r="FU545" s="10"/>
      <c r="FV545" s="10"/>
      <c r="FW545" s="10"/>
      <c r="FX545" s="10"/>
      <c r="FY545" s="10"/>
      <c r="FZ545" s="10"/>
      <c r="GA545" s="10"/>
      <c r="GB545" s="10"/>
      <c r="GC545" s="10"/>
      <c r="GD545" s="10"/>
      <c r="GE545" s="10"/>
      <c r="GF545" s="10"/>
      <c r="GG545" s="10"/>
      <c r="GH545" s="10"/>
      <c r="GI545" s="10"/>
      <c r="GJ545" s="10"/>
      <c r="GK545" s="10"/>
      <c r="GL545" s="10"/>
      <c r="GM545" s="10"/>
      <c r="GN545" s="10"/>
      <c r="GO545" s="10"/>
      <c r="GP545" s="10"/>
      <c r="GQ545" s="10"/>
      <c r="GR545" s="10"/>
      <c r="GS545" s="10"/>
      <c r="GT545" s="10"/>
      <c r="GU545" s="10"/>
      <c r="GV545" s="10"/>
      <c r="GW545" s="10"/>
      <c r="GX545" s="10"/>
      <c r="GY545" s="10"/>
      <c r="GZ545" s="10"/>
      <c r="HA545" s="10"/>
      <c r="HB545" s="10"/>
      <c r="HC545" s="10"/>
      <c r="HD545" s="10"/>
      <c r="HE545" s="10"/>
      <c r="HF545" s="10"/>
      <c r="HG545" s="10"/>
      <c r="HH545" s="10"/>
      <c r="HI545" s="10"/>
      <c r="HJ545" s="10"/>
      <c r="HK545" s="10"/>
      <c r="HL545" s="10"/>
      <c r="HM545" s="10"/>
      <c r="HN545" s="10"/>
      <c r="HO545" s="10"/>
      <c r="HP545" s="10"/>
      <c r="HQ545" s="10"/>
      <c r="HR545" s="10"/>
      <c r="HS545" s="10"/>
      <c r="HT545" s="10"/>
      <c r="HU545" s="10"/>
      <c r="HV545" s="10"/>
      <c r="HW545" s="10"/>
      <c r="HX545" s="10"/>
      <c r="HY545" s="10"/>
      <c r="HZ545" s="10"/>
      <c r="IA545" s="10"/>
      <c r="IB545" s="10"/>
      <c r="IC545" s="10"/>
      <c r="ID545" s="10"/>
      <c r="IE545" s="10"/>
      <c r="IF545" s="10"/>
      <c r="IG545" s="10"/>
      <c r="IH545" s="10"/>
      <c r="II545" s="10"/>
      <c r="IJ545" s="10"/>
      <c r="IK545" s="10"/>
      <c r="IL545" s="10"/>
      <c r="IM545" s="10"/>
      <c r="IN545" s="10"/>
      <c r="IO545" s="10"/>
    </row>
    <row r="546" s="8" customFormat="1" ht="41" customHeight="1" spans="1:249">
      <c r="A546" s="98">
        <v>16</v>
      </c>
      <c r="B546" s="193" t="s">
        <v>1211</v>
      </c>
      <c r="C546" s="119" t="s">
        <v>1119</v>
      </c>
      <c r="D546" s="98" t="s">
        <v>988</v>
      </c>
      <c r="E546" s="70" t="s">
        <v>1212</v>
      </c>
      <c r="F546" s="205">
        <v>2.2</v>
      </c>
      <c r="G546" s="154">
        <v>150</v>
      </c>
      <c r="H546" s="76" t="s">
        <v>1121</v>
      </c>
      <c r="I546" s="98">
        <v>1</v>
      </c>
      <c r="J546" s="197"/>
      <c r="K546" s="180">
        <v>0.0066</v>
      </c>
      <c r="L546" s="199">
        <v>0.0087</v>
      </c>
      <c r="M546" s="180">
        <v>0.023</v>
      </c>
      <c r="N546" s="199">
        <v>0.044</v>
      </c>
      <c r="O546" s="74" t="s">
        <v>1122</v>
      </c>
      <c r="P546" s="74" t="s">
        <v>1122</v>
      </c>
      <c r="Q546" s="73">
        <v>2022.04</v>
      </c>
      <c r="R546" s="73"/>
      <c r="S546" s="10"/>
      <c r="T546" s="10"/>
      <c r="U546" s="10"/>
      <c r="V546" s="10"/>
      <c r="W546" s="10"/>
      <c r="X546" s="10"/>
      <c r="Y546" s="10"/>
      <c r="Z546" s="10"/>
      <c r="AA546" s="10"/>
      <c r="AB546" s="10"/>
      <c r="AC546" s="10"/>
      <c r="AD546" s="10"/>
      <c r="AE546" s="10"/>
      <c r="AF546" s="10"/>
      <c r="AG546" s="10"/>
      <c r="AH546" s="10"/>
      <c r="AI546" s="10"/>
      <c r="AJ546" s="10"/>
      <c r="AK546" s="10"/>
      <c r="AL546" s="10"/>
      <c r="AM546" s="10"/>
      <c r="AN546" s="10"/>
      <c r="AO546" s="10"/>
      <c r="AP546" s="10"/>
      <c r="AQ546" s="10"/>
      <c r="AR546" s="10"/>
      <c r="AS546" s="10"/>
      <c r="AT546" s="10"/>
      <c r="AU546" s="10"/>
      <c r="AV546" s="10"/>
      <c r="AW546" s="10"/>
      <c r="AX546" s="10"/>
      <c r="AY546" s="10"/>
      <c r="AZ546" s="10"/>
      <c r="BA546" s="10"/>
      <c r="BB546" s="10"/>
      <c r="BC546" s="10"/>
      <c r="BD546" s="10"/>
      <c r="BE546" s="10"/>
      <c r="BF546" s="10"/>
      <c r="BG546" s="10"/>
      <c r="BH546" s="10"/>
      <c r="BI546" s="10"/>
      <c r="BJ546" s="10"/>
      <c r="BK546" s="10"/>
      <c r="BL546" s="10"/>
      <c r="BM546" s="10"/>
      <c r="BN546" s="10"/>
      <c r="BO546" s="10"/>
      <c r="BP546" s="10"/>
      <c r="BQ546" s="10"/>
      <c r="BR546" s="10"/>
      <c r="BS546" s="10"/>
      <c r="BT546" s="10"/>
      <c r="BU546" s="10"/>
      <c r="BV546" s="10"/>
      <c r="BW546" s="10"/>
      <c r="BX546" s="10"/>
      <c r="BY546" s="10"/>
      <c r="BZ546" s="10"/>
      <c r="CA546" s="10"/>
      <c r="CB546" s="10"/>
      <c r="CC546" s="10"/>
      <c r="CD546" s="10"/>
      <c r="CE546" s="10"/>
      <c r="CF546" s="10"/>
      <c r="CG546" s="10"/>
      <c r="CH546" s="10"/>
      <c r="CI546" s="10"/>
      <c r="CJ546" s="10"/>
      <c r="CK546" s="10"/>
      <c r="CL546" s="10"/>
      <c r="CM546" s="10"/>
      <c r="CN546" s="10"/>
      <c r="CO546" s="10"/>
      <c r="CP546" s="10"/>
      <c r="CQ546" s="10"/>
      <c r="CR546" s="10"/>
      <c r="CS546" s="10"/>
      <c r="CT546" s="10"/>
      <c r="CU546" s="10"/>
      <c r="CV546" s="10"/>
      <c r="CW546" s="10"/>
      <c r="CX546" s="10"/>
      <c r="CY546" s="10"/>
      <c r="CZ546" s="10"/>
      <c r="DA546" s="10"/>
      <c r="DB546" s="10"/>
      <c r="DC546" s="10"/>
      <c r="DD546" s="10"/>
      <c r="DE546" s="10"/>
      <c r="DF546" s="10"/>
      <c r="DG546" s="10"/>
      <c r="DH546" s="10"/>
      <c r="DI546" s="10"/>
      <c r="DJ546" s="10"/>
      <c r="DK546" s="10"/>
      <c r="DL546" s="10"/>
      <c r="DM546" s="10"/>
      <c r="DN546" s="10"/>
      <c r="DO546" s="10"/>
      <c r="DP546" s="10"/>
      <c r="DQ546" s="10"/>
      <c r="DR546" s="10"/>
      <c r="DS546" s="10"/>
      <c r="DT546" s="10"/>
      <c r="DU546" s="10"/>
      <c r="DV546" s="10"/>
      <c r="DW546" s="10"/>
      <c r="DX546" s="10"/>
      <c r="DY546" s="10"/>
      <c r="DZ546" s="10"/>
      <c r="EA546" s="10"/>
      <c r="EB546" s="10"/>
      <c r="EC546" s="10"/>
      <c r="ED546" s="10"/>
      <c r="EE546" s="10"/>
      <c r="EF546" s="10"/>
      <c r="EG546" s="10"/>
      <c r="EH546" s="10"/>
      <c r="EI546" s="10"/>
      <c r="EJ546" s="10"/>
      <c r="EK546" s="10"/>
      <c r="EL546" s="10"/>
      <c r="EM546" s="10"/>
      <c r="EN546" s="10"/>
      <c r="EO546" s="10"/>
      <c r="EP546" s="10"/>
      <c r="EQ546" s="10"/>
      <c r="ER546" s="10"/>
      <c r="ES546" s="10"/>
      <c r="ET546" s="10"/>
      <c r="EU546" s="10"/>
      <c r="EV546" s="10"/>
      <c r="EW546" s="10"/>
      <c r="EX546" s="10"/>
      <c r="EY546" s="10"/>
      <c r="EZ546" s="10"/>
      <c r="FA546" s="10"/>
      <c r="FB546" s="10"/>
      <c r="FC546" s="10"/>
      <c r="FD546" s="10"/>
      <c r="FE546" s="10"/>
      <c r="FF546" s="10"/>
      <c r="FG546" s="10"/>
      <c r="FH546" s="10"/>
      <c r="FI546" s="10"/>
      <c r="FJ546" s="10"/>
      <c r="FK546" s="10"/>
      <c r="FL546" s="10"/>
      <c r="FM546" s="10"/>
      <c r="FN546" s="10"/>
      <c r="FO546" s="10"/>
      <c r="FP546" s="10"/>
      <c r="FQ546" s="10"/>
      <c r="FR546" s="10"/>
      <c r="FS546" s="10"/>
      <c r="FT546" s="10"/>
      <c r="FU546" s="10"/>
      <c r="FV546" s="10"/>
      <c r="FW546" s="10"/>
      <c r="FX546" s="10"/>
      <c r="FY546" s="10"/>
      <c r="FZ546" s="10"/>
      <c r="GA546" s="10"/>
      <c r="GB546" s="10"/>
      <c r="GC546" s="10"/>
      <c r="GD546" s="10"/>
      <c r="GE546" s="10"/>
      <c r="GF546" s="10"/>
      <c r="GG546" s="10"/>
      <c r="GH546" s="10"/>
      <c r="GI546" s="10"/>
      <c r="GJ546" s="10"/>
      <c r="GK546" s="10"/>
      <c r="GL546" s="10"/>
      <c r="GM546" s="10"/>
      <c r="GN546" s="10"/>
      <c r="GO546" s="10"/>
      <c r="GP546" s="10"/>
      <c r="GQ546" s="10"/>
      <c r="GR546" s="10"/>
      <c r="GS546" s="10"/>
      <c r="GT546" s="10"/>
      <c r="GU546" s="10"/>
      <c r="GV546" s="10"/>
      <c r="GW546" s="10"/>
      <c r="GX546" s="10"/>
      <c r="GY546" s="10"/>
      <c r="GZ546" s="10"/>
      <c r="HA546" s="10"/>
      <c r="HB546" s="10"/>
      <c r="HC546" s="10"/>
      <c r="HD546" s="10"/>
      <c r="HE546" s="10"/>
      <c r="HF546" s="10"/>
      <c r="HG546" s="10"/>
      <c r="HH546" s="10"/>
      <c r="HI546" s="10"/>
      <c r="HJ546" s="10"/>
      <c r="HK546" s="10"/>
      <c r="HL546" s="10"/>
      <c r="HM546" s="10"/>
      <c r="HN546" s="10"/>
      <c r="HO546" s="10"/>
      <c r="HP546" s="10"/>
      <c r="HQ546" s="10"/>
      <c r="HR546" s="10"/>
      <c r="HS546" s="10"/>
      <c r="HT546" s="10"/>
      <c r="HU546" s="10"/>
      <c r="HV546" s="10"/>
      <c r="HW546" s="10"/>
      <c r="HX546" s="10"/>
      <c r="HY546" s="10"/>
      <c r="HZ546" s="10"/>
      <c r="IA546" s="10"/>
      <c r="IB546" s="10"/>
      <c r="IC546" s="10"/>
      <c r="ID546" s="10"/>
      <c r="IE546" s="10"/>
      <c r="IF546" s="10"/>
      <c r="IG546" s="10"/>
      <c r="IH546" s="10"/>
      <c r="II546" s="10"/>
      <c r="IJ546" s="10"/>
      <c r="IK546" s="10"/>
      <c r="IL546" s="10"/>
      <c r="IM546" s="10"/>
      <c r="IN546" s="10"/>
      <c r="IO546" s="10"/>
    </row>
    <row r="547" s="8" customFormat="1" ht="41" customHeight="1" spans="1:249">
      <c r="A547" s="98">
        <v>17</v>
      </c>
      <c r="B547" s="203" t="s">
        <v>1213</v>
      </c>
      <c r="C547" s="70" t="s">
        <v>1119</v>
      </c>
      <c r="D547" s="98" t="s">
        <v>1184</v>
      </c>
      <c r="E547" s="70" t="s">
        <v>1214</v>
      </c>
      <c r="F547" s="204">
        <v>3.75</v>
      </c>
      <c r="G547" s="154">
        <v>255</v>
      </c>
      <c r="H547" s="76" t="s">
        <v>1121</v>
      </c>
      <c r="I547" s="98">
        <v>1</v>
      </c>
      <c r="J547" s="197"/>
      <c r="K547" s="180">
        <v>0.0022</v>
      </c>
      <c r="L547" s="199">
        <v>0.004</v>
      </c>
      <c r="M547" s="180">
        <v>0.0059</v>
      </c>
      <c r="N547" s="199">
        <v>0.032</v>
      </c>
      <c r="O547" s="74" t="s">
        <v>1122</v>
      </c>
      <c r="P547" s="74" t="s">
        <v>1122</v>
      </c>
      <c r="Q547" s="73">
        <v>2022.04</v>
      </c>
      <c r="R547" s="73"/>
      <c r="S547" s="10"/>
      <c r="T547" s="10"/>
      <c r="U547" s="10"/>
      <c r="V547" s="10"/>
      <c r="W547" s="10"/>
      <c r="X547" s="10"/>
      <c r="Y547" s="10"/>
      <c r="Z547" s="10"/>
      <c r="AA547" s="10"/>
      <c r="AB547" s="10"/>
      <c r="AC547" s="10"/>
      <c r="AD547" s="10"/>
      <c r="AE547" s="10"/>
      <c r="AF547" s="10"/>
      <c r="AG547" s="10"/>
      <c r="AH547" s="10"/>
      <c r="AI547" s="10"/>
      <c r="AJ547" s="10"/>
      <c r="AK547" s="10"/>
      <c r="AL547" s="10"/>
      <c r="AM547" s="10"/>
      <c r="AN547" s="10"/>
      <c r="AO547" s="10"/>
      <c r="AP547" s="10"/>
      <c r="AQ547" s="10"/>
      <c r="AR547" s="10"/>
      <c r="AS547" s="10"/>
      <c r="AT547" s="10"/>
      <c r="AU547" s="10"/>
      <c r="AV547" s="10"/>
      <c r="AW547" s="10"/>
      <c r="AX547" s="10"/>
      <c r="AY547" s="10"/>
      <c r="AZ547" s="10"/>
      <c r="BA547" s="10"/>
      <c r="BB547" s="10"/>
      <c r="BC547" s="10"/>
      <c r="BD547" s="10"/>
      <c r="BE547" s="10"/>
      <c r="BF547" s="10"/>
      <c r="BG547" s="10"/>
      <c r="BH547" s="10"/>
      <c r="BI547" s="10"/>
      <c r="BJ547" s="10"/>
      <c r="BK547" s="10"/>
      <c r="BL547" s="10"/>
      <c r="BM547" s="10"/>
      <c r="BN547" s="10"/>
      <c r="BO547" s="10"/>
      <c r="BP547" s="10"/>
      <c r="BQ547" s="10"/>
      <c r="BR547" s="10"/>
      <c r="BS547" s="10"/>
      <c r="BT547" s="10"/>
      <c r="BU547" s="10"/>
      <c r="BV547" s="10"/>
      <c r="BW547" s="10"/>
      <c r="BX547" s="10"/>
      <c r="BY547" s="10"/>
      <c r="BZ547" s="10"/>
      <c r="CA547" s="10"/>
      <c r="CB547" s="10"/>
      <c r="CC547" s="10"/>
      <c r="CD547" s="10"/>
      <c r="CE547" s="10"/>
      <c r="CF547" s="10"/>
      <c r="CG547" s="10"/>
      <c r="CH547" s="10"/>
      <c r="CI547" s="10"/>
      <c r="CJ547" s="10"/>
      <c r="CK547" s="10"/>
      <c r="CL547" s="10"/>
      <c r="CM547" s="10"/>
      <c r="CN547" s="10"/>
      <c r="CO547" s="10"/>
      <c r="CP547" s="10"/>
      <c r="CQ547" s="10"/>
      <c r="CR547" s="10"/>
      <c r="CS547" s="10"/>
      <c r="CT547" s="10"/>
      <c r="CU547" s="10"/>
      <c r="CV547" s="10"/>
      <c r="CW547" s="10"/>
      <c r="CX547" s="10"/>
      <c r="CY547" s="10"/>
      <c r="CZ547" s="10"/>
      <c r="DA547" s="10"/>
      <c r="DB547" s="10"/>
      <c r="DC547" s="10"/>
      <c r="DD547" s="10"/>
      <c r="DE547" s="10"/>
      <c r="DF547" s="10"/>
      <c r="DG547" s="10"/>
      <c r="DH547" s="10"/>
      <c r="DI547" s="10"/>
      <c r="DJ547" s="10"/>
      <c r="DK547" s="10"/>
      <c r="DL547" s="10"/>
      <c r="DM547" s="10"/>
      <c r="DN547" s="10"/>
      <c r="DO547" s="10"/>
      <c r="DP547" s="10"/>
      <c r="DQ547" s="10"/>
      <c r="DR547" s="10"/>
      <c r="DS547" s="10"/>
      <c r="DT547" s="10"/>
      <c r="DU547" s="10"/>
      <c r="DV547" s="10"/>
      <c r="DW547" s="10"/>
      <c r="DX547" s="10"/>
      <c r="DY547" s="10"/>
      <c r="DZ547" s="10"/>
      <c r="EA547" s="10"/>
      <c r="EB547" s="10"/>
      <c r="EC547" s="10"/>
      <c r="ED547" s="10"/>
      <c r="EE547" s="10"/>
      <c r="EF547" s="10"/>
      <c r="EG547" s="10"/>
      <c r="EH547" s="10"/>
      <c r="EI547" s="10"/>
      <c r="EJ547" s="10"/>
      <c r="EK547" s="10"/>
      <c r="EL547" s="10"/>
      <c r="EM547" s="10"/>
      <c r="EN547" s="10"/>
      <c r="EO547" s="10"/>
      <c r="EP547" s="10"/>
      <c r="EQ547" s="10"/>
      <c r="ER547" s="10"/>
      <c r="ES547" s="10"/>
      <c r="ET547" s="10"/>
      <c r="EU547" s="10"/>
      <c r="EV547" s="10"/>
      <c r="EW547" s="10"/>
      <c r="EX547" s="10"/>
      <c r="EY547" s="10"/>
      <c r="EZ547" s="10"/>
      <c r="FA547" s="10"/>
      <c r="FB547" s="10"/>
      <c r="FC547" s="10"/>
      <c r="FD547" s="10"/>
      <c r="FE547" s="10"/>
      <c r="FF547" s="10"/>
      <c r="FG547" s="10"/>
      <c r="FH547" s="10"/>
      <c r="FI547" s="10"/>
      <c r="FJ547" s="10"/>
      <c r="FK547" s="10"/>
      <c r="FL547" s="10"/>
      <c r="FM547" s="10"/>
      <c r="FN547" s="10"/>
      <c r="FO547" s="10"/>
      <c r="FP547" s="10"/>
      <c r="FQ547" s="10"/>
      <c r="FR547" s="10"/>
      <c r="FS547" s="10"/>
      <c r="FT547" s="10"/>
      <c r="FU547" s="10"/>
      <c r="FV547" s="10"/>
      <c r="FW547" s="10"/>
      <c r="FX547" s="10"/>
      <c r="FY547" s="10"/>
      <c r="FZ547" s="10"/>
      <c r="GA547" s="10"/>
      <c r="GB547" s="10"/>
      <c r="GC547" s="10"/>
      <c r="GD547" s="10"/>
      <c r="GE547" s="10"/>
      <c r="GF547" s="10"/>
      <c r="GG547" s="10"/>
      <c r="GH547" s="10"/>
      <c r="GI547" s="10"/>
      <c r="GJ547" s="10"/>
      <c r="GK547" s="10"/>
      <c r="GL547" s="10"/>
      <c r="GM547" s="10"/>
      <c r="GN547" s="10"/>
      <c r="GO547" s="10"/>
      <c r="GP547" s="10"/>
      <c r="GQ547" s="10"/>
      <c r="GR547" s="10"/>
      <c r="GS547" s="10"/>
      <c r="GT547" s="10"/>
      <c r="GU547" s="10"/>
      <c r="GV547" s="10"/>
      <c r="GW547" s="10"/>
      <c r="GX547" s="10"/>
      <c r="GY547" s="10"/>
      <c r="GZ547" s="10"/>
      <c r="HA547" s="10"/>
      <c r="HB547" s="10"/>
      <c r="HC547" s="10"/>
      <c r="HD547" s="10"/>
      <c r="HE547" s="10"/>
      <c r="HF547" s="10"/>
      <c r="HG547" s="10"/>
      <c r="HH547" s="10"/>
      <c r="HI547" s="10"/>
      <c r="HJ547" s="10"/>
      <c r="HK547" s="10"/>
      <c r="HL547" s="10"/>
      <c r="HM547" s="10"/>
      <c r="HN547" s="10"/>
      <c r="HO547" s="10"/>
      <c r="HP547" s="10"/>
      <c r="HQ547" s="10"/>
      <c r="HR547" s="10"/>
      <c r="HS547" s="10"/>
      <c r="HT547" s="10"/>
      <c r="HU547" s="10"/>
      <c r="HV547" s="10"/>
      <c r="HW547" s="10"/>
      <c r="HX547" s="10"/>
      <c r="HY547" s="10"/>
      <c r="HZ547" s="10"/>
      <c r="IA547" s="10"/>
      <c r="IB547" s="10"/>
      <c r="IC547" s="10"/>
      <c r="ID547" s="10"/>
      <c r="IE547" s="10"/>
      <c r="IF547" s="10"/>
      <c r="IG547" s="10"/>
      <c r="IH547" s="10"/>
      <c r="II547" s="10"/>
      <c r="IJ547" s="10"/>
      <c r="IK547" s="10"/>
      <c r="IL547" s="10"/>
      <c r="IM547" s="10"/>
      <c r="IN547" s="10"/>
      <c r="IO547" s="10"/>
    </row>
    <row r="548" s="8" customFormat="1" ht="41" customHeight="1" spans="1:249">
      <c r="A548" s="98">
        <v>18</v>
      </c>
      <c r="B548" s="189" t="s">
        <v>1215</v>
      </c>
      <c r="C548" s="70" t="s">
        <v>1119</v>
      </c>
      <c r="D548" s="98" t="s">
        <v>988</v>
      </c>
      <c r="E548" s="208" t="s">
        <v>841</v>
      </c>
      <c r="F548" s="205">
        <v>0.7</v>
      </c>
      <c r="G548" s="154">
        <f t="shared" ref="G548:G552" si="47">F548*68</f>
        <v>47.6</v>
      </c>
      <c r="H548" s="76" t="s">
        <v>1121</v>
      </c>
      <c r="I548" s="98">
        <v>1</v>
      </c>
      <c r="J548" s="197"/>
      <c r="K548" s="180">
        <v>0.028</v>
      </c>
      <c r="L548" s="198">
        <v>0.0016</v>
      </c>
      <c r="M548" s="95">
        <v>0.1008</v>
      </c>
      <c r="N548" s="198">
        <v>0.0056</v>
      </c>
      <c r="O548" s="74" t="s">
        <v>1122</v>
      </c>
      <c r="P548" s="74" t="s">
        <v>1122</v>
      </c>
      <c r="Q548" s="73">
        <v>2022.04</v>
      </c>
      <c r="R548" s="73"/>
      <c r="S548" s="10"/>
      <c r="T548" s="10"/>
      <c r="U548" s="10"/>
      <c r="V548" s="10"/>
      <c r="W548" s="10"/>
      <c r="X548" s="10"/>
      <c r="Y548" s="10"/>
      <c r="Z548" s="10"/>
      <c r="AA548" s="10"/>
      <c r="AB548" s="10"/>
      <c r="AC548" s="10"/>
      <c r="AD548" s="10"/>
      <c r="AE548" s="10"/>
      <c r="AF548" s="10"/>
      <c r="AG548" s="10"/>
      <c r="AH548" s="10"/>
      <c r="AI548" s="10"/>
      <c r="AJ548" s="10"/>
      <c r="AK548" s="10"/>
      <c r="AL548" s="10"/>
      <c r="AM548" s="10"/>
      <c r="AN548" s="10"/>
      <c r="AO548" s="10"/>
      <c r="AP548" s="10"/>
      <c r="AQ548" s="10"/>
      <c r="AR548" s="10"/>
      <c r="AS548" s="10"/>
      <c r="AT548" s="10"/>
      <c r="AU548" s="10"/>
      <c r="AV548" s="10"/>
      <c r="AW548" s="10"/>
      <c r="AX548" s="10"/>
      <c r="AY548" s="10"/>
      <c r="AZ548" s="10"/>
      <c r="BA548" s="10"/>
      <c r="BB548" s="10"/>
      <c r="BC548" s="10"/>
      <c r="BD548" s="10"/>
      <c r="BE548" s="10"/>
      <c r="BF548" s="10"/>
      <c r="BG548" s="10"/>
      <c r="BH548" s="10"/>
      <c r="BI548" s="10"/>
      <c r="BJ548" s="10"/>
      <c r="BK548" s="10"/>
      <c r="BL548" s="10"/>
      <c r="BM548" s="10"/>
      <c r="BN548" s="10"/>
      <c r="BO548" s="10"/>
      <c r="BP548" s="10"/>
      <c r="BQ548" s="10"/>
      <c r="BR548" s="10"/>
      <c r="BS548" s="10"/>
      <c r="BT548" s="10"/>
      <c r="BU548" s="10"/>
      <c r="BV548" s="10"/>
      <c r="BW548" s="10"/>
      <c r="BX548" s="10"/>
      <c r="BY548" s="10"/>
      <c r="BZ548" s="10"/>
      <c r="CA548" s="10"/>
      <c r="CB548" s="10"/>
      <c r="CC548" s="10"/>
      <c r="CD548" s="10"/>
      <c r="CE548" s="10"/>
      <c r="CF548" s="10"/>
      <c r="CG548" s="10"/>
      <c r="CH548" s="10"/>
      <c r="CI548" s="10"/>
      <c r="CJ548" s="10"/>
      <c r="CK548" s="10"/>
      <c r="CL548" s="10"/>
      <c r="CM548" s="10"/>
      <c r="CN548" s="10"/>
      <c r="CO548" s="10"/>
      <c r="CP548" s="10"/>
      <c r="CQ548" s="10"/>
      <c r="CR548" s="10"/>
      <c r="CS548" s="10"/>
      <c r="CT548" s="10"/>
      <c r="CU548" s="10"/>
      <c r="CV548" s="10"/>
      <c r="CW548" s="10"/>
      <c r="CX548" s="10"/>
      <c r="CY548" s="10"/>
      <c r="CZ548" s="10"/>
      <c r="DA548" s="10"/>
      <c r="DB548" s="10"/>
      <c r="DC548" s="10"/>
      <c r="DD548" s="10"/>
      <c r="DE548" s="10"/>
      <c r="DF548" s="10"/>
      <c r="DG548" s="10"/>
      <c r="DH548" s="10"/>
      <c r="DI548" s="10"/>
      <c r="DJ548" s="10"/>
      <c r="DK548" s="10"/>
      <c r="DL548" s="10"/>
      <c r="DM548" s="10"/>
      <c r="DN548" s="10"/>
      <c r="DO548" s="10"/>
      <c r="DP548" s="10"/>
      <c r="DQ548" s="10"/>
      <c r="DR548" s="10"/>
      <c r="DS548" s="10"/>
      <c r="DT548" s="10"/>
      <c r="DU548" s="10"/>
      <c r="DV548" s="10"/>
      <c r="DW548" s="10"/>
      <c r="DX548" s="10"/>
      <c r="DY548" s="10"/>
      <c r="DZ548" s="10"/>
      <c r="EA548" s="10"/>
      <c r="EB548" s="10"/>
      <c r="EC548" s="10"/>
      <c r="ED548" s="10"/>
      <c r="EE548" s="10"/>
      <c r="EF548" s="10"/>
      <c r="EG548" s="10"/>
      <c r="EH548" s="10"/>
      <c r="EI548" s="10"/>
      <c r="EJ548" s="10"/>
      <c r="EK548" s="10"/>
      <c r="EL548" s="10"/>
      <c r="EM548" s="10"/>
      <c r="EN548" s="10"/>
      <c r="EO548" s="10"/>
      <c r="EP548" s="10"/>
      <c r="EQ548" s="10"/>
      <c r="ER548" s="10"/>
      <c r="ES548" s="10"/>
      <c r="ET548" s="10"/>
      <c r="EU548" s="10"/>
      <c r="EV548" s="10"/>
      <c r="EW548" s="10"/>
      <c r="EX548" s="10"/>
      <c r="EY548" s="10"/>
      <c r="EZ548" s="10"/>
      <c r="FA548" s="10"/>
      <c r="FB548" s="10"/>
      <c r="FC548" s="10"/>
      <c r="FD548" s="10"/>
      <c r="FE548" s="10"/>
      <c r="FF548" s="10"/>
      <c r="FG548" s="10"/>
      <c r="FH548" s="10"/>
      <c r="FI548" s="10"/>
      <c r="FJ548" s="10"/>
      <c r="FK548" s="10"/>
      <c r="FL548" s="10"/>
      <c r="FM548" s="10"/>
      <c r="FN548" s="10"/>
      <c r="FO548" s="10"/>
      <c r="FP548" s="10"/>
      <c r="FQ548" s="10"/>
      <c r="FR548" s="10"/>
      <c r="FS548" s="10"/>
      <c r="FT548" s="10"/>
      <c r="FU548" s="10"/>
      <c r="FV548" s="10"/>
      <c r="FW548" s="10"/>
      <c r="FX548" s="10"/>
      <c r="FY548" s="10"/>
      <c r="FZ548" s="10"/>
      <c r="GA548" s="10"/>
      <c r="GB548" s="10"/>
      <c r="GC548" s="10"/>
      <c r="GD548" s="10"/>
      <c r="GE548" s="10"/>
      <c r="GF548" s="10"/>
      <c r="GG548" s="10"/>
      <c r="GH548" s="10"/>
      <c r="GI548" s="10"/>
      <c r="GJ548" s="10"/>
      <c r="GK548" s="10"/>
      <c r="GL548" s="10"/>
      <c r="GM548" s="10"/>
      <c r="GN548" s="10"/>
      <c r="GO548" s="10"/>
      <c r="GP548" s="10"/>
      <c r="GQ548" s="10"/>
      <c r="GR548" s="10"/>
      <c r="GS548" s="10"/>
      <c r="GT548" s="10"/>
      <c r="GU548" s="10"/>
      <c r="GV548" s="10"/>
      <c r="GW548" s="10"/>
      <c r="GX548" s="10"/>
      <c r="GY548" s="10"/>
      <c r="GZ548" s="10"/>
      <c r="HA548" s="10"/>
      <c r="HB548" s="10"/>
      <c r="HC548" s="10"/>
      <c r="HD548" s="10"/>
      <c r="HE548" s="10"/>
      <c r="HF548" s="10"/>
      <c r="HG548" s="10"/>
      <c r="HH548" s="10"/>
      <c r="HI548" s="10"/>
      <c r="HJ548" s="10"/>
      <c r="HK548" s="10"/>
      <c r="HL548" s="10"/>
      <c r="HM548" s="10"/>
      <c r="HN548" s="10"/>
      <c r="HO548" s="10"/>
      <c r="HP548" s="10"/>
      <c r="HQ548" s="10"/>
      <c r="HR548" s="10"/>
      <c r="HS548" s="10"/>
      <c r="HT548" s="10"/>
      <c r="HU548" s="10"/>
      <c r="HV548" s="10"/>
      <c r="HW548" s="10"/>
      <c r="HX548" s="10"/>
      <c r="HY548" s="10"/>
      <c r="HZ548" s="10"/>
      <c r="IA548" s="10"/>
      <c r="IB548" s="10"/>
      <c r="IC548" s="10"/>
      <c r="ID548" s="10"/>
      <c r="IE548" s="10"/>
      <c r="IF548" s="10"/>
      <c r="IG548" s="10"/>
      <c r="IH548" s="10"/>
      <c r="II548" s="10"/>
      <c r="IJ548" s="10"/>
      <c r="IK548" s="10"/>
      <c r="IL548" s="10"/>
      <c r="IM548" s="10"/>
      <c r="IN548" s="10"/>
      <c r="IO548" s="10"/>
    </row>
    <row r="549" s="8" customFormat="1" ht="41" customHeight="1" spans="1:249">
      <c r="A549" s="98">
        <v>19</v>
      </c>
      <c r="B549" s="137" t="s">
        <v>1216</v>
      </c>
      <c r="C549" s="70" t="s">
        <v>1119</v>
      </c>
      <c r="D549" s="98" t="s">
        <v>988</v>
      </c>
      <c r="E549" s="208" t="s">
        <v>1150</v>
      </c>
      <c r="F549" s="205">
        <v>1</v>
      </c>
      <c r="G549" s="154">
        <f t="shared" si="47"/>
        <v>68</v>
      </c>
      <c r="H549" s="76" t="s">
        <v>1121</v>
      </c>
      <c r="I549" s="98">
        <v>1</v>
      </c>
      <c r="J549" s="197"/>
      <c r="K549" s="180">
        <v>0.0039</v>
      </c>
      <c r="L549" s="199">
        <v>0.0154</v>
      </c>
      <c r="M549" s="180">
        <v>0.0142</v>
      </c>
      <c r="N549" s="198">
        <v>0.0507</v>
      </c>
      <c r="O549" s="74" t="s">
        <v>1122</v>
      </c>
      <c r="P549" s="74" t="s">
        <v>1122</v>
      </c>
      <c r="Q549" s="73">
        <v>2022.04</v>
      </c>
      <c r="R549" s="118"/>
      <c r="S549" s="9"/>
      <c r="T549" s="9"/>
      <c r="U549" s="10"/>
      <c r="V549" s="10"/>
      <c r="W549" s="10"/>
      <c r="X549" s="10"/>
      <c r="Y549" s="10"/>
      <c r="Z549" s="10"/>
      <c r="AA549" s="10"/>
      <c r="AB549" s="10"/>
      <c r="AC549" s="10"/>
      <c r="AD549" s="10"/>
      <c r="AE549" s="10"/>
      <c r="AF549" s="10"/>
      <c r="AG549" s="10"/>
      <c r="AH549" s="10"/>
      <c r="AI549" s="10"/>
      <c r="AJ549" s="10"/>
      <c r="AK549" s="10"/>
      <c r="AL549" s="10"/>
      <c r="AM549" s="10"/>
      <c r="AN549" s="10"/>
      <c r="AO549" s="10"/>
      <c r="AP549" s="10"/>
      <c r="AQ549" s="10"/>
      <c r="AR549" s="10"/>
      <c r="AS549" s="10"/>
      <c r="AT549" s="10"/>
      <c r="AU549" s="10"/>
      <c r="AV549" s="10"/>
      <c r="AW549" s="10"/>
      <c r="AX549" s="10"/>
      <c r="AY549" s="10"/>
      <c r="AZ549" s="10"/>
      <c r="BA549" s="10"/>
      <c r="BB549" s="10"/>
      <c r="BC549" s="10"/>
      <c r="BD549" s="10"/>
      <c r="BE549" s="10"/>
      <c r="BF549" s="10"/>
      <c r="BG549" s="10"/>
      <c r="BH549" s="10"/>
      <c r="BI549" s="10"/>
      <c r="BJ549" s="10"/>
      <c r="BK549" s="10"/>
      <c r="BL549" s="10"/>
      <c r="BM549" s="10"/>
      <c r="BN549" s="10"/>
      <c r="BO549" s="10"/>
      <c r="BP549" s="10"/>
      <c r="BQ549" s="10"/>
      <c r="BR549" s="10"/>
      <c r="BS549" s="10"/>
      <c r="BT549" s="10"/>
      <c r="BU549" s="10"/>
      <c r="BV549" s="10"/>
      <c r="BW549" s="10"/>
      <c r="BX549" s="10"/>
      <c r="BY549" s="10"/>
      <c r="BZ549" s="10"/>
      <c r="CA549" s="10"/>
      <c r="CB549" s="10"/>
      <c r="CC549" s="10"/>
      <c r="CD549" s="10"/>
      <c r="CE549" s="10"/>
      <c r="CF549" s="10"/>
      <c r="CG549" s="10"/>
      <c r="CH549" s="10"/>
      <c r="CI549" s="10"/>
      <c r="CJ549" s="10"/>
      <c r="CK549" s="10"/>
      <c r="CL549" s="10"/>
      <c r="CM549" s="10"/>
      <c r="CN549" s="10"/>
      <c r="CO549" s="10"/>
      <c r="CP549" s="10"/>
      <c r="CQ549" s="10"/>
      <c r="CR549" s="10"/>
      <c r="CS549" s="10"/>
      <c r="CT549" s="10"/>
      <c r="CU549" s="10"/>
      <c r="CV549" s="10"/>
      <c r="CW549" s="10"/>
      <c r="CX549" s="10"/>
      <c r="CY549" s="10"/>
      <c r="CZ549" s="10"/>
      <c r="DA549" s="10"/>
      <c r="DB549" s="10"/>
      <c r="DC549" s="10"/>
      <c r="DD549" s="10"/>
      <c r="DE549" s="10"/>
      <c r="DF549" s="10"/>
      <c r="DG549" s="10"/>
      <c r="DH549" s="10"/>
      <c r="DI549" s="10"/>
      <c r="DJ549" s="10"/>
      <c r="DK549" s="10"/>
      <c r="DL549" s="10"/>
      <c r="DM549" s="10"/>
      <c r="DN549" s="10"/>
      <c r="DO549" s="10"/>
      <c r="DP549" s="10"/>
      <c r="DQ549" s="10"/>
      <c r="DR549" s="10"/>
      <c r="DS549" s="10"/>
      <c r="DT549" s="10"/>
      <c r="DU549" s="10"/>
      <c r="DV549" s="10"/>
      <c r="DW549" s="10"/>
      <c r="DX549" s="10"/>
      <c r="DY549" s="10"/>
      <c r="DZ549" s="10"/>
      <c r="EA549" s="10"/>
      <c r="EB549" s="10"/>
      <c r="EC549" s="10"/>
      <c r="ED549" s="10"/>
      <c r="EE549" s="10"/>
      <c r="EF549" s="10"/>
      <c r="EG549" s="10"/>
      <c r="EH549" s="10"/>
      <c r="EI549" s="10"/>
      <c r="EJ549" s="10"/>
      <c r="EK549" s="10"/>
      <c r="EL549" s="10"/>
      <c r="EM549" s="10"/>
      <c r="EN549" s="10"/>
      <c r="EO549" s="10"/>
      <c r="EP549" s="10"/>
      <c r="EQ549" s="10"/>
      <c r="ER549" s="10"/>
      <c r="ES549" s="10"/>
      <c r="ET549" s="10"/>
      <c r="EU549" s="10"/>
      <c r="EV549" s="10"/>
      <c r="EW549" s="10"/>
      <c r="EX549" s="10"/>
      <c r="EY549" s="10"/>
      <c r="EZ549" s="10"/>
      <c r="FA549" s="10"/>
      <c r="FB549" s="10"/>
      <c r="FC549" s="10"/>
      <c r="FD549" s="10"/>
      <c r="FE549" s="10"/>
      <c r="FF549" s="10"/>
      <c r="FG549" s="10"/>
      <c r="FH549" s="10"/>
      <c r="FI549" s="10"/>
      <c r="FJ549" s="10"/>
      <c r="FK549" s="10"/>
      <c r="FL549" s="10"/>
      <c r="FM549" s="10"/>
      <c r="FN549" s="10"/>
      <c r="FO549" s="10"/>
      <c r="FP549" s="10"/>
      <c r="FQ549" s="10"/>
      <c r="FR549" s="10"/>
      <c r="FS549" s="10"/>
      <c r="FT549" s="10"/>
      <c r="FU549" s="10"/>
      <c r="FV549" s="10"/>
      <c r="FW549" s="10"/>
      <c r="FX549" s="10"/>
      <c r="FY549" s="10"/>
      <c r="FZ549" s="10"/>
      <c r="GA549" s="10"/>
      <c r="GB549" s="10"/>
      <c r="GC549" s="10"/>
      <c r="GD549" s="10"/>
      <c r="GE549" s="10"/>
      <c r="GF549" s="10"/>
      <c r="GG549" s="10"/>
      <c r="GH549" s="10"/>
      <c r="GI549" s="10"/>
      <c r="GJ549" s="10"/>
      <c r="GK549" s="10"/>
      <c r="GL549" s="10"/>
      <c r="GM549" s="10"/>
      <c r="GN549" s="10"/>
      <c r="GO549" s="10"/>
      <c r="GP549" s="10"/>
      <c r="GQ549" s="10"/>
      <c r="GR549" s="10"/>
      <c r="GS549" s="10"/>
      <c r="GT549" s="10"/>
      <c r="GU549" s="10"/>
      <c r="GV549" s="10"/>
      <c r="GW549" s="10"/>
      <c r="GX549" s="10"/>
      <c r="GY549" s="10"/>
      <c r="GZ549" s="10"/>
      <c r="HA549" s="10"/>
      <c r="HB549" s="10"/>
      <c r="HC549" s="10"/>
      <c r="HD549" s="10"/>
      <c r="HE549" s="10"/>
      <c r="HF549" s="10"/>
      <c r="HG549" s="10"/>
      <c r="HH549" s="10"/>
      <c r="HI549" s="10"/>
      <c r="HJ549" s="10"/>
      <c r="HK549" s="10"/>
      <c r="HL549" s="10"/>
      <c r="HM549" s="10"/>
      <c r="HN549" s="10"/>
      <c r="HO549" s="10"/>
      <c r="HP549" s="10"/>
      <c r="HQ549" s="10"/>
      <c r="HR549" s="10"/>
      <c r="HS549" s="10"/>
      <c r="HT549" s="10"/>
      <c r="HU549" s="10"/>
      <c r="HV549" s="10"/>
      <c r="HW549" s="10"/>
      <c r="HX549" s="10"/>
      <c r="HY549" s="10"/>
      <c r="HZ549" s="10"/>
      <c r="IA549" s="10"/>
      <c r="IB549" s="10"/>
      <c r="IC549" s="10"/>
      <c r="ID549" s="10"/>
      <c r="IE549" s="10"/>
      <c r="IF549" s="10"/>
      <c r="IG549" s="10"/>
      <c r="IH549" s="10"/>
      <c r="II549" s="10"/>
      <c r="IJ549" s="10"/>
      <c r="IK549" s="10"/>
      <c r="IL549" s="10"/>
      <c r="IM549" s="10"/>
      <c r="IN549" s="10"/>
      <c r="IO549" s="10"/>
    </row>
    <row r="550" s="8" customFormat="1" ht="41" customHeight="1" spans="1:249">
      <c r="A550" s="98">
        <v>20</v>
      </c>
      <c r="B550" s="189" t="s">
        <v>1217</v>
      </c>
      <c r="C550" s="70" t="s">
        <v>1119</v>
      </c>
      <c r="D550" s="98" t="s">
        <v>988</v>
      </c>
      <c r="E550" s="208" t="s">
        <v>1218</v>
      </c>
      <c r="F550" s="205">
        <v>1.1</v>
      </c>
      <c r="G550" s="154">
        <f t="shared" si="47"/>
        <v>74.8</v>
      </c>
      <c r="H550" s="76" t="s">
        <v>1121</v>
      </c>
      <c r="I550" s="98">
        <v>1</v>
      </c>
      <c r="J550" s="197"/>
      <c r="K550" s="180">
        <v>0.054</v>
      </c>
      <c r="L550" s="198">
        <v>0.0133</v>
      </c>
      <c r="M550" s="95">
        <v>0.1944</v>
      </c>
      <c r="N550" s="198">
        <v>0.0694</v>
      </c>
      <c r="O550" s="74" t="s">
        <v>1122</v>
      </c>
      <c r="P550" s="74" t="s">
        <v>1122</v>
      </c>
      <c r="Q550" s="73">
        <v>2022.04</v>
      </c>
      <c r="R550" s="73"/>
      <c r="S550" s="10"/>
      <c r="T550" s="10"/>
      <c r="U550" s="10"/>
      <c r="V550" s="10"/>
      <c r="W550" s="10"/>
      <c r="X550" s="10"/>
      <c r="Y550" s="10"/>
      <c r="Z550" s="10"/>
      <c r="AA550" s="10"/>
      <c r="AB550" s="10"/>
      <c r="AC550" s="10"/>
      <c r="AD550" s="10"/>
      <c r="AE550" s="10"/>
      <c r="AF550" s="10"/>
      <c r="AG550" s="10"/>
      <c r="AH550" s="10"/>
      <c r="AI550" s="10"/>
      <c r="AJ550" s="10"/>
      <c r="AK550" s="10"/>
      <c r="AL550" s="10"/>
      <c r="AM550" s="10"/>
      <c r="AN550" s="10"/>
      <c r="AO550" s="10"/>
      <c r="AP550" s="10"/>
      <c r="AQ550" s="10"/>
      <c r="AR550" s="10"/>
      <c r="AS550" s="10"/>
      <c r="AT550" s="10"/>
      <c r="AU550" s="10"/>
      <c r="AV550" s="10"/>
      <c r="AW550" s="10"/>
      <c r="AX550" s="10"/>
      <c r="AY550" s="10"/>
      <c r="AZ550" s="10"/>
      <c r="BA550" s="10"/>
      <c r="BB550" s="10"/>
      <c r="BC550" s="10"/>
      <c r="BD550" s="10"/>
      <c r="BE550" s="10"/>
      <c r="BF550" s="10"/>
      <c r="BG550" s="10"/>
      <c r="BH550" s="10"/>
      <c r="BI550" s="10"/>
      <c r="BJ550" s="10"/>
      <c r="BK550" s="10"/>
      <c r="BL550" s="10"/>
      <c r="BM550" s="10"/>
      <c r="BN550" s="10"/>
      <c r="BO550" s="10"/>
      <c r="BP550" s="10"/>
      <c r="BQ550" s="10"/>
      <c r="BR550" s="10"/>
      <c r="BS550" s="10"/>
      <c r="BT550" s="10"/>
      <c r="BU550" s="10"/>
      <c r="BV550" s="10"/>
      <c r="BW550" s="10"/>
      <c r="BX550" s="10"/>
      <c r="BY550" s="10"/>
      <c r="BZ550" s="10"/>
      <c r="CA550" s="10"/>
      <c r="CB550" s="10"/>
      <c r="CC550" s="10"/>
      <c r="CD550" s="10"/>
      <c r="CE550" s="10"/>
      <c r="CF550" s="10"/>
      <c r="CG550" s="10"/>
      <c r="CH550" s="10"/>
      <c r="CI550" s="10"/>
      <c r="CJ550" s="10"/>
      <c r="CK550" s="10"/>
      <c r="CL550" s="10"/>
      <c r="CM550" s="10"/>
      <c r="CN550" s="10"/>
      <c r="CO550" s="10"/>
      <c r="CP550" s="10"/>
      <c r="CQ550" s="10"/>
      <c r="CR550" s="10"/>
      <c r="CS550" s="10"/>
      <c r="CT550" s="10"/>
      <c r="CU550" s="10"/>
      <c r="CV550" s="10"/>
      <c r="CW550" s="10"/>
      <c r="CX550" s="10"/>
      <c r="CY550" s="10"/>
      <c r="CZ550" s="10"/>
      <c r="DA550" s="10"/>
      <c r="DB550" s="10"/>
      <c r="DC550" s="10"/>
      <c r="DD550" s="10"/>
      <c r="DE550" s="10"/>
      <c r="DF550" s="10"/>
      <c r="DG550" s="10"/>
      <c r="DH550" s="10"/>
      <c r="DI550" s="10"/>
      <c r="DJ550" s="10"/>
      <c r="DK550" s="10"/>
      <c r="DL550" s="10"/>
      <c r="DM550" s="10"/>
      <c r="DN550" s="10"/>
      <c r="DO550" s="10"/>
      <c r="DP550" s="10"/>
      <c r="DQ550" s="10"/>
      <c r="DR550" s="10"/>
      <c r="DS550" s="10"/>
      <c r="DT550" s="10"/>
      <c r="DU550" s="10"/>
      <c r="DV550" s="10"/>
      <c r="DW550" s="10"/>
      <c r="DX550" s="10"/>
      <c r="DY550" s="10"/>
      <c r="DZ550" s="10"/>
      <c r="EA550" s="10"/>
      <c r="EB550" s="10"/>
      <c r="EC550" s="10"/>
      <c r="ED550" s="10"/>
      <c r="EE550" s="10"/>
      <c r="EF550" s="10"/>
      <c r="EG550" s="10"/>
      <c r="EH550" s="10"/>
      <c r="EI550" s="10"/>
      <c r="EJ550" s="10"/>
      <c r="EK550" s="10"/>
      <c r="EL550" s="10"/>
      <c r="EM550" s="10"/>
      <c r="EN550" s="10"/>
      <c r="EO550" s="10"/>
      <c r="EP550" s="10"/>
      <c r="EQ550" s="10"/>
      <c r="ER550" s="10"/>
      <c r="ES550" s="10"/>
      <c r="ET550" s="10"/>
      <c r="EU550" s="10"/>
      <c r="EV550" s="10"/>
      <c r="EW550" s="10"/>
      <c r="EX550" s="10"/>
      <c r="EY550" s="10"/>
      <c r="EZ550" s="10"/>
      <c r="FA550" s="10"/>
      <c r="FB550" s="10"/>
      <c r="FC550" s="10"/>
      <c r="FD550" s="10"/>
      <c r="FE550" s="10"/>
      <c r="FF550" s="10"/>
      <c r="FG550" s="10"/>
      <c r="FH550" s="10"/>
      <c r="FI550" s="10"/>
      <c r="FJ550" s="10"/>
      <c r="FK550" s="10"/>
      <c r="FL550" s="10"/>
      <c r="FM550" s="10"/>
      <c r="FN550" s="10"/>
      <c r="FO550" s="10"/>
      <c r="FP550" s="10"/>
      <c r="FQ550" s="10"/>
      <c r="FR550" s="10"/>
      <c r="FS550" s="10"/>
      <c r="FT550" s="10"/>
      <c r="FU550" s="10"/>
      <c r="FV550" s="10"/>
      <c r="FW550" s="10"/>
      <c r="FX550" s="10"/>
      <c r="FY550" s="10"/>
      <c r="FZ550" s="10"/>
      <c r="GA550" s="10"/>
      <c r="GB550" s="10"/>
      <c r="GC550" s="10"/>
      <c r="GD550" s="10"/>
      <c r="GE550" s="10"/>
      <c r="GF550" s="10"/>
      <c r="GG550" s="10"/>
      <c r="GH550" s="10"/>
      <c r="GI550" s="10"/>
      <c r="GJ550" s="10"/>
      <c r="GK550" s="10"/>
      <c r="GL550" s="10"/>
      <c r="GM550" s="10"/>
      <c r="GN550" s="10"/>
      <c r="GO550" s="10"/>
      <c r="GP550" s="10"/>
      <c r="GQ550" s="10"/>
      <c r="GR550" s="10"/>
      <c r="GS550" s="10"/>
      <c r="GT550" s="10"/>
      <c r="GU550" s="10"/>
      <c r="GV550" s="10"/>
      <c r="GW550" s="10"/>
      <c r="GX550" s="10"/>
      <c r="GY550" s="10"/>
      <c r="GZ550" s="10"/>
      <c r="HA550" s="10"/>
      <c r="HB550" s="10"/>
      <c r="HC550" s="10"/>
      <c r="HD550" s="10"/>
      <c r="HE550" s="10"/>
      <c r="HF550" s="10"/>
      <c r="HG550" s="10"/>
      <c r="HH550" s="10"/>
      <c r="HI550" s="10"/>
      <c r="HJ550" s="10"/>
      <c r="HK550" s="10"/>
      <c r="HL550" s="10"/>
      <c r="HM550" s="10"/>
      <c r="HN550" s="10"/>
      <c r="HO550" s="10"/>
      <c r="HP550" s="10"/>
      <c r="HQ550" s="10"/>
      <c r="HR550" s="10"/>
      <c r="HS550" s="10"/>
      <c r="HT550" s="10"/>
      <c r="HU550" s="10"/>
      <c r="HV550" s="10"/>
      <c r="HW550" s="10"/>
      <c r="HX550" s="10"/>
      <c r="HY550" s="10"/>
      <c r="HZ550" s="10"/>
      <c r="IA550" s="10"/>
      <c r="IB550" s="10"/>
      <c r="IC550" s="10"/>
      <c r="ID550" s="10"/>
      <c r="IE550" s="10"/>
      <c r="IF550" s="10"/>
      <c r="IG550" s="10"/>
      <c r="IH550" s="10"/>
      <c r="II550" s="10"/>
      <c r="IJ550" s="10"/>
      <c r="IK550" s="10"/>
      <c r="IL550" s="10"/>
      <c r="IM550" s="10"/>
      <c r="IN550" s="10"/>
      <c r="IO550" s="10"/>
    </row>
    <row r="551" s="8" customFormat="1" ht="41" customHeight="1" spans="1:249">
      <c r="A551" s="98">
        <v>21</v>
      </c>
      <c r="B551" s="137" t="s">
        <v>1219</v>
      </c>
      <c r="C551" s="70" t="s">
        <v>1119</v>
      </c>
      <c r="D551" s="98" t="s">
        <v>988</v>
      </c>
      <c r="E551" s="206" t="s">
        <v>1220</v>
      </c>
      <c r="F551" s="205">
        <v>5.7</v>
      </c>
      <c r="G551" s="154">
        <f t="shared" si="47"/>
        <v>387.6</v>
      </c>
      <c r="H551" s="76" t="s">
        <v>1121</v>
      </c>
      <c r="I551" s="98">
        <v>1</v>
      </c>
      <c r="J551" s="197"/>
      <c r="K551" s="180">
        <v>0.0068</v>
      </c>
      <c r="L551" s="199">
        <v>0.0034</v>
      </c>
      <c r="M551" s="95">
        <v>0.02448</v>
      </c>
      <c r="N551" s="210">
        <v>0.014688</v>
      </c>
      <c r="O551" s="74" t="s">
        <v>1122</v>
      </c>
      <c r="P551" s="74" t="s">
        <v>1122</v>
      </c>
      <c r="Q551" s="73">
        <v>2022.04</v>
      </c>
      <c r="R551" s="73"/>
      <c r="S551" s="10"/>
      <c r="T551" s="10"/>
      <c r="U551" s="10"/>
      <c r="V551" s="10"/>
      <c r="W551" s="10"/>
      <c r="X551" s="10"/>
      <c r="Y551" s="10"/>
      <c r="Z551" s="10"/>
      <c r="AA551" s="10"/>
      <c r="AB551" s="10"/>
      <c r="AC551" s="10"/>
      <c r="AD551" s="10"/>
      <c r="AE551" s="10"/>
      <c r="AF551" s="10"/>
      <c r="AG551" s="10"/>
      <c r="AH551" s="10"/>
      <c r="AI551" s="10"/>
      <c r="AJ551" s="10"/>
      <c r="AK551" s="10"/>
      <c r="AL551" s="10"/>
      <c r="AM551" s="10"/>
      <c r="AN551" s="10"/>
      <c r="AO551" s="10"/>
      <c r="AP551" s="10"/>
      <c r="AQ551" s="10"/>
      <c r="AR551" s="10"/>
      <c r="AS551" s="10"/>
      <c r="AT551" s="10"/>
      <c r="AU551" s="10"/>
      <c r="AV551" s="10"/>
      <c r="AW551" s="10"/>
      <c r="AX551" s="10"/>
      <c r="AY551" s="10"/>
      <c r="AZ551" s="10"/>
      <c r="BA551" s="10"/>
      <c r="BB551" s="10"/>
      <c r="BC551" s="10"/>
      <c r="BD551" s="10"/>
      <c r="BE551" s="10"/>
      <c r="BF551" s="10"/>
      <c r="BG551" s="10"/>
      <c r="BH551" s="10"/>
      <c r="BI551" s="10"/>
      <c r="BJ551" s="10"/>
      <c r="BK551" s="10"/>
      <c r="BL551" s="10"/>
      <c r="BM551" s="10"/>
      <c r="BN551" s="10"/>
      <c r="BO551" s="10"/>
      <c r="BP551" s="10"/>
      <c r="BQ551" s="10"/>
      <c r="BR551" s="10"/>
      <c r="BS551" s="10"/>
      <c r="BT551" s="10"/>
      <c r="BU551" s="10"/>
      <c r="BV551" s="10"/>
      <c r="BW551" s="10"/>
      <c r="BX551" s="10"/>
      <c r="BY551" s="10"/>
      <c r="BZ551" s="10"/>
      <c r="CA551" s="10"/>
      <c r="CB551" s="10"/>
      <c r="CC551" s="10"/>
      <c r="CD551" s="10"/>
      <c r="CE551" s="10"/>
      <c r="CF551" s="10"/>
      <c r="CG551" s="10"/>
      <c r="CH551" s="10"/>
      <c r="CI551" s="10"/>
      <c r="CJ551" s="10"/>
      <c r="CK551" s="10"/>
      <c r="CL551" s="10"/>
      <c r="CM551" s="10"/>
      <c r="CN551" s="10"/>
      <c r="CO551" s="10"/>
      <c r="CP551" s="10"/>
      <c r="CQ551" s="10"/>
      <c r="CR551" s="10"/>
      <c r="CS551" s="10"/>
      <c r="CT551" s="10"/>
      <c r="CU551" s="10"/>
      <c r="CV551" s="10"/>
      <c r="CW551" s="10"/>
      <c r="CX551" s="10"/>
      <c r="CY551" s="10"/>
      <c r="CZ551" s="10"/>
      <c r="DA551" s="10"/>
      <c r="DB551" s="10"/>
      <c r="DC551" s="10"/>
      <c r="DD551" s="10"/>
      <c r="DE551" s="10"/>
      <c r="DF551" s="10"/>
      <c r="DG551" s="10"/>
      <c r="DH551" s="10"/>
      <c r="DI551" s="10"/>
      <c r="DJ551" s="10"/>
      <c r="DK551" s="10"/>
      <c r="DL551" s="10"/>
      <c r="DM551" s="10"/>
      <c r="DN551" s="10"/>
      <c r="DO551" s="10"/>
      <c r="DP551" s="10"/>
      <c r="DQ551" s="10"/>
      <c r="DR551" s="10"/>
      <c r="DS551" s="10"/>
      <c r="DT551" s="10"/>
      <c r="DU551" s="10"/>
      <c r="DV551" s="10"/>
      <c r="DW551" s="10"/>
      <c r="DX551" s="10"/>
      <c r="DY551" s="10"/>
      <c r="DZ551" s="10"/>
      <c r="EA551" s="10"/>
      <c r="EB551" s="10"/>
      <c r="EC551" s="10"/>
      <c r="ED551" s="10"/>
      <c r="EE551" s="10"/>
      <c r="EF551" s="10"/>
      <c r="EG551" s="10"/>
      <c r="EH551" s="10"/>
      <c r="EI551" s="10"/>
      <c r="EJ551" s="10"/>
      <c r="EK551" s="10"/>
      <c r="EL551" s="10"/>
      <c r="EM551" s="10"/>
      <c r="EN551" s="10"/>
      <c r="EO551" s="10"/>
      <c r="EP551" s="10"/>
      <c r="EQ551" s="10"/>
      <c r="ER551" s="10"/>
      <c r="ES551" s="10"/>
      <c r="ET551" s="10"/>
      <c r="EU551" s="10"/>
      <c r="EV551" s="10"/>
      <c r="EW551" s="10"/>
      <c r="EX551" s="10"/>
      <c r="EY551" s="10"/>
      <c r="EZ551" s="10"/>
      <c r="FA551" s="10"/>
      <c r="FB551" s="10"/>
      <c r="FC551" s="10"/>
      <c r="FD551" s="10"/>
      <c r="FE551" s="10"/>
      <c r="FF551" s="10"/>
      <c r="FG551" s="10"/>
      <c r="FH551" s="10"/>
      <c r="FI551" s="10"/>
      <c r="FJ551" s="10"/>
      <c r="FK551" s="10"/>
      <c r="FL551" s="10"/>
      <c r="FM551" s="10"/>
      <c r="FN551" s="10"/>
      <c r="FO551" s="10"/>
      <c r="FP551" s="10"/>
      <c r="FQ551" s="10"/>
      <c r="FR551" s="10"/>
      <c r="FS551" s="10"/>
      <c r="FT551" s="10"/>
      <c r="FU551" s="10"/>
      <c r="FV551" s="10"/>
      <c r="FW551" s="10"/>
      <c r="FX551" s="10"/>
      <c r="FY551" s="10"/>
      <c r="FZ551" s="10"/>
      <c r="GA551" s="10"/>
      <c r="GB551" s="10"/>
      <c r="GC551" s="10"/>
      <c r="GD551" s="10"/>
      <c r="GE551" s="10"/>
      <c r="GF551" s="10"/>
      <c r="GG551" s="10"/>
      <c r="GH551" s="10"/>
      <c r="GI551" s="10"/>
      <c r="GJ551" s="10"/>
      <c r="GK551" s="10"/>
      <c r="GL551" s="10"/>
      <c r="GM551" s="10"/>
      <c r="GN551" s="10"/>
      <c r="GO551" s="10"/>
      <c r="GP551" s="10"/>
      <c r="GQ551" s="10"/>
      <c r="GR551" s="10"/>
      <c r="GS551" s="10"/>
      <c r="GT551" s="10"/>
      <c r="GU551" s="10"/>
      <c r="GV551" s="10"/>
      <c r="GW551" s="10"/>
      <c r="GX551" s="10"/>
      <c r="GY551" s="10"/>
      <c r="GZ551" s="10"/>
      <c r="HA551" s="10"/>
      <c r="HB551" s="10"/>
      <c r="HC551" s="10"/>
      <c r="HD551" s="10"/>
      <c r="HE551" s="10"/>
      <c r="HF551" s="10"/>
      <c r="HG551" s="10"/>
      <c r="HH551" s="10"/>
      <c r="HI551" s="10"/>
      <c r="HJ551" s="10"/>
      <c r="HK551" s="10"/>
      <c r="HL551" s="10"/>
      <c r="HM551" s="10"/>
      <c r="HN551" s="10"/>
      <c r="HO551" s="10"/>
      <c r="HP551" s="10"/>
      <c r="HQ551" s="10"/>
      <c r="HR551" s="10"/>
      <c r="HS551" s="10"/>
      <c r="HT551" s="10"/>
      <c r="HU551" s="10"/>
      <c r="HV551" s="10"/>
      <c r="HW551" s="10"/>
      <c r="HX551" s="10"/>
      <c r="HY551" s="10"/>
      <c r="HZ551" s="10"/>
      <c r="IA551" s="10"/>
      <c r="IB551" s="10"/>
      <c r="IC551" s="10"/>
      <c r="ID551" s="10"/>
      <c r="IE551" s="10"/>
      <c r="IF551" s="10"/>
      <c r="IG551" s="10"/>
      <c r="IH551" s="10"/>
      <c r="II551" s="10"/>
      <c r="IJ551" s="10"/>
      <c r="IK551" s="10"/>
      <c r="IL551" s="10"/>
      <c r="IM551" s="10"/>
      <c r="IN551" s="10"/>
      <c r="IO551" s="10"/>
    </row>
    <row r="552" s="8" customFormat="1" ht="41" customHeight="1" spans="1:249">
      <c r="A552" s="98">
        <v>22</v>
      </c>
      <c r="B552" s="137" t="s">
        <v>1221</v>
      </c>
      <c r="C552" s="70" t="s">
        <v>1119</v>
      </c>
      <c r="D552" s="98" t="s">
        <v>988</v>
      </c>
      <c r="E552" s="206" t="s">
        <v>1222</v>
      </c>
      <c r="F552" s="205">
        <v>3.15</v>
      </c>
      <c r="G552" s="154">
        <f t="shared" si="47"/>
        <v>214.2</v>
      </c>
      <c r="H552" s="76" t="s">
        <v>1121</v>
      </c>
      <c r="I552" s="98">
        <v>1</v>
      </c>
      <c r="J552" s="197"/>
      <c r="K552" s="180">
        <v>0.0046</v>
      </c>
      <c r="L552" s="199">
        <v>0.0151</v>
      </c>
      <c r="M552" s="136">
        <v>0.017388</v>
      </c>
      <c r="N552" s="211">
        <v>0.0598564</v>
      </c>
      <c r="O552" s="74" t="s">
        <v>1122</v>
      </c>
      <c r="P552" s="74" t="s">
        <v>1122</v>
      </c>
      <c r="Q552" s="73">
        <v>2022.04</v>
      </c>
      <c r="R552" s="73"/>
      <c r="S552" s="212"/>
      <c r="T552" s="212"/>
      <c r="U552" s="10"/>
      <c r="V552" s="10"/>
      <c r="W552" s="10"/>
      <c r="X552" s="10"/>
      <c r="Y552" s="10"/>
      <c r="Z552" s="10"/>
      <c r="AA552" s="10"/>
      <c r="AB552" s="10"/>
      <c r="AC552" s="10"/>
      <c r="AD552" s="10"/>
      <c r="AE552" s="10"/>
      <c r="AF552" s="10"/>
      <c r="AG552" s="10"/>
      <c r="AH552" s="10"/>
      <c r="AI552" s="10"/>
      <c r="AJ552" s="10"/>
      <c r="AK552" s="10"/>
      <c r="AL552" s="10"/>
      <c r="AM552" s="10"/>
      <c r="AN552" s="10"/>
      <c r="AO552" s="10"/>
      <c r="AP552" s="10"/>
      <c r="AQ552" s="10"/>
      <c r="AR552" s="10"/>
      <c r="AS552" s="10"/>
      <c r="AT552" s="10"/>
      <c r="AU552" s="10"/>
      <c r="AV552" s="10"/>
      <c r="AW552" s="10"/>
      <c r="AX552" s="10"/>
      <c r="AY552" s="10"/>
      <c r="AZ552" s="10"/>
      <c r="BA552" s="10"/>
      <c r="BB552" s="10"/>
      <c r="BC552" s="10"/>
      <c r="BD552" s="10"/>
      <c r="BE552" s="10"/>
      <c r="BF552" s="10"/>
      <c r="BG552" s="10"/>
      <c r="BH552" s="10"/>
      <c r="BI552" s="10"/>
      <c r="BJ552" s="10"/>
      <c r="BK552" s="10"/>
      <c r="BL552" s="10"/>
      <c r="BM552" s="10"/>
      <c r="BN552" s="10"/>
      <c r="BO552" s="10"/>
      <c r="BP552" s="10"/>
      <c r="BQ552" s="10"/>
      <c r="BR552" s="10"/>
      <c r="BS552" s="10"/>
      <c r="BT552" s="10"/>
      <c r="BU552" s="10"/>
      <c r="BV552" s="10"/>
      <c r="BW552" s="10"/>
      <c r="BX552" s="10"/>
      <c r="BY552" s="10"/>
      <c r="BZ552" s="10"/>
      <c r="CA552" s="10"/>
      <c r="CB552" s="10"/>
      <c r="CC552" s="10"/>
      <c r="CD552" s="10"/>
      <c r="CE552" s="10"/>
      <c r="CF552" s="10"/>
      <c r="CG552" s="10"/>
      <c r="CH552" s="10"/>
      <c r="CI552" s="10"/>
      <c r="CJ552" s="10"/>
      <c r="CK552" s="10"/>
      <c r="CL552" s="10"/>
      <c r="CM552" s="10"/>
      <c r="CN552" s="10"/>
      <c r="CO552" s="10"/>
      <c r="CP552" s="10"/>
      <c r="CQ552" s="10"/>
      <c r="CR552" s="10"/>
      <c r="CS552" s="10"/>
      <c r="CT552" s="10"/>
      <c r="CU552" s="10"/>
      <c r="CV552" s="10"/>
      <c r="CW552" s="10"/>
      <c r="CX552" s="10"/>
      <c r="CY552" s="10"/>
      <c r="CZ552" s="10"/>
      <c r="DA552" s="10"/>
      <c r="DB552" s="10"/>
      <c r="DC552" s="10"/>
      <c r="DD552" s="10"/>
      <c r="DE552" s="10"/>
      <c r="DF552" s="10"/>
      <c r="DG552" s="10"/>
      <c r="DH552" s="10"/>
      <c r="DI552" s="10"/>
      <c r="DJ552" s="10"/>
      <c r="DK552" s="10"/>
      <c r="DL552" s="10"/>
      <c r="DM552" s="10"/>
      <c r="DN552" s="10"/>
      <c r="DO552" s="10"/>
      <c r="DP552" s="10"/>
      <c r="DQ552" s="10"/>
      <c r="DR552" s="10"/>
      <c r="DS552" s="10"/>
      <c r="DT552" s="10"/>
      <c r="DU552" s="10"/>
      <c r="DV552" s="10"/>
      <c r="DW552" s="10"/>
      <c r="DX552" s="10"/>
      <c r="DY552" s="10"/>
      <c r="DZ552" s="10"/>
      <c r="EA552" s="10"/>
      <c r="EB552" s="10"/>
      <c r="EC552" s="10"/>
      <c r="ED552" s="10"/>
      <c r="EE552" s="10"/>
      <c r="EF552" s="10"/>
      <c r="EG552" s="10"/>
      <c r="EH552" s="10"/>
      <c r="EI552" s="10"/>
      <c r="EJ552" s="10"/>
      <c r="EK552" s="10"/>
      <c r="EL552" s="10"/>
      <c r="EM552" s="10"/>
      <c r="EN552" s="10"/>
      <c r="EO552" s="10"/>
      <c r="EP552" s="10"/>
      <c r="EQ552" s="10"/>
      <c r="ER552" s="10"/>
      <c r="ES552" s="10"/>
      <c r="ET552" s="10"/>
      <c r="EU552" s="10"/>
      <c r="EV552" s="10"/>
      <c r="EW552" s="10"/>
      <c r="EX552" s="10"/>
      <c r="EY552" s="10"/>
      <c r="EZ552" s="10"/>
      <c r="FA552" s="10"/>
      <c r="FB552" s="10"/>
      <c r="FC552" s="10"/>
      <c r="FD552" s="10"/>
      <c r="FE552" s="10"/>
      <c r="FF552" s="10"/>
      <c r="FG552" s="10"/>
      <c r="FH552" s="10"/>
      <c r="FI552" s="10"/>
      <c r="FJ552" s="10"/>
      <c r="FK552" s="10"/>
      <c r="FL552" s="10"/>
      <c r="FM552" s="10"/>
      <c r="FN552" s="10"/>
      <c r="FO552" s="10"/>
      <c r="FP552" s="10"/>
      <c r="FQ552" s="10"/>
      <c r="FR552" s="10"/>
      <c r="FS552" s="10"/>
      <c r="FT552" s="10"/>
      <c r="FU552" s="10"/>
      <c r="FV552" s="10"/>
      <c r="FW552" s="10"/>
      <c r="FX552" s="10"/>
      <c r="FY552" s="10"/>
      <c r="FZ552" s="10"/>
      <c r="GA552" s="10"/>
      <c r="GB552" s="10"/>
      <c r="GC552" s="10"/>
      <c r="GD552" s="10"/>
      <c r="GE552" s="10"/>
      <c r="GF552" s="10"/>
      <c r="GG552" s="10"/>
      <c r="GH552" s="10"/>
      <c r="GI552" s="10"/>
      <c r="GJ552" s="10"/>
      <c r="GK552" s="10"/>
      <c r="GL552" s="10"/>
      <c r="GM552" s="10"/>
      <c r="GN552" s="10"/>
      <c r="GO552" s="10"/>
      <c r="GP552" s="10"/>
      <c r="GQ552" s="10"/>
      <c r="GR552" s="10"/>
      <c r="GS552" s="10"/>
      <c r="GT552" s="10"/>
      <c r="GU552" s="10"/>
      <c r="GV552" s="10"/>
      <c r="GW552" s="10"/>
      <c r="GX552" s="10"/>
      <c r="GY552" s="10"/>
      <c r="GZ552" s="10"/>
      <c r="HA552" s="10"/>
      <c r="HB552" s="10"/>
      <c r="HC552" s="10"/>
      <c r="HD552" s="10"/>
      <c r="HE552" s="10"/>
      <c r="HF552" s="10"/>
      <c r="HG552" s="10"/>
      <c r="HH552" s="10"/>
      <c r="HI552" s="10"/>
      <c r="HJ552" s="10"/>
      <c r="HK552" s="10"/>
      <c r="HL552" s="10"/>
      <c r="HM552" s="10"/>
      <c r="HN552" s="10"/>
      <c r="HO552" s="10"/>
      <c r="HP552" s="10"/>
      <c r="HQ552" s="10"/>
      <c r="HR552" s="10"/>
      <c r="HS552" s="10"/>
      <c r="HT552" s="10"/>
      <c r="HU552" s="10"/>
      <c r="HV552" s="10"/>
      <c r="HW552" s="10"/>
      <c r="HX552" s="10"/>
      <c r="HY552" s="10"/>
      <c r="HZ552" s="10"/>
      <c r="IA552" s="10"/>
      <c r="IB552" s="10"/>
      <c r="IC552" s="10"/>
      <c r="ID552" s="10"/>
      <c r="IE552" s="10"/>
      <c r="IF552" s="10"/>
      <c r="IG552" s="10"/>
      <c r="IH552" s="10"/>
      <c r="II552" s="10"/>
      <c r="IJ552" s="10"/>
      <c r="IK552" s="10"/>
      <c r="IL552" s="10"/>
      <c r="IM552" s="10"/>
      <c r="IN552" s="10"/>
      <c r="IO552" s="10"/>
    </row>
    <row r="553" s="10" customFormat="1" ht="61" customHeight="1" spans="1:18">
      <c r="A553" s="92" t="s">
        <v>1223</v>
      </c>
      <c r="B553" s="92"/>
      <c r="C553" s="184"/>
      <c r="D553" s="185"/>
      <c r="E553" s="185"/>
      <c r="F553" s="209" t="s">
        <v>1224</v>
      </c>
      <c r="G553" s="187">
        <f>SUM(G554:G591)</f>
        <v>14038.345</v>
      </c>
      <c r="H553" s="188"/>
      <c r="I553" s="73"/>
      <c r="J553" s="73"/>
      <c r="K553" s="97"/>
      <c r="L553" s="97"/>
      <c r="M553" s="97"/>
      <c r="N553" s="97"/>
      <c r="O553" s="73"/>
      <c r="P553" s="73"/>
      <c r="Q553" s="73"/>
      <c r="R553" s="108"/>
    </row>
    <row r="554" s="10" customFormat="1" ht="36" customHeight="1" spans="1:18">
      <c r="A554" s="98">
        <v>1</v>
      </c>
      <c r="B554" s="137" t="s">
        <v>1225</v>
      </c>
      <c r="C554" s="70" t="s">
        <v>1119</v>
      </c>
      <c r="D554" s="98" t="s">
        <v>988</v>
      </c>
      <c r="E554" s="192" t="s">
        <v>1226</v>
      </c>
      <c r="F554" s="191">
        <v>4.3</v>
      </c>
      <c r="G554" s="136">
        <f>F554*85</f>
        <v>365.5</v>
      </c>
      <c r="H554" s="71" t="s">
        <v>1121</v>
      </c>
      <c r="I554" s="98">
        <v>2</v>
      </c>
      <c r="J554" s="197"/>
      <c r="K554" s="180">
        <v>0.0108</v>
      </c>
      <c r="L554" s="199">
        <v>0.0349</v>
      </c>
      <c r="M554" s="95">
        <v>0.03888</v>
      </c>
      <c r="N554" s="210">
        <v>0.150768</v>
      </c>
      <c r="O554" s="74" t="s">
        <v>1122</v>
      </c>
      <c r="P554" s="74" t="s">
        <v>1122</v>
      </c>
      <c r="Q554" s="73">
        <v>2021.12</v>
      </c>
      <c r="R554" s="108"/>
    </row>
    <row r="555" s="10" customFormat="1" ht="36" customHeight="1" spans="1:18">
      <c r="A555" s="98">
        <v>2</v>
      </c>
      <c r="B555" s="137" t="s">
        <v>1219</v>
      </c>
      <c r="C555" s="70" t="s">
        <v>1119</v>
      </c>
      <c r="D555" s="98" t="s">
        <v>988</v>
      </c>
      <c r="E555" s="192" t="s">
        <v>1220</v>
      </c>
      <c r="F555" s="191">
        <v>5.7</v>
      </c>
      <c r="G555" s="136">
        <f>F555*85</f>
        <v>484.5</v>
      </c>
      <c r="H555" s="71" t="s">
        <v>1121</v>
      </c>
      <c r="I555" s="98">
        <v>1</v>
      </c>
      <c r="J555" s="197"/>
      <c r="K555" s="180">
        <v>0.0068</v>
      </c>
      <c r="L555" s="199">
        <v>0.0034</v>
      </c>
      <c r="M555" s="95">
        <v>0.02448</v>
      </c>
      <c r="N555" s="210">
        <v>0.014688</v>
      </c>
      <c r="O555" s="74" t="s">
        <v>1122</v>
      </c>
      <c r="P555" s="74" t="s">
        <v>1122</v>
      </c>
      <c r="Q555" s="73">
        <v>2021.12</v>
      </c>
      <c r="R555" s="108"/>
    </row>
    <row r="556" s="10" customFormat="1" ht="36" customHeight="1" spans="1:18">
      <c r="A556" s="98">
        <v>3</v>
      </c>
      <c r="B556" s="137" t="s">
        <v>1227</v>
      </c>
      <c r="C556" s="70" t="s">
        <v>1119</v>
      </c>
      <c r="D556" s="98" t="s">
        <v>988</v>
      </c>
      <c r="E556" s="192" t="s">
        <v>1228</v>
      </c>
      <c r="F556" s="191">
        <v>5</v>
      </c>
      <c r="G556" s="136">
        <f>F556*85</f>
        <v>425</v>
      </c>
      <c r="H556" s="71" t="s">
        <v>1121</v>
      </c>
      <c r="I556" s="98">
        <v>2</v>
      </c>
      <c r="J556" s="197"/>
      <c r="K556" s="180">
        <v>0.0127</v>
      </c>
      <c r="L556" s="199">
        <v>0.0094</v>
      </c>
      <c r="M556" s="95">
        <v>0.04572</v>
      </c>
      <c r="N556" s="210">
        <v>0.040608</v>
      </c>
      <c r="O556" s="74" t="s">
        <v>1122</v>
      </c>
      <c r="P556" s="74" t="s">
        <v>1122</v>
      </c>
      <c r="Q556" s="73">
        <v>2021.12</v>
      </c>
      <c r="R556" s="108"/>
    </row>
    <row r="557" s="10" customFormat="1" ht="36" customHeight="1" spans="1:18">
      <c r="A557" s="98">
        <v>4</v>
      </c>
      <c r="B557" s="137" t="s">
        <v>1229</v>
      </c>
      <c r="C557" s="70" t="s">
        <v>1119</v>
      </c>
      <c r="D557" s="98" t="s">
        <v>988</v>
      </c>
      <c r="E557" s="192" t="s">
        <v>1230</v>
      </c>
      <c r="F557" s="191">
        <v>7.8</v>
      </c>
      <c r="G557" s="136">
        <f t="shared" ref="G557:G591" si="48">F557*85</f>
        <v>663</v>
      </c>
      <c r="H557" s="71" t="s">
        <v>1121</v>
      </c>
      <c r="I557" s="98">
        <v>2</v>
      </c>
      <c r="J557" s="197"/>
      <c r="K557" s="180">
        <v>0.0124</v>
      </c>
      <c r="L557" s="199">
        <v>0.0268</v>
      </c>
      <c r="M557" s="95">
        <v>0.0536</v>
      </c>
      <c r="N557" s="210">
        <v>0.0947</v>
      </c>
      <c r="O557" s="74" t="s">
        <v>1122</v>
      </c>
      <c r="P557" s="74" t="s">
        <v>1122</v>
      </c>
      <c r="Q557" s="73">
        <v>2021.12</v>
      </c>
      <c r="R557" s="108"/>
    </row>
    <row r="558" s="10" customFormat="1" ht="36" customHeight="1" spans="1:18">
      <c r="A558" s="98">
        <v>5</v>
      </c>
      <c r="B558" s="137" t="s">
        <v>1231</v>
      </c>
      <c r="C558" s="70" t="s">
        <v>1119</v>
      </c>
      <c r="D558" s="98" t="s">
        <v>988</v>
      </c>
      <c r="E558" s="192" t="s">
        <v>1232</v>
      </c>
      <c r="F558" s="191">
        <v>4.5</v>
      </c>
      <c r="G558" s="136">
        <f t="shared" si="48"/>
        <v>382.5</v>
      </c>
      <c r="H558" s="71" t="s">
        <v>1121</v>
      </c>
      <c r="I558" s="98">
        <v>2</v>
      </c>
      <c r="J558" s="197"/>
      <c r="K558" s="180">
        <v>0.0078</v>
      </c>
      <c r="L558" s="199">
        <v>0.0194</v>
      </c>
      <c r="M558" s="95">
        <v>0.02808</v>
      </c>
      <c r="N558" s="210">
        <v>0.083808</v>
      </c>
      <c r="O558" s="74" t="s">
        <v>1122</v>
      </c>
      <c r="P558" s="74" t="s">
        <v>1122</v>
      </c>
      <c r="Q558" s="73">
        <v>2021.12</v>
      </c>
      <c r="R558" s="108"/>
    </row>
    <row r="559" s="10" customFormat="1" ht="36" customHeight="1" spans="1:18">
      <c r="A559" s="98">
        <v>6</v>
      </c>
      <c r="B559" s="189" t="s">
        <v>1233</v>
      </c>
      <c r="C559" s="70" t="s">
        <v>1119</v>
      </c>
      <c r="D559" s="98" t="s">
        <v>988</v>
      </c>
      <c r="E559" s="190" t="s">
        <v>1142</v>
      </c>
      <c r="F559" s="191">
        <v>1.669</v>
      </c>
      <c r="G559" s="136">
        <f t="shared" si="48"/>
        <v>141.865</v>
      </c>
      <c r="H559" s="71" t="s">
        <v>1121</v>
      </c>
      <c r="I559" s="98">
        <v>1</v>
      </c>
      <c r="J559" s="197"/>
      <c r="K559" s="180">
        <v>0.0039</v>
      </c>
      <c r="L559" s="199">
        <v>0.0084</v>
      </c>
      <c r="M559" s="95">
        <v>0.0108</v>
      </c>
      <c r="N559" s="210">
        <v>0.036288</v>
      </c>
      <c r="O559" s="74" t="s">
        <v>1122</v>
      </c>
      <c r="P559" s="74" t="s">
        <v>1122</v>
      </c>
      <c r="Q559" s="73">
        <v>2021.12</v>
      </c>
      <c r="R559" s="125"/>
    </row>
    <row r="560" s="10" customFormat="1" ht="36" customHeight="1" spans="1:18">
      <c r="A560" s="98">
        <v>7</v>
      </c>
      <c r="B560" s="137" t="s">
        <v>1234</v>
      </c>
      <c r="C560" s="70" t="s">
        <v>1119</v>
      </c>
      <c r="D560" s="98" t="s">
        <v>988</v>
      </c>
      <c r="E560" s="190" t="s">
        <v>1235</v>
      </c>
      <c r="F560" s="191">
        <v>1.05</v>
      </c>
      <c r="G560" s="136">
        <f t="shared" si="48"/>
        <v>89.25</v>
      </c>
      <c r="H560" s="71" t="s">
        <v>1121</v>
      </c>
      <c r="I560" s="98">
        <v>1</v>
      </c>
      <c r="J560" s="197"/>
      <c r="K560" s="180">
        <v>0.0078</v>
      </c>
      <c r="L560" s="199">
        <v>0.0278</v>
      </c>
      <c r="M560" s="180">
        <v>0.0264</v>
      </c>
      <c r="N560" s="199">
        <v>0.097</v>
      </c>
      <c r="O560" s="74" t="s">
        <v>1122</v>
      </c>
      <c r="P560" s="74" t="s">
        <v>1122</v>
      </c>
      <c r="Q560" s="73">
        <v>2021.12</v>
      </c>
      <c r="R560" s="108"/>
    </row>
    <row r="561" s="10" customFormat="1" ht="36" customHeight="1" spans="1:18">
      <c r="A561" s="98">
        <v>8</v>
      </c>
      <c r="B561" s="137" t="s">
        <v>1236</v>
      </c>
      <c r="C561" s="70" t="s">
        <v>1119</v>
      </c>
      <c r="D561" s="98" t="s">
        <v>988</v>
      </c>
      <c r="E561" s="190" t="s">
        <v>1237</v>
      </c>
      <c r="F561" s="191">
        <v>1.447</v>
      </c>
      <c r="G561" s="136">
        <f t="shared" si="48"/>
        <v>122.995</v>
      </c>
      <c r="H561" s="71" t="s">
        <v>1121</v>
      </c>
      <c r="I561" s="98">
        <v>1</v>
      </c>
      <c r="J561" s="197"/>
      <c r="K561" s="180">
        <v>0.0066</v>
      </c>
      <c r="L561" s="199">
        <v>0.0087</v>
      </c>
      <c r="M561" s="180">
        <v>0.023</v>
      </c>
      <c r="N561" s="199">
        <v>0.044</v>
      </c>
      <c r="O561" s="74" t="s">
        <v>1122</v>
      </c>
      <c r="P561" s="74" t="s">
        <v>1122</v>
      </c>
      <c r="Q561" s="73">
        <v>2021.12</v>
      </c>
      <c r="R561" s="108"/>
    </row>
    <row r="562" s="1" customFormat="1" ht="36" customHeight="1" spans="1:249">
      <c r="A562" s="98">
        <v>9</v>
      </c>
      <c r="B562" s="137" t="s">
        <v>1238</v>
      </c>
      <c r="C562" s="70" t="s">
        <v>1119</v>
      </c>
      <c r="D562" s="98" t="s">
        <v>988</v>
      </c>
      <c r="E562" s="192" t="s">
        <v>1239</v>
      </c>
      <c r="F562" s="191">
        <v>1.5</v>
      </c>
      <c r="G562" s="136">
        <f t="shared" si="48"/>
        <v>127.5</v>
      </c>
      <c r="H562" s="71" t="s">
        <v>1121</v>
      </c>
      <c r="I562" s="98">
        <v>1</v>
      </c>
      <c r="J562" s="197"/>
      <c r="K562" s="180">
        <v>0.0047</v>
      </c>
      <c r="L562" s="199">
        <v>0.0136</v>
      </c>
      <c r="M562" s="136">
        <v>0.017766</v>
      </c>
      <c r="N562" s="211">
        <v>0.0539104</v>
      </c>
      <c r="O562" s="74" t="s">
        <v>1122</v>
      </c>
      <c r="P562" s="74" t="s">
        <v>1122</v>
      </c>
      <c r="Q562" s="73">
        <v>2021.12</v>
      </c>
      <c r="R562" s="108"/>
      <c r="S562" s="212"/>
      <c r="T562" s="212"/>
      <c r="U562" s="30"/>
      <c r="V562" s="30"/>
      <c r="W562" s="30"/>
      <c r="X562" s="30"/>
      <c r="Y562" s="30"/>
      <c r="Z562" s="30"/>
      <c r="AA562" s="30"/>
      <c r="AB562" s="30"/>
      <c r="AC562" s="30"/>
      <c r="AD562" s="30"/>
      <c r="AE562" s="30"/>
      <c r="AF562" s="30"/>
      <c r="AG562" s="30"/>
      <c r="AH562" s="30"/>
      <c r="AI562" s="30"/>
      <c r="AJ562" s="30"/>
      <c r="AK562" s="30"/>
      <c r="AL562" s="30"/>
      <c r="AM562" s="30"/>
      <c r="AN562" s="30"/>
      <c r="AO562" s="30"/>
      <c r="AP562" s="30"/>
      <c r="AQ562" s="30"/>
      <c r="AR562" s="30"/>
      <c r="AS562" s="30"/>
      <c r="AT562" s="30"/>
      <c r="AU562" s="30"/>
      <c r="AV562" s="30"/>
      <c r="AW562" s="30"/>
      <c r="AX562" s="30"/>
      <c r="AY562" s="30"/>
      <c r="AZ562" s="30"/>
      <c r="BA562" s="30"/>
      <c r="BB562" s="30"/>
      <c r="BC562" s="30"/>
      <c r="BD562" s="30"/>
      <c r="BE562" s="30"/>
      <c r="BF562" s="30"/>
      <c r="BG562" s="30"/>
      <c r="BH562" s="30"/>
      <c r="BI562" s="30"/>
      <c r="BJ562" s="30"/>
      <c r="BK562" s="30"/>
      <c r="BL562" s="30"/>
      <c r="BM562" s="30"/>
      <c r="BN562" s="30"/>
      <c r="BO562" s="30"/>
      <c r="BP562" s="30"/>
      <c r="BQ562" s="30"/>
      <c r="BR562" s="30"/>
      <c r="BS562" s="30"/>
      <c r="BT562" s="30"/>
      <c r="BU562" s="30"/>
      <c r="BV562" s="30"/>
      <c r="BW562" s="30"/>
      <c r="BX562" s="30"/>
      <c r="BY562" s="30"/>
      <c r="BZ562" s="30"/>
      <c r="CA562" s="30"/>
      <c r="CB562" s="30"/>
      <c r="CC562" s="30"/>
      <c r="CD562" s="30"/>
      <c r="CE562" s="30"/>
      <c r="CF562" s="30"/>
      <c r="CG562" s="30"/>
      <c r="CH562" s="30"/>
      <c r="CI562" s="30"/>
      <c r="CJ562" s="30"/>
      <c r="CK562" s="30"/>
      <c r="CL562" s="30"/>
      <c r="CM562" s="30"/>
      <c r="CN562" s="30"/>
      <c r="CO562" s="30"/>
      <c r="CP562" s="30"/>
      <c r="CQ562" s="30"/>
      <c r="CR562" s="30"/>
      <c r="CS562" s="30"/>
      <c r="CT562" s="30"/>
      <c r="CU562" s="30"/>
      <c r="CV562" s="30"/>
      <c r="CW562" s="30"/>
      <c r="CX562" s="30"/>
      <c r="CY562" s="30"/>
      <c r="CZ562" s="30"/>
      <c r="DA562" s="30"/>
      <c r="DB562" s="30"/>
      <c r="DC562" s="30"/>
      <c r="DD562" s="30"/>
      <c r="DE562" s="30"/>
      <c r="DF562" s="30"/>
      <c r="DG562" s="30"/>
      <c r="DH562" s="30"/>
      <c r="DI562" s="30"/>
      <c r="DJ562" s="30"/>
      <c r="DK562" s="30"/>
      <c r="DL562" s="30"/>
      <c r="DM562" s="30"/>
      <c r="DN562" s="30"/>
      <c r="DO562" s="30"/>
      <c r="DP562" s="30"/>
      <c r="DQ562" s="30"/>
      <c r="DR562" s="30"/>
      <c r="DS562" s="30"/>
      <c r="DT562" s="30"/>
      <c r="DU562" s="30"/>
      <c r="DV562" s="30"/>
      <c r="DW562" s="30"/>
      <c r="DX562" s="30"/>
      <c r="DY562" s="30"/>
      <c r="DZ562" s="30"/>
      <c r="EA562" s="30"/>
      <c r="EB562" s="30"/>
      <c r="EC562" s="30"/>
      <c r="ED562" s="30"/>
      <c r="EE562" s="30"/>
      <c r="EF562" s="30"/>
      <c r="EG562" s="30"/>
      <c r="EH562" s="30"/>
      <c r="EI562" s="30"/>
      <c r="EJ562" s="30"/>
      <c r="EK562" s="30"/>
      <c r="EL562" s="30"/>
      <c r="EM562" s="30"/>
      <c r="EN562" s="30"/>
      <c r="EO562" s="30"/>
      <c r="EP562" s="30"/>
      <c r="EQ562" s="30"/>
      <c r="ER562" s="30"/>
      <c r="ES562" s="30"/>
      <c r="ET562" s="30"/>
      <c r="EU562" s="30"/>
      <c r="EV562" s="30"/>
      <c r="EW562" s="30"/>
      <c r="EX562" s="30"/>
      <c r="EY562" s="30"/>
      <c r="EZ562" s="30"/>
      <c r="FA562" s="30"/>
      <c r="FB562" s="30"/>
      <c r="FC562" s="30"/>
      <c r="FD562" s="30"/>
      <c r="FE562" s="30"/>
      <c r="FF562" s="30"/>
      <c r="FG562" s="30"/>
      <c r="FH562" s="30"/>
      <c r="FI562" s="30"/>
      <c r="FJ562" s="30"/>
      <c r="FK562" s="30"/>
      <c r="FL562" s="30"/>
      <c r="FM562" s="30"/>
      <c r="FN562" s="30"/>
      <c r="FO562" s="30"/>
      <c r="FP562" s="30"/>
      <c r="FQ562" s="30"/>
      <c r="FR562" s="30"/>
      <c r="FS562" s="30"/>
      <c r="FT562" s="30"/>
      <c r="FU562" s="30"/>
      <c r="FV562" s="30"/>
      <c r="FW562" s="30"/>
      <c r="FX562" s="30"/>
      <c r="FY562" s="30"/>
      <c r="FZ562" s="30"/>
      <c r="GA562" s="30"/>
      <c r="GB562" s="30"/>
      <c r="GC562" s="30"/>
      <c r="GD562" s="30"/>
      <c r="GE562" s="30"/>
      <c r="GF562" s="30"/>
      <c r="GG562" s="30"/>
      <c r="GH562" s="30"/>
      <c r="GI562" s="30"/>
      <c r="GJ562" s="30"/>
      <c r="GK562" s="30"/>
      <c r="GL562" s="30"/>
      <c r="GM562" s="30"/>
      <c r="GN562" s="30"/>
      <c r="GO562" s="30"/>
      <c r="GP562" s="30"/>
      <c r="GQ562" s="30"/>
      <c r="GR562" s="30"/>
      <c r="GS562" s="30"/>
      <c r="GT562" s="30"/>
      <c r="GU562" s="30"/>
      <c r="GV562" s="30"/>
      <c r="GW562" s="30"/>
      <c r="GX562" s="30"/>
      <c r="GY562" s="30"/>
      <c r="GZ562" s="30"/>
      <c r="HA562" s="30"/>
      <c r="HB562" s="30"/>
      <c r="HC562" s="30"/>
      <c r="HD562" s="30"/>
      <c r="HE562" s="30"/>
      <c r="HF562" s="30"/>
      <c r="HG562" s="30"/>
      <c r="HH562" s="30"/>
      <c r="HI562" s="30"/>
      <c r="HJ562" s="30"/>
      <c r="HK562" s="30"/>
      <c r="HL562" s="30"/>
      <c r="HM562" s="30"/>
      <c r="HN562" s="30"/>
      <c r="HO562" s="30"/>
      <c r="HP562" s="30"/>
      <c r="HQ562" s="30"/>
      <c r="HR562" s="30"/>
      <c r="HS562" s="30"/>
      <c r="HT562" s="30"/>
      <c r="HU562" s="30"/>
      <c r="HV562" s="30"/>
      <c r="HW562" s="30"/>
      <c r="HX562" s="30"/>
      <c r="HY562" s="30"/>
      <c r="HZ562" s="30"/>
      <c r="IA562" s="30"/>
      <c r="IB562" s="30"/>
      <c r="IC562" s="30"/>
      <c r="ID562" s="30"/>
      <c r="IE562" s="30"/>
      <c r="IF562" s="30"/>
      <c r="IG562" s="30"/>
      <c r="IH562" s="30"/>
      <c r="II562" s="30"/>
      <c r="IJ562" s="30"/>
      <c r="IK562" s="30"/>
      <c r="IL562" s="30"/>
      <c r="IM562" s="30"/>
      <c r="IN562" s="30"/>
      <c r="IO562" s="30"/>
    </row>
    <row r="563" s="10" customFormat="1" ht="36" customHeight="1" spans="1:20">
      <c r="A563" s="98">
        <v>10</v>
      </c>
      <c r="B563" s="125" t="s">
        <v>1240</v>
      </c>
      <c r="C563" s="70" t="s">
        <v>1119</v>
      </c>
      <c r="D563" s="98" t="s">
        <v>988</v>
      </c>
      <c r="E563" s="192" t="s">
        <v>1241</v>
      </c>
      <c r="F563" s="191">
        <v>3.79</v>
      </c>
      <c r="G563" s="136">
        <f t="shared" si="48"/>
        <v>322.15</v>
      </c>
      <c r="H563" s="71" t="s">
        <v>1121</v>
      </c>
      <c r="I563" s="98">
        <v>1</v>
      </c>
      <c r="J563" s="197"/>
      <c r="K563" s="180">
        <v>0.0036</v>
      </c>
      <c r="L563" s="199">
        <v>0.0104</v>
      </c>
      <c r="M563" s="136">
        <v>0.013608</v>
      </c>
      <c r="N563" s="211">
        <v>0.0412256</v>
      </c>
      <c r="O563" s="74" t="s">
        <v>1122</v>
      </c>
      <c r="P563" s="74" t="s">
        <v>1122</v>
      </c>
      <c r="Q563" s="73">
        <v>2021.12</v>
      </c>
      <c r="R563" s="108"/>
      <c r="S563" s="212"/>
      <c r="T563" s="212"/>
    </row>
    <row r="564" s="10" customFormat="1" ht="36" customHeight="1" spans="1:20">
      <c r="A564" s="98">
        <v>11</v>
      </c>
      <c r="B564" s="137" t="s">
        <v>1242</v>
      </c>
      <c r="C564" s="70" t="s">
        <v>1119</v>
      </c>
      <c r="D564" s="98" t="s">
        <v>988</v>
      </c>
      <c r="E564" s="192" t="s">
        <v>1243</v>
      </c>
      <c r="F564" s="191">
        <v>4.9</v>
      </c>
      <c r="G564" s="136">
        <f t="shared" si="48"/>
        <v>416.5</v>
      </c>
      <c r="H564" s="71" t="s">
        <v>1121</v>
      </c>
      <c r="I564" s="98">
        <v>1</v>
      </c>
      <c r="J564" s="197"/>
      <c r="K564" s="180">
        <v>0.0075</v>
      </c>
      <c r="L564" s="199">
        <v>0.0141</v>
      </c>
      <c r="M564" s="136">
        <v>0.02835</v>
      </c>
      <c r="N564" s="211">
        <v>0.0558924</v>
      </c>
      <c r="O564" s="74" t="s">
        <v>1122</v>
      </c>
      <c r="P564" s="74" t="s">
        <v>1122</v>
      </c>
      <c r="Q564" s="73">
        <v>2021.12</v>
      </c>
      <c r="R564" s="108"/>
      <c r="S564" s="212"/>
      <c r="T564" s="212"/>
    </row>
    <row r="565" s="10" customFormat="1" ht="36" customHeight="1" spans="1:20">
      <c r="A565" s="98">
        <v>12</v>
      </c>
      <c r="B565" s="207" t="s">
        <v>1244</v>
      </c>
      <c r="C565" s="70" t="s">
        <v>1119</v>
      </c>
      <c r="D565" s="98" t="s">
        <v>988</v>
      </c>
      <c r="E565" s="192" t="s">
        <v>1245</v>
      </c>
      <c r="F565" s="191">
        <v>5.7</v>
      </c>
      <c r="G565" s="136">
        <f t="shared" si="48"/>
        <v>484.5</v>
      </c>
      <c r="H565" s="71" t="s">
        <v>1121</v>
      </c>
      <c r="I565" s="98">
        <v>2</v>
      </c>
      <c r="J565" s="197"/>
      <c r="K565" s="180">
        <v>0.0121</v>
      </c>
      <c r="L565" s="199">
        <v>0.0138</v>
      </c>
      <c r="M565" s="136">
        <v>0.045738</v>
      </c>
      <c r="N565" s="211">
        <v>0.0547032</v>
      </c>
      <c r="O565" s="74" t="s">
        <v>1122</v>
      </c>
      <c r="P565" s="74" t="s">
        <v>1122</v>
      </c>
      <c r="Q565" s="73">
        <v>2021.12</v>
      </c>
      <c r="R565" s="108"/>
      <c r="S565" s="212"/>
      <c r="T565" s="212"/>
    </row>
    <row r="566" s="10" customFormat="1" ht="36" customHeight="1" spans="1:20">
      <c r="A566" s="98">
        <v>13</v>
      </c>
      <c r="B566" s="207" t="s">
        <v>1246</v>
      </c>
      <c r="C566" s="70" t="s">
        <v>1119</v>
      </c>
      <c r="D566" s="98" t="s">
        <v>988</v>
      </c>
      <c r="E566" s="192" t="s">
        <v>1247</v>
      </c>
      <c r="F566" s="191">
        <v>2</v>
      </c>
      <c r="G566" s="136">
        <f t="shared" si="48"/>
        <v>170</v>
      </c>
      <c r="H566" s="71" t="s">
        <v>1121</v>
      </c>
      <c r="I566" s="98">
        <v>1</v>
      </c>
      <c r="J566" s="197"/>
      <c r="K566" s="180">
        <v>0.0051</v>
      </c>
      <c r="L566" s="199">
        <v>0.0098</v>
      </c>
      <c r="M566" s="136">
        <v>0.019278</v>
      </c>
      <c r="N566" s="211">
        <v>0.0388472</v>
      </c>
      <c r="O566" s="74" t="s">
        <v>1122</v>
      </c>
      <c r="P566" s="74" t="s">
        <v>1122</v>
      </c>
      <c r="Q566" s="73">
        <v>2021.12</v>
      </c>
      <c r="R566" s="108"/>
      <c r="S566" s="212"/>
      <c r="T566" s="212"/>
    </row>
    <row r="567" s="10" customFormat="1" ht="36" customHeight="1" spans="1:20">
      <c r="A567" s="98">
        <v>14</v>
      </c>
      <c r="B567" s="137" t="s">
        <v>1248</v>
      </c>
      <c r="C567" s="70" t="s">
        <v>1119</v>
      </c>
      <c r="D567" s="98" t="s">
        <v>988</v>
      </c>
      <c r="E567" s="192" t="s">
        <v>1220</v>
      </c>
      <c r="F567" s="191">
        <v>0.9</v>
      </c>
      <c r="G567" s="136">
        <f t="shared" si="48"/>
        <v>76.5</v>
      </c>
      <c r="H567" s="71" t="s">
        <v>1121</v>
      </c>
      <c r="I567" s="98">
        <v>1</v>
      </c>
      <c r="J567" s="197"/>
      <c r="K567" s="180">
        <v>0.0073</v>
      </c>
      <c r="L567" s="199">
        <v>0.0087</v>
      </c>
      <c r="M567" s="136">
        <v>0.027594</v>
      </c>
      <c r="N567" s="211">
        <v>0.0344868</v>
      </c>
      <c r="O567" s="74" t="s">
        <v>1122</v>
      </c>
      <c r="P567" s="74" t="s">
        <v>1122</v>
      </c>
      <c r="Q567" s="73">
        <v>2021.12</v>
      </c>
      <c r="R567" s="108"/>
      <c r="S567" s="212"/>
      <c r="T567" s="212"/>
    </row>
    <row r="568" s="10" customFormat="1" ht="36" customHeight="1" spans="1:20">
      <c r="A568" s="98">
        <v>15</v>
      </c>
      <c r="B568" s="137" t="s">
        <v>1221</v>
      </c>
      <c r="C568" s="70" t="s">
        <v>1119</v>
      </c>
      <c r="D568" s="98" t="s">
        <v>988</v>
      </c>
      <c r="E568" s="192" t="s">
        <v>1222</v>
      </c>
      <c r="F568" s="191">
        <v>3.15</v>
      </c>
      <c r="G568" s="136">
        <f t="shared" si="48"/>
        <v>267.75</v>
      </c>
      <c r="H568" s="71" t="s">
        <v>1121</v>
      </c>
      <c r="I568" s="98">
        <v>1</v>
      </c>
      <c r="J568" s="197"/>
      <c r="K568" s="180">
        <v>0.0046</v>
      </c>
      <c r="L568" s="199">
        <v>0.0151</v>
      </c>
      <c r="M568" s="136">
        <v>0.017388</v>
      </c>
      <c r="N568" s="211">
        <v>0.0598564</v>
      </c>
      <c r="O568" s="74" t="s">
        <v>1122</v>
      </c>
      <c r="P568" s="74" t="s">
        <v>1122</v>
      </c>
      <c r="Q568" s="73">
        <v>2021.12</v>
      </c>
      <c r="R568" s="108"/>
      <c r="S568" s="212"/>
      <c r="T568" s="212"/>
    </row>
    <row r="569" s="10" customFormat="1" ht="36" customHeight="1" spans="1:20">
      <c r="A569" s="98">
        <v>16</v>
      </c>
      <c r="B569" s="137" t="s">
        <v>1249</v>
      </c>
      <c r="C569" s="70" t="s">
        <v>1119</v>
      </c>
      <c r="D569" s="98" t="s">
        <v>988</v>
      </c>
      <c r="E569" s="192" t="s">
        <v>1250</v>
      </c>
      <c r="F569" s="191">
        <v>3.38</v>
      </c>
      <c r="G569" s="136">
        <f t="shared" si="48"/>
        <v>287.3</v>
      </c>
      <c r="H569" s="71" t="s">
        <v>1121</v>
      </c>
      <c r="I569" s="98">
        <v>1</v>
      </c>
      <c r="J569" s="197"/>
      <c r="K569" s="180">
        <v>0.0037</v>
      </c>
      <c r="L569" s="199">
        <v>0.0149</v>
      </c>
      <c r="M569" s="136">
        <v>0.013986</v>
      </c>
      <c r="N569" s="211">
        <v>0.0590636</v>
      </c>
      <c r="O569" s="74" t="s">
        <v>1122</v>
      </c>
      <c r="P569" s="74" t="s">
        <v>1122</v>
      </c>
      <c r="Q569" s="73">
        <v>2021.12</v>
      </c>
      <c r="R569" s="108"/>
      <c r="S569" s="212"/>
      <c r="T569" s="212"/>
    </row>
    <row r="570" s="10" customFormat="1" ht="36" customHeight="1" spans="1:20">
      <c r="A570" s="98">
        <v>17</v>
      </c>
      <c r="B570" s="137" t="s">
        <v>1251</v>
      </c>
      <c r="C570" s="70" t="s">
        <v>1119</v>
      </c>
      <c r="D570" s="98" t="s">
        <v>988</v>
      </c>
      <c r="E570" s="192" t="s">
        <v>1252</v>
      </c>
      <c r="F570" s="191">
        <v>5.13</v>
      </c>
      <c r="G570" s="136">
        <f t="shared" si="48"/>
        <v>436.05</v>
      </c>
      <c r="H570" s="71" t="s">
        <v>1121</v>
      </c>
      <c r="I570" s="98">
        <v>2</v>
      </c>
      <c r="J570" s="197"/>
      <c r="K570" s="180">
        <v>0.0084</v>
      </c>
      <c r="L570" s="199">
        <v>0.0118</v>
      </c>
      <c r="M570" s="136">
        <v>0.031752</v>
      </c>
      <c r="N570" s="211">
        <v>0.0467752</v>
      </c>
      <c r="O570" s="74" t="s">
        <v>1122</v>
      </c>
      <c r="P570" s="74" t="s">
        <v>1122</v>
      </c>
      <c r="Q570" s="73">
        <v>2021.12</v>
      </c>
      <c r="R570" s="108"/>
      <c r="S570" s="212"/>
      <c r="T570" s="212"/>
    </row>
    <row r="571" s="10" customFormat="1" ht="36" customHeight="1" spans="1:20">
      <c r="A571" s="98">
        <v>18</v>
      </c>
      <c r="B571" s="137" t="s">
        <v>1253</v>
      </c>
      <c r="C571" s="70" t="s">
        <v>1119</v>
      </c>
      <c r="D571" s="98" t="s">
        <v>988</v>
      </c>
      <c r="E571" s="192" t="s">
        <v>1254</v>
      </c>
      <c r="F571" s="191">
        <v>1.38</v>
      </c>
      <c r="G571" s="136">
        <f t="shared" si="48"/>
        <v>117.3</v>
      </c>
      <c r="H571" s="71" t="s">
        <v>1121</v>
      </c>
      <c r="I571" s="98">
        <v>1</v>
      </c>
      <c r="J571" s="197"/>
      <c r="K571" s="180">
        <v>0.0024</v>
      </c>
      <c r="L571" s="199">
        <v>0.0122</v>
      </c>
      <c r="M571" s="136">
        <v>0.009072</v>
      </c>
      <c r="N571" s="211">
        <v>0.0483608</v>
      </c>
      <c r="O571" s="74" t="s">
        <v>1122</v>
      </c>
      <c r="P571" s="74" t="s">
        <v>1122</v>
      </c>
      <c r="Q571" s="73">
        <v>2021.12</v>
      </c>
      <c r="R571" s="108"/>
      <c r="S571" s="212"/>
      <c r="T571" s="212"/>
    </row>
    <row r="572" s="10" customFormat="1" ht="36" customHeight="1" spans="1:20">
      <c r="A572" s="98">
        <v>19</v>
      </c>
      <c r="B572" s="137" t="s">
        <v>1255</v>
      </c>
      <c r="C572" s="70" t="s">
        <v>1119</v>
      </c>
      <c r="D572" s="98" t="s">
        <v>988</v>
      </c>
      <c r="E572" s="192" t="s">
        <v>1256</v>
      </c>
      <c r="F572" s="191">
        <v>2.1</v>
      </c>
      <c r="G572" s="136">
        <f t="shared" si="48"/>
        <v>178.5</v>
      </c>
      <c r="H572" s="71" t="s">
        <v>1121</v>
      </c>
      <c r="I572" s="98">
        <v>1</v>
      </c>
      <c r="J572" s="197"/>
      <c r="K572" s="180">
        <v>0.0016</v>
      </c>
      <c r="L572" s="199">
        <v>0.0097</v>
      </c>
      <c r="M572" s="136">
        <v>0.006048</v>
      </c>
      <c r="N572" s="211">
        <v>0.0384508</v>
      </c>
      <c r="O572" s="74" t="s">
        <v>1122</v>
      </c>
      <c r="P572" s="74" t="s">
        <v>1122</v>
      </c>
      <c r="Q572" s="73">
        <v>2021.12</v>
      </c>
      <c r="R572" s="108"/>
      <c r="S572" s="212"/>
      <c r="T572" s="212"/>
    </row>
    <row r="573" s="10" customFormat="1" ht="36" customHeight="1" spans="1:20">
      <c r="A573" s="98">
        <v>20</v>
      </c>
      <c r="B573" s="137" t="s">
        <v>1257</v>
      </c>
      <c r="C573" s="70" t="s">
        <v>1119</v>
      </c>
      <c r="D573" s="98" t="s">
        <v>988</v>
      </c>
      <c r="E573" s="192" t="s">
        <v>1258</v>
      </c>
      <c r="F573" s="191">
        <v>6.39</v>
      </c>
      <c r="G573" s="136">
        <f t="shared" si="48"/>
        <v>543.15</v>
      </c>
      <c r="H573" s="71" t="s">
        <v>1121</v>
      </c>
      <c r="I573" s="98">
        <v>1</v>
      </c>
      <c r="J573" s="197"/>
      <c r="K573" s="180">
        <v>0.0072</v>
      </c>
      <c r="L573" s="199">
        <v>0.0086</v>
      </c>
      <c r="M573" s="136">
        <v>0.027216</v>
      </c>
      <c r="N573" s="211">
        <v>0.0340904</v>
      </c>
      <c r="O573" s="74" t="s">
        <v>1122</v>
      </c>
      <c r="P573" s="74" t="s">
        <v>1122</v>
      </c>
      <c r="Q573" s="73">
        <v>2021.12</v>
      </c>
      <c r="R573" s="108"/>
      <c r="S573" s="212"/>
      <c r="T573" s="212"/>
    </row>
    <row r="574" s="10" customFormat="1" ht="36" customHeight="1" spans="1:20">
      <c r="A574" s="98">
        <v>21</v>
      </c>
      <c r="B574" s="137" t="s">
        <v>1259</v>
      </c>
      <c r="C574" s="70" t="s">
        <v>1119</v>
      </c>
      <c r="D574" s="98" t="s">
        <v>988</v>
      </c>
      <c r="E574" s="192" t="s">
        <v>1260</v>
      </c>
      <c r="F574" s="191">
        <v>4.63</v>
      </c>
      <c r="G574" s="136">
        <f t="shared" si="48"/>
        <v>393.55</v>
      </c>
      <c r="H574" s="71" t="s">
        <v>1121</v>
      </c>
      <c r="I574" s="98">
        <v>2</v>
      </c>
      <c r="J574" s="197"/>
      <c r="K574" s="180">
        <v>0.0049</v>
      </c>
      <c r="L574" s="199">
        <v>0.0141</v>
      </c>
      <c r="M574" s="136">
        <v>0.018522</v>
      </c>
      <c r="N574" s="211">
        <v>0.0558924</v>
      </c>
      <c r="O574" s="74" t="s">
        <v>1122</v>
      </c>
      <c r="P574" s="74" t="s">
        <v>1122</v>
      </c>
      <c r="Q574" s="73">
        <v>2021.12</v>
      </c>
      <c r="R574" s="108"/>
      <c r="S574" s="212"/>
      <c r="T574" s="212"/>
    </row>
    <row r="575" s="10" customFormat="1" ht="36" customHeight="1" spans="1:20">
      <c r="A575" s="98">
        <v>22</v>
      </c>
      <c r="B575" s="137" t="s">
        <v>1261</v>
      </c>
      <c r="C575" s="70" t="s">
        <v>1119</v>
      </c>
      <c r="D575" s="98" t="s">
        <v>988</v>
      </c>
      <c r="E575" s="192" t="s">
        <v>1262</v>
      </c>
      <c r="F575" s="191">
        <v>5.92</v>
      </c>
      <c r="G575" s="136">
        <f t="shared" si="48"/>
        <v>503.2</v>
      </c>
      <c r="H575" s="71" t="s">
        <v>1121</v>
      </c>
      <c r="I575" s="98">
        <v>2</v>
      </c>
      <c r="J575" s="197"/>
      <c r="K575" s="180">
        <v>0.0073</v>
      </c>
      <c r="L575" s="199">
        <v>0.0128</v>
      </c>
      <c r="M575" s="136">
        <v>0.027594</v>
      </c>
      <c r="N575" s="211">
        <v>0.0507392</v>
      </c>
      <c r="O575" s="74" t="s">
        <v>1122</v>
      </c>
      <c r="P575" s="74" t="s">
        <v>1122</v>
      </c>
      <c r="Q575" s="73">
        <v>2021.12</v>
      </c>
      <c r="R575" s="108"/>
      <c r="S575" s="212"/>
      <c r="T575" s="212"/>
    </row>
    <row r="576" s="10" customFormat="1" ht="36" customHeight="1" spans="1:20">
      <c r="A576" s="98">
        <v>23</v>
      </c>
      <c r="B576" s="137" t="s">
        <v>1263</v>
      </c>
      <c r="C576" s="70" t="s">
        <v>1119</v>
      </c>
      <c r="D576" s="98" t="s">
        <v>988</v>
      </c>
      <c r="E576" s="192" t="s">
        <v>1264</v>
      </c>
      <c r="F576" s="191">
        <v>4.62</v>
      </c>
      <c r="G576" s="136">
        <f t="shared" si="48"/>
        <v>392.7</v>
      </c>
      <c r="H576" s="71" t="s">
        <v>1121</v>
      </c>
      <c r="I576" s="98">
        <v>1</v>
      </c>
      <c r="J576" s="197"/>
      <c r="K576" s="180">
        <v>0.0011</v>
      </c>
      <c r="L576" s="199">
        <v>0.0109</v>
      </c>
      <c r="M576" s="136">
        <v>0.004158</v>
      </c>
      <c r="N576" s="211">
        <v>0.0432076</v>
      </c>
      <c r="O576" s="74" t="s">
        <v>1122</v>
      </c>
      <c r="P576" s="74" t="s">
        <v>1122</v>
      </c>
      <c r="Q576" s="73">
        <v>2021.12</v>
      </c>
      <c r="R576" s="108"/>
      <c r="S576" s="212"/>
      <c r="T576" s="212"/>
    </row>
    <row r="577" s="10" customFormat="1" ht="36" customHeight="1" spans="1:20">
      <c r="A577" s="98">
        <v>24</v>
      </c>
      <c r="B577" s="137" t="s">
        <v>1265</v>
      </c>
      <c r="C577" s="70" t="s">
        <v>1119</v>
      </c>
      <c r="D577" s="98" t="s">
        <v>988</v>
      </c>
      <c r="E577" s="192" t="s">
        <v>1266</v>
      </c>
      <c r="F577" s="191">
        <v>5.66</v>
      </c>
      <c r="G577" s="136">
        <f t="shared" si="48"/>
        <v>481.1</v>
      </c>
      <c r="H577" s="71" t="s">
        <v>1121</v>
      </c>
      <c r="I577" s="98">
        <v>1</v>
      </c>
      <c r="J577" s="197"/>
      <c r="K577" s="180">
        <v>0.005</v>
      </c>
      <c r="L577" s="199">
        <v>0.0085</v>
      </c>
      <c r="M577" s="136">
        <v>0.0189</v>
      </c>
      <c r="N577" s="211">
        <v>0.033694</v>
      </c>
      <c r="O577" s="74" t="s">
        <v>1122</v>
      </c>
      <c r="P577" s="74" t="s">
        <v>1122</v>
      </c>
      <c r="Q577" s="73">
        <v>2021.12</v>
      </c>
      <c r="R577" s="108"/>
      <c r="S577" s="212"/>
      <c r="T577" s="212"/>
    </row>
    <row r="578" s="10" customFormat="1" ht="36" customHeight="1" spans="1:20">
      <c r="A578" s="98">
        <v>25</v>
      </c>
      <c r="B578" s="137" t="s">
        <v>1267</v>
      </c>
      <c r="C578" s="70" t="s">
        <v>1119</v>
      </c>
      <c r="D578" s="98" t="s">
        <v>988</v>
      </c>
      <c r="E578" s="192" t="s">
        <v>1214</v>
      </c>
      <c r="F578" s="191">
        <v>6.65</v>
      </c>
      <c r="G578" s="136">
        <f t="shared" si="48"/>
        <v>565.25</v>
      </c>
      <c r="H578" s="71" t="s">
        <v>1121</v>
      </c>
      <c r="I578" s="98">
        <v>1</v>
      </c>
      <c r="J578" s="197"/>
      <c r="K578" s="180">
        <v>0.0041</v>
      </c>
      <c r="L578" s="199">
        <v>0.0097</v>
      </c>
      <c r="M578" s="136">
        <v>0.015498</v>
      </c>
      <c r="N578" s="211">
        <v>0.0384508</v>
      </c>
      <c r="O578" s="74" t="s">
        <v>1122</v>
      </c>
      <c r="P578" s="74" t="s">
        <v>1122</v>
      </c>
      <c r="Q578" s="73">
        <v>2021.12</v>
      </c>
      <c r="R578" s="108"/>
      <c r="S578" s="212"/>
      <c r="T578" s="212"/>
    </row>
    <row r="579" s="10" customFormat="1" ht="36" customHeight="1" spans="1:20">
      <c r="A579" s="98">
        <v>26</v>
      </c>
      <c r="B579" s="137" t="s">
        <v>1268</v>
      </c>
      <c r="C579" s="70" t="s">
        <v>1119</v>
      </c>
      <c r="D579" s="98" t="s">
        <v>988</v>
      </c>
      <c r="E579" s="192" t="s">
        <v>352</v>
      </c>
      <c r="F579" s="191">
        <v>3.62</v>
      </c>
      <c r="G579" s="136">
        <f t="shared" si="48"/>
        <v>307.7</v>
      </c>
      <c r="H579" s="71" t="s">
        <v>1121</v>
      </c>
      <c r="I579" s="98">
        <v>1</v>
      </c>
      <c r="J579" s="197"/>
      <c r="K579" s="180">
        <v>0.0029</v>
      </c>
      <c r="L579" s="199">
        <v>0.0103</v>
      </c>
      <c r="M579" s="136">
        <v>0.010962</v>
      </c>
      <c r="N579" s="211">
        <v>0.0408292</v>
      </c>
      <c r="O579" s="74" t="s">
        <v>1122</v>
      </c>
      <c r="P579" s="74" t="s">
        <v>1122</v>
      </c>
      <c r="Q579" s="73">
        <v>2021.12</v>
      </c>
      <c r="R579" s="108"/>
      <c r="S579" s="212"/>
      <c r="T579" s="212"/>
    </row>
    <row r="580" s="10" customFormat="1" ht="36" customHeight="1" spans="1:20">
      <c r="A580" s="98">
        <v>27</v>
      </c>
      <c r="B580" s="137" t="s">
        <v>1269</v>
      </c>
      <c r="C580" s="70" t="s">
        <v>1119</v>
      </c>
      <c r="D580" s="98" t="s">
        <v>988</v>
      </c>
      <c r="E580" s="192" t="s">
        <v>1270</v>
      </c>
      <c r="F580" s="191">
        <v>1.87</v>
      </c>
      <c r="G580" s="136">
        <f t="shared" si="48"/>
        <v>158.95</v>
      </c>
      <c r="H580" s="71" t="s">
        <v>1121</v>
      </c>
      <c r="I580" s="98">
        <v>1</v>
      </c>
      <c r="J580" s="197"/>
      <c r="K580" s="180">
        <v>0.0036</v>
      </c>
      <c r="L580" s="199">
        <v>0.0075</v>
      </c>
      <c r="M580" s="136">
        <v>0.013608</v>
      </c>
      <c r="N580" s="211">
        <v>0.02973</v>
      </c>
      <c r="O580" s="74" t="s">
        <v>1122</v>
      </c>
      <c r="P580" s="74" t="s">
        <v>1122</v>
      </c>
      <c r="Q580" s="73">
        <v>2021.12</v>
      </c>
      <c r="R580" s="108"/>
      <c r="S580" s="212"/>
      <c r="T580" s="212"/>
    </row>
    <row r="581" s="10" customFormat="1" ht="36" customHeight="1" spans="1:20">
      <c r="A581" s="98">
        <v>28</v>
      </c>
      <c r="B581" s="137" t="s">
        <v>1271</v>
      </c>
      <c r="C581" s="70" t="s">
        <v>1119</v>
      </c>
      <c r="D581" s="98" t="s">
        <v>988</v>
      </c>
      <c r="E581" s="192" t="s">
        <v>1272</v>
      </c>
      <c r="F581" s="191">
        <v>1.86</v>
      </c>
      <c r="G581" s="136">
        <f t="shared" si="48"/>
        <v>158.1</v>
      </c>
      <c r="H581" s="71" t="s">
        <v>1121</v>
      </c>
      <c r="I581" s="98">
        <v>1</v>
      </c>
      <c r="J581" s="197"/>
      <c r="K581" s="180">
        <v>0.0022</v>
      </c>
      <c r="L581" s="199">
        <v>0.0084</v>
      </c>
      <c r="M581" s="136">
        <v>0.008316</v>
      </c>
      <c r="N581" s="211">
        <v>0.0332976</v>
      </c>
      <c r="O581" s="74" t="s">
        <v>1122</v>
      </c>
      <c r="P581" s="74" t="s">
        <v>1122</v>
      </c>
      <c r="Q581" s="73">
        <v>2021.12</v>
      </c>
      <c r="R581" s="108"/>
      <c r="S581" s="212"/>
      <c r="T581" s="212"/>
    </row>
    <row r="582" s="10" customFormat="1" ht="36" customHeight="1" spans="1:20">
      <c r="A582" s="98">
        <v>29</v>
      </c>
      <c r="B582" s="207" t="s">
        <v>1273</v>
      </c>
      <c r="C582" s="70" t="s">
        <v>1119</v>
      </c>
      <c r="D582" s="98" t="s">
        <v>988</v>
      </c>
      <c r="E582" s="192" t="s">
        <v>1274</v>
      </c>
      <c r="F582" s="191">
        <v>13.59</v>
      </c>
      <c r="G582" s="136">
        <f t="shared" si="48"/>
        <v>1155.15</v>
      </c>
      <c r="H582" s="71" t="s">
        <v>1121</v>
      </c>
      <c r="I582" s="98">
        <v>3</v>
      </c>
      <c r="J582" s="197"/>
      <c r="K582" s="180">
        <v>0.012</v>
      </c>
      <c r="L582" s="199">
        <v>0.0322</v>
      </c>
      <c r="M582" s="136">
        <v>0.04536</v>
      </c>
      <c r="N582" s="211">
        <v>0.1276408</v>
      </c>
      <c r="O582" s="74" t="s">
        <v>1122</v>
      </c>
      <c r="P582" s="74" t="s">
        <v>1122</v>
      </c>
      <c r="Q582" s="73">
        <v>2021.12</v>
      </c>
      <c r="R582" s="108"/>
      <c r="S582" s="212"/>
      <c r="T582" s="212"/>
    </row>
    <row r="583" s="10" customFormat="1" ht="36" customHeight="1" spans="1:20">
      <c r="A583" s="98">
        <v>30</v>
      </c>
      <c r="B583" s="189" t="s">
        <v>1203</v>
      </c>
      <c r="C583" s="70" t="s">
        <v>1119</v>
      </c>
      <c r="D583" s="98" t="s">
        <v>988</v>
      </c>
      <c r="E583" s="190" t="s">
        <v>1204</v>
      </c>
      <c r="F583" s="191">
        <v>1.272</v>
      </c>
      <c r="G583" s="136">
        <f t="shared" si="48"/>
        <v>108.12</v>
      </c>
      <c r="H583" s="71" t="s">
        <v>1121</v>
      </c>
      <c r="I583" s="98">
        <v>1</v>
      </c>
      <c r="J583" s="197"/>
      <c r="K583" s="180">
        <v>0.0037</v>
      </c>
      <c r="L583" s="199">
        <v>0.0191</v>
      </c>
      <c r="M583" s="136">
        <v>0.013986</v>
      </c>
      <c r="N583" s="211">
        <v>0.0757124</v>
      </c>
      <c r="O583" s="74" t="s">
        <v>1122</v>
      </c>
      <c r="P583" s="74" t="s">
        <v>1122</v>
      </c>
      <c r="Q583" s="73">
        <v>2021.12</v>
      </c>
      <c r="R583" s="108"/>
      <c r="S583" s="212"/>
      <c r="T583" s="212"/>
    </row>
    <row r="584" s="10" customFormat="1" ht="36" customHeight="1" spans="1:20">
      <c r="A584" s="98">
        <v>31</v>
      </c>
      <c r="B584" s="137" t="s">
        <v>1275</v>
      </c>
      <c r="C584" s="70" t="s">
        <v>1119</v>
      </c>
      <c r="D584" s="98" t="s">
        <v>988</v>
      </c>
      <c r="E584" s="192" t="s">
        <v>1276</v>
      </c>
      <c r="F584" s="191">
        <v>8.2</v>
      </c>
      <c r="G584" s="136">
        <f t="shared" si="48"/>
        <v>697</v>
      </c>
      <c r="H584" s="71" t="s">
        <v>1121</v>
      </c>
      <c r="I584" s="98">
        <v>2</v>
      </c>
      <c r="J584" s="197"/>
      <c r="K584" s="180">
        <v>0.0085</v>
      </c>
      <c r="L584" s="199">
        <v>0.0146</v>
      </c>
      <c r="M584" s="136">
        <v>0.03213</v>
      </c>
      <c r="N584" s="211">
        <v>0.0578744</v>
      </c>
      <c r="O584" s="74" t="s">
        <v>1122</v>
      </c>
      <c r="P584" s="74" t="s">
        <v>1122</v>
      </c>
      <c r="Q584" s="73">
        <v>2021.12</v>
      </c>
      <c r="R584" s="108"/>
      <c r="S584" s="212"/>
      <c r="T584" s="212"/>
    </row>
    <row r="585" s="10" customFormat="1" ht="36" customHeight="1" spans="1:20">
      <c r="A585" s="98">
        <v>32</v>
      </c>
      <c r="B585" s="213" t="s">
        <v>1277</v>
      </c>
      <c r="C585" s="70" t="s">
        <v>1119</v>
      </c>
      <c r="D585" s="98" t="s">
        <v>988</v>
      </c>
      <c r="E585" s="192" t="s">
        <v>1278</v>
      </c>
      <c r="F585" s="191">
        <v>2.5</v>
      </c>
      <c r="G585" s="136">
        <f t="shared" si="48"/>
        <v>212.5</v>
      </c>
      <c r="H585" s="71" t="s">
        <v>1121</v>
      </c>
      <c r="I585" s="98">
        <v>1</v>
      </c>
      <c r="J585" s="197"/>
      <c r="K585" s="180">
        <v>0.0076</v>
      </c>
      <c r="L585" s="199">
        <v>0.0049</v>
      </c>
      <c r="M585" s="136">
        <v>0.028728</v>
      </c>
      <c r="N585" s="211">
        <v>0.0194236</v>
      </c>
      <c r="O585" s="74" t="s">
        <v>1122</v>
      </c>
      <c r="P585" s="74" t="s">
        <v>1122</v>
      </c>
      <c r="Q585" s="73">
        <v>2021.12</v>
      </c>
      <c r="R585" s="108"/>
      <c r="S585" s="212"/>
      <c r="T585" s="212"/>
    </row>
    <row r="586" s="10" customFormat="1" ht="36" customHeight="1" spans="1:20">
      <c r="A586" s="98">
        <v>33</v>
      </c>
      <c r="B586" s="213" t="s">
        <v>1279</v>
      </c>
      <c r="C586" s="70" t="s">
        <v>1119</v>
      </c>
      <c r="D586" s="98" t="s">
        <v>988</v>
      </c>
      <c r="E586" s="192" t="s">
        <v>1280</v>
      </c>
      <c r="F586" s="191">
        <v>9.52</v>
      </c>
      <c r="G586" s="136">
        <f t="shared" si="48"/>
        <v>809.2</v>
      </c>
      <c r="H586" s="71" t="s">
        <v>1121</v>
      </c>
      <c r="I586" s="98">
        <v>2</v>
      </c>
      <c r="J586" s="197"/>
      <c r="K586" s="180">
        <v>0.0064</v>
      </c>
      <c r="L586" s="199">
        <v>0.0117</v>
      </c>
      <c r="M586" s="136">
        <v>0.024192</v>
      </c>
      <c r="N586" s="211">
        <v>0.0463788</v>
      </c>
      <c r="O586" s="74" t="s">
        <v>1122</v>
      </c>
      <c r="P586" s="74" t="s">
        <v>1122</v>
      </c>
      <c r="Q586" s="73">
        <v>2021.12</v>
      </c>
      <c r="R586" s="108"/>
      <c r="S586" s="212"/>
      <c r="T586" s="212"/>
    </row>
    <row r="587" s="10" customFormat="1" ht="36" customHeight="1" spans="1:20">
      <c r="A587" s="98">
        <v>34</v>
      </c>
      <c r="B587" s="137" t="s">
        <v>1281</v>
      </c>
      <c r="C587" s="70" t="s">
        <v>1119</v>
      </c>
      <c r="D587" s="98" t="s">
        <v>988</v>
      </c>
      <c r="E587" s="192" t="s">
        <v>1282</v>
      </c>
      <c r="F587" s="191">
        <v>13.11</v>
      </c>
      <c r="G587" s="136">
        <f t="shared" si="48"/>
        <v>1114.35</v>
      </c>
      <c r="H587" s="71" t="s">
        <v>1121</v>
      </c>
      <c r="I587" s="98">
        <v>3</v>
      </c>
      <c r="J587" s="197"/>
      <c r="K587" s="180">
        <v>0.0096</v>
      </c>
      <c r="L587" s="199">
        <v>0.0254</v>
      </c>
      <c r="M587" s="136">
        <v>0.036288</v>
      </c>
      <c r="N587" s="211">
        <v>0.1006856</v>
      </c>
      <c r="O587" s="74" t="s">
        <v>1122</v>
      </c>
      <c r="P587" s="74" t="s">
        <v>1122</v>
      </c>
      <c r="Q587" s="73">
        <v>2021.12</v>
      </c>
      <c r="R587" s="108"/>
      <c r="S587" s="212"/>
      <c r="T587" s="212"/>
    </row>
    <row r="588" s="10" customFormat="1" ht="36" customHeight="1" spans="1:20">
      <c r="A588" s="98">
        <v>35</v>
      </c>
      <c r="B588" s="137" t="s">
        <v>1283</v>
      </c>
      <c r="C588" s="70" t="s">
        <v>1119</v>
      </c>
      <c r="D588" s="98" t="s">
        <v>988</v>
      </c>
      <c r="E588" s="192" t="s">
        <v>1284</v>
      </c>
      <c r="F588" s="191">
        <v>6.61</v>
      </c>
      <c r="G588" s="136">
        <f t="shared" si="48"/>
        <v>561.85</v>
      </c>
      <c r="H588" s="71" t="s">
        <v>1121</v>
      </c>
      <c r="I588" s="98">
        <v>3</v>
      </c>
      <c r="J588" s="197"/>
      <c r="K588" s="180">
        <v>0.0131</v>
      </c>
      <c r="L588" s="199">
        <v>0.0337</v>
      </c>
      <c r="M588" s="136">
        <v>0.049518</v>
      </c>
      <c r="N588" s="211">
        <v>0.1335868</v>
      </c>
      <c r="O588" s="74" t="s">
        <v>1122</v>
      </c>
      <c r="P588" s="74" t="s">
        <v>1122</v>
      </c>
      <c r="Q588" s="73">
        <v>2021.12</v>
      </c>
      <c r="R588" s="108"/>
      <c r="S588" s="212"/>
      <c r="T588" s="212"/>
    </row>
    <row r="589" s="10" customFormat="1" ht="36" customHeight="1" spans="1:20">
      <c r="A589" s="98">
        <v>36</v>
      </c>
      <c r="B589" s="137" t="s">
        <v>1285</v>
      </c>
      <c r="C589" s="70" t="s">
        <v>1119</v>
      </c>
      <c r="D589" s="98" t="s">
        <v>988</v>
      </c>
      <c r="E589" s="192" t="s">
        <v>1286</v>
      </c>
      <c r="F589" s="191">
        <v>0.32</v>
      </c>
      <c r="G589" s="136">
        <f t="shared" si="48"/>
        <v>27.2</v>
      </c>
      <c r="H589" s="71" t="s">
        <v>1121</v>
      </c>
      <c r="I589" s="98">
        <v>1</v>
      </c>
      <c r="J589" s="197"/>
      <c r="K589" s="180">
        <v>0.0041</v>
      </c>
      <c r="L589" s="199">
        <v>0.0136</v>
      </c>
      <c r="M589" s="136">
        <v>0.015498</v>
      </c>
      <c r="N589" s="211">
        <v>0.0539104</v>
      </c>
      <c r="O589" s="74" t="s">
        <v>1122</v>
      </c>
      <c r="P589" s="74" t="s">
        <v>1122</v>
      </c>
      <c r="Q589" s="73">
        <v>2021.12</v>
      </c>
      <c r="R589" s="108"/>
      <c r="S589" s="212"/>
      <c r="T589" s="212"/>
    </row>
    <row r="590" s="10" customFormat="1" ht="36" customHeight="1" spans="1:20">
      <c r="A590" s="98">
        <v>37</v>
      </c>
      <c r="B590" s="137" t="s">
        <v>1189</v>
      </c>
      <c r="C590" s="70" t="s">
        <v>1119</v>
      </c>
      <c r="D590" s="98" t="s">
        <v>988</v>
      </c>
      <c r="E590" s="192" t="s">
        <v>1190</v>
      </c>
      <c r="F590" s="191">
        <v>0.74</v>
      </c>
      <c r="G590" s="136">
        <f t="shared" si="48"/>
        <v>62.9</v>
      </c>
      <c r="H590" s="71" t="s">
        <v>1121</v>
      </c>
      <c r="I590" s="98">
        <v>1</v>
      </c>
      <c r="J590" s="197"/>
      <c r="K590" s="180">
        <v>0.0074</v>
      </c>
      <c r="L590" s="199">
        <v>0.0096</v>
      </c>
      <c r="M590" s="136">
        <v>0.027972</v>
      </c>
      <c r="N590" s="211">
        <v>0.0380544</v>
      </c>
      <c r="O590" s="74" t="s">
        <v>1122</v>
      </c>
      <c r="P590" s="74" t="s">
        <v>1122</v>
      </c>
      <c r="Q590" s="73">
        <v>2021.12</v>
      </c>
      <c r="R590" s="108"/>
      <c r="S590" s="212"/>
      <c r="T590" s="212"/>
    </row>
    <row r="591" s="10" customFormat="1" ht="36" customHeight="1" spans="1:20">
      <c r="A591" s="98">
        <v>38</v>
      </c>
      <c r="B591" s="189" t="s">
        <v>1197</v>
      </c>
      <c r="C591" s="70" t="s">
        <v>1119</v>
      </c>
      <c r="D591" s="98" t="s">
        <v>988</v>
      </c>
      <c r="E591" s="190" t="s">
        <v>1198</v>
      </c>
      <c r="F591" s="191">
        <v>2.679</v>
      </c>
      <c r="G591" s="136">
        <f t="shared" si="48"/>
        <v>227.715</v>
      </c>
      <c r="H591" s="71" t="s">
        <v>1121</v>
      </c>
      <c r="I591" s="98">
        <v>2</v>
      </c>
      <c r="J591" s="197"/>
      <c r="K591" s="154">
        <v>0.0015</v>
      </c>
      <c r="L591" s="198">
        <v>0.016</v>
      </c>
      <c r="M591" s="136">
        <v>0.00567</v>
      </c>
      <c r="N591" s="211">
        <v>0.063424</v>
      </c>
      <c r="O591" s="74" t="s">
        <v>1122</v>
      </c>
      <c r="P591" s="74" t="s">
        <v>1122</v>
      </c>
      <c r="Q591" s="73">
        <v>2021.12</v>
      </c>
      <c r="R591" s="125"/>
      <c r="S591" s="212"/>
      <c r="T591" s="212"/>
    </row>
    <row r="592" s="10" customFormat="1" ht="36" customHeight="1" spans="1:18">
      <c r="A592" s="63" t="s">
        <v>1287</v>
      </c>
      <c r="B592" s="63"/>
      <c r="C592" s="214"/>
      <c r="D592" s="92"/>
      <c r="E592" s="185"/>
      <c r="F592" s="215">
        <f>SUM(F593:F605)</f>
        <v>40.781</v>
      </c>
      <c r="G592" s="187">
        <f>SUM(G593:G605)</f>
        <v>3058.575</v>
      </c>
      <c r="H592" s="69"/>
      <c r="I592" s="73"/>
      <c r="J592" s="73"/>
      <c r="K592" s="97"/>
      <c r="L592" s="97"/>
      <c r="M592" s="97"/>
      <c r="N592" s="97"/>
      <c r="O592" s="73"/>
      <c r="P592" s="73"/>
      <c r="Q592" s="73"/>
      <c r="R592" s="108"/>
    </row>
    <row r="593" s="10" customFormat="1" ht="36" customHeight="1" spans="1:20">
      <c r="A593" s="98">
        <v>1</v>
      </c>
      <c r="B593" s="189" t="s">
        <v>1187</v>
      </c>
      <c r="C593" s="70" t="s">
        <v>1119</v>
      </c>
      <c r="D593" s="98" t="s">
        <v>988</v>
      </c>
      <c r="E593" s="190" t="s">
        <v>1188</v>
      </c>
      <c r="F593" s="191">
        <v>2.835</v>
      </c>
      <c r="G593" s="72">
        <f t="shared" ref="G593:G605" si="49">F593*75</f>
        <v>212.625</v>
      </c>
      <c r="H593" s="71" t="s">
        <v>1121</v>
      </c>
      <c r="I593" s="79">
        <v>2</v>
      </c>
      <c r="J593" s="197" t="s">
        <v>1288</v>
      </c>
      <c r="K593" s="73">
        <v>0.0046</v>
      </c>
      <c r="L593" s="199">
        <v>0.015</v>
      </c>
      <c r="M593" s="73">
        <v>0.0158</v>
      </c>
      <c r="N593" s="199">
        <v>0.0787</v>
      </c>
      <c r="O593" s="74" t="s">
        <v>1122</v>
      </c>
      <c r="P593" s="74" t="s">
        <v>1122</v>
      </c>
      <c r="Q593" s="73">
        <v>2021.12</v>
      </c>
      <c r="R593" s="125"/>
      <c r="S593" s="9"/>
      <c r="T593" s="9"/>
    </row>
    <row r="594" s="10" customFormat="1" ht="36" customHeight="1" spans="1:20">
      <c r="A594" s="98">
        <v>2</v>
      </c>
      <c r="B594" s="137" t="s">
        <v>1289</v>
      </c>
      <c r="C594" s="70" t="s">
        <v>1119</v>
      </c>
      <c r="D594" s="98" t="s">
        <v>988</v>
      </c>
      <c r="E594" s="190" t="s">
        <v>1146</v>
      </c>
      <c r="F594" s="191">
        <v>2.182</v>
      </c>
      <c r="G594" s="72">
        <f t="shared" si="49"/>
        <v>163.65</v>
      </c>
      <c r="H594" s="71" t="s">
        <v>1121</v>
      </c>
      <c r="I594" s="98">
        <v>1</v>
      </c>
      <c r="J594" s="197"/>
      <c r="K594" s="180">
        <v>0.0009</v>
      </c>
      <c r="L594" s="199">
        <v>0.0097</v>
      </c>
      <c r="M594" s="180">
        <v>0.0064</v>
      </c>
      <c r="N594" s="199">
        <v>0.0387</v>
      </c>
      <c r="O594" s="74" t="s">
        <v>1122</v>
      </c>
      <c r="P594" s="74" t="s">
        <v>1122</v>
      </c>
      <c r="Q594" s="73">
        <v>2021.12</v>
      </c>
      <c r="R594" s="125"/>
      <c r="S594" s="9"/>
      <c r="T594" s="9"/>
    </row>
    <row r="595" s="10" customFormat="1" ht="36" customHeight="1" spans="1:18">
      <c r="A595" s="98">
        <v>3</v>
      </c>
      <c r="B595" s="137" t="s">
        <v>1199</v>
      </c>
      <c r="C595" s="70" t="s">
        <v>1119</v>
      </c>
      <c r="D595" s="98" t="s">
        <v>988</v>
      </c>
      <c r="E595" s="192" t="s">
        <v>1290</v>
      </c>
      <c r="F595" s="191">
        <v>0.98</v>
      </c>
      <c r="G595" s="72">
        <f t="shared" si="49"/>
        <v>73.5</v>
      </c>
      <c r="H595" s="71" t="s">
        <v>1121</v>
      </c>
      <c r="I595" s="98">
        <v>2</v>
      </c>
      <c r="J595" s="197"/>
      <c r="K595" s="180">
        <v>0.0051</v>
      </c>
      <c r="L595" s="198">
        <v>0.0131</v>
      </c>
      <c r="M595" s="95">
        <v>0.01836</v>
      </c>
      <c r="N595" s="198">
        <v>0.0524</v>
      </c>
      <c r="O595" s="74" t="s">
        <v>1122</v>
      </c>
      <c r="P595" s="74" t="s">
        <v>1122</v>
      </c>
      <c r="Q595" s="73">
        <v>2021.12</v>
      </c>
      <c r="R595" s="108"/>
    </row>
    <row r="596" s="10" customFormat="1" ht="36" customHeight="1" spans="1:18">
      <c r="A596" s="98">
        <v>4</v>
      </c>
      <c r="B596" s="137" t="s">
        <v>1205</v>
      </c>
      <c r="C596" s="119" t="s">
        <v>1119</v>
      </c>
      <c r="D596" s="98" t="s">
        <v>988</v>
      </c>
      <c r="E596" s="70" t="s">
        <v>1291</v>
      </c>
      <c r="F596" s="191">
        <v>2.6</v>
      </c>
      <c r="G596" s="72">
        <f t="shared" si="49"/>
        <v>195</v>
      </c>
      <c r="H596" s="71" t="s">
        <v>1121</v>
      </c>
      <c r="I596" s="98">
        <v>1</v>
      </c>
      <c r="J596" s="98"/>
      <c r="K596" s="180">
        <v>0.0076</v>
      </c>
      <c r="L596" s="180">
        <v>0.021</v>
      </c>
      <c r="M596" s="180">
        <v>0.0261</v>
      </c>
      <c r="N596" s="180">
        <v>0.0733</v>
      </c>
      <c r="O596" s="74" t="s">
        <v>1122</v>
      </c>
      <c r="P596" s="74" t="s">
        <v>1122</v>
      </c>
      <c r="Q596" s="73">
        <v>2021.12</v>
      </c>
      <c r="R596" s="125"/>
    </row>
    <row r="597" s="10" customFormat="1" ht="36" customHeight="1" spans="1:20">
      <c r="A597" s="98">
        <v>5</v>
      </c>
      <c r="B597" s="189" t="s">
        <v>1209</v>
      </c>
      <c r="C597" s="70" t="s">
        <v>1119</v>
      </c>
      <c r="D597" s="98" t="s">
        <v>988</v>
      </c>
      <c r="E597" s="190" t="s">
        <v>1210</v>
      </c>
      <c r="F597" s="191">
        <v>2.524</v>
      </c>
      <c r="G597" s="72">
        <f t="shared" si="49"/>
        <v>189.3</v>
      </c>
      <c r="H597" s="71" t="s">
        <v>1121</v>
      </c>
      <c r="I597" s="98">
        <v>1</v>
      </c>
      <c r="J597" s="197"/>
      <c r="K597" s="180">
        <v>0.0047</v>
      </c>
      <c r="L597" s="199">
        <v>0.0043</v>
      </c>
      <c r="M597" s="180">
        <v>0.0145</v>
      </c>
      <c r="N597" s="199">
        <v>0.0248</v>
      </c>
      <c r="O597" s="74" t="s">
        <v>1122</v>
      </c>
      <c r="P597" s="74" t="s">
        <v>1122</v>
      </c>
      <c r="Q597" s="73">
        <v>2021.12</v>
      </c>
      <c r="R597" s="125"/>
      <c r="S597" s="9"/>
      <c r="T597" s="9"/>
    </row>
    <row r="598" s="10" customFormat="1" ht="36" customHeight="1" spans="1:18">
      <c r="A598" s="98">
        <v>6</v>
      </c>
      <c r="B598" s="137" t="s">
        <v>1292</v>
      </c>
      <c r="C598" s="119" t="s">
        <v>1119</v>
      </c>
      <c r="D598" s="98" t="s">
        <v>988</v>
      </c>
      <c r="E598" s="70" t="s">
        <v>1175</v>
      </c>
      <c r="F598" s="191">
        <v>2</v>
      </c>
      <c r="G598" s="72">
        <f t="shared" si="49"/>
        <v>150</v>
      </c>
      <c r="H598" s="71" t="s">
        <v>1121</v>
      </c>
      <c r="I598" s="98">
        <v>1</v>
      </c>
      <c r="J598" s="98"/>
      <c r="K598" s="180">
        <v>0.0093</v>
      </c>
      <c r="L598" s="180">
        <v>0.0138</v>
      </c>
      <c r="M598" s="180">
        <v>0.0337</v>
      </c>
      <c r="N598" s="180">
        <v>0.0947</v>
      </c>
      <c r="O598" s="74" t="s">
        <v>1122</v>
      </c>
      <c r="P598" s="74" t="s">
        <v>1122</v>
      </c>
      <c r="Q598" s="73">
        <v>2021.12</v>
      </c>
      <c r="R598" s="125"/>
    </row>
    <row r="599" s="10" customFormat="1" ht="36" customHeight="1" spans="1:18">
      <c r="A599" s="98">
        <v>7</v>
      </c>
      <c r="B599" s="137" t="s">
        <v>1207</v>
      </c>
      <c r="C599" s="119" t="s">
        <v>1119</v>
      </c>
      <c r="D599" s="98" t="s">
        <v>988</v>
      </c>
      <c r="E599" s="70" t="s">
        <v>1208</v>
      </c>
      <c r="F599" s="191">
        <v>1.8</v>
      </c>
      <c r="G599" s="72">
        <f t="shared" si="49"/>
        <v>135</v>
      </c>
      <c r="H599" s="71" t="s">
        <v>1121</v>
      </c>
      <c r="I599" s="98">
        <v>1</v>
      </c>
      <c r="J599" s="98"/>
      <c r="K599" s="180">
        <v>0.0027</v>
      </c>
      <c r="L599" s="180">
        <v>0.0049</v>
      </c>
      <c r="M599" s="180">
        <v>0.0097</v>
      </c>
      <c r="N599" s="180">
        <v>0.0216</v>
      </c>
      <c r="O599" s="74" t="s">
        <v>1122</v>
      </c>
      <c r="P599" s="74" t="s">
        <v>1122</v>
      </c>
      <c r="Q599" s="73">
        <v>2021.12</v>
      </c>
      <c r="R599" s="125"/>
    </row>
    <row r="600" s="10" customFormat="1" ht="36" customHeight="1" spans="1:18">
      <c r="A600" s="98">
        <v>8</v>
      </c>
      <c r="B600" s="137" t="s">
        <v>1293</v>
      </c>
      <c r="C600" s="70" t="s">
        <v>1119</v>
      </c>
      <c r="D600" s="98" t="s">
        <v>988</v>
      </c>
      <c r="E600" s="192" t="s">
        <v>1294</v>
      </c>
      <c r="F600" s="191">
        <v>5.42</v>
      </c>
      <c r="G600" s="72">
        <f t="shared" si="49"/>
        <v>406.5</v>
      </c>
      <c r="H600" s="71" t="s">
        <v>1121</v>
      </c>
      <c r="I600" s="98">
        <v>1</v>
      </c>
      <c r="J600" s="197"/>
      <c r="K600" s="180">
        <v>0.0054</v>
      </c>
      <c r="L600" s="199">
        <v>0.0079</v>
      </c>
      <c r="M600" s="180">
        <v>0.0241</v>
      </c>
      <c r="N600" s="199">
        <v>0.0299</v>
      </c>
      <c r="O600" s="74" t="s">
        <v>1122</v>
      </c>
      <c r="P600" s="74" t="s">
        <v>1122</v>
      </c>
      <c r="Q600" s="73">
        <v>2021.12</v>
      </c>
      <c r="R600" s="108"/>
    </row>
    <row r="601" s="10" customFormat="1" ht="36" customHeight="1" spans="1:18">
      <c r="A601" s="98">
        <v>9</v>
      </c>
      <c r="B601" s="207" t="s">
        <v>1295</v>
      </c>
      <c r="C601" s="70" t="s">
        <v>1119</v>
      </c>
      <c r="D601" s="98" t="s">
        <v>988</v>
      </c>
      <c r="E601" s="192" t="s">
        <v>905</v>
      </c>
      <c r="F601" s="191">
        <v>2.93</v>
      </c>
      <c r="G601" s="72">
        <f t="shared" si="49"/>
        <v>219.75</v>
      </c>
      <c r="H601" s="71" t="s">
        <v>1121</v>
      </c>
      <c r="I601" s="98">
        <v>1</v>
      </c>
      <c r="J601" s="197"/>
      <c r="K601" s="180">
        <v>0.0107</v>
      </c>
      <c r="L601" s="199">
        <v>0.0224</v>
      </c>
      <c r="M601" s="180">
        <v>0.0367</v>
      </c>
      <c r="N601" s="199">
        <v>0.0966</v>
      </c>
      <c r="O601" s="74" t="s">
        <v>1122</v>
      </c>
      <c r="P601" s="74" t="s">
        <v>1122</v>
      </c>
      <c r="Q601" s="73">
        <v>2021.12</v>
      </c>
      <c r="R601" s="108"/>
    </row>
    <row r="602" s="10" customFormat="1" ht="36" customHeight="1" spans="1:18">
      <c r="A602" s="98">
        <v>10</v>
      </c>
      <c r="B602" s="137" t="s">
        <v>1296</v>
      </c>
      <c r="C602" s="70" t="s">
        <v>1119</v>
      </c>
      <c r="D602" s="98" t="s">
        <v>988</v>
      </c>
      <c r="E602" s="192" t="s">
        <v>1164</v>
      </c>
      <c r="F602" s="191">
        <v>5.69</v>
      </c>
      <c r="G602" s="72">
        <f t="shared" si="49"/>
        <v>426.75</v>
      </c>
      <c r="H602" s="71" t="s">
        <v>1121</v>
      </c>
      <c r="I602" s="98">
        <v>1</v>
      </c>
      <c r="J602" s="197"/>
      <c r="K602" s="180">
        <v>0.0049</v>
      </c>
      <c r="L602" s="199">
        <v>0.0153</v>
      </c>
      <c r="M602" s="180">
        <v>0.0158</v>
      </c>
      <c r="N602" s="199">
        <v>0.0522</v>
      </c>
      <c r="O602" s="74" t="s">
        <v>1122</v>
      </c>
      <c r="P602" s="74" t="s">
        <v>1122</v>
      </c>
      <c r="Q602" s="73">
        <v>2021.12</v>
      </c>
      <c r="R602" s="108"/>
    </row>
    <row r="603" s="10" customFormat="1" ht="36" customHeight="1" spans="1:18">
      <c r="A603" s="98">
        <v>11</v>
      </c>
      <c r="B603" s="137" t="s">
        <v>1297</v>
      </c>
      <c r="C603" s="70" t="s">
        <v>1119</v>
      </c>
      <c r="D603" s="98" t="s">
        <v>988</v>
      </c>
      <c r="E603" s="192" t="s">
        <v>1298</v>
      </c>
      <c r="F603" s="191">
        <v>3.62</v>
      </c>
      <c r="G603" s="72">
        <f t="shared" si="49"/>
        <v>271.5</v>
      </c>
      <c r="H603" s="71" t="s">
        <v>1121</v>
      </c>
      <c r="I603" s="98">
        <v>2</v>
      </c>
      <c r="J603" s="197"/>
      <c r="K603" s="180">
        <v>0.0096</v>
      </c>
      <c r="L603" s="199">
        <v>0.0217</v>
      </c>
      <c r="M603" s="180">
        <v>0.0431</v>
      </c>
      <c r="N603" s="199">
        <v>0.0888</v>
      </c>
      <c r="O603" s="74" t="s">
        <v>1122</v>
      </c>
      <c r="P603" s="74" t="s">
        <v>1122</v>
      </c>
      <c r="Q603" s="73">
        <v>2021.12</v>
      </c>
      <c r="R603" s="108"/>
    </row>
    <row r="604" s="10" customFormat="1" ht="36" customHeight="1" spans="1:18">
      <c r="A604" s="98">
        <v>12</v>
      </c>
      <c r="B604" s="137" t="s">
        <v>1299</v>
      </c>
      <c r="C604" s="70" t="s">
        <v>1119</v>
      </c>
      <c r="D604" s="98" t="s">
        <v>988</v>
      </c>
      <c r="E604" s="192" t="s">
        <v>1300</v>
      </c>
      <c r="F604" s="191">
        <v>3.15</v>
      </c>
      <c r="G604" s="72">
        <f t="shared" si="49"/>
        <v>236.25</v>
      </c>
      <c r="H604" s="71" t="s">
        <v>1121</v>
      </c>
      <c r="I604" s="98">
        <v>1</v>
      </c>
      <c r="J604" s="197"/>
      <c r="K604" s="180">
        <v>0.0013</v>
      </c>
      <c r="L604" s="199">
        <v>0.0421</v>
      </c>
      <c r="M604" s="180">
        <v>0.0096</v>
      </c>
      <c r="N604" s="199">
        <v>0.1255</v>
      </c>
      <c r="O604" s="74" t="s">
        <v>1122</v>
      </c>
      <c r="P604" s="74" t="s">
        <v>1122</v>
      </c>
      <c r="Q604" s="73">
        <v>2021.12</v>
      </c>
      <c r="R604" s="108"/>
    </row>
    <row r="605" s="10" customFormat="1" ht="36" customHeight="1" spans="1:18">
      <c r="A605" s="98">
        <v>13</v>
      </c>
      <c r="B605" s="125" t="s">
        <v>1193</v>
      </c>
      <c r="C605" s="119" t="s">
        <v>1119</v>
      </c>
      <c r="D605" s="98" t="s">
        <v>988</v>
      </c>
      <c r="E605" s="70" t="s">
        <v>1301</v>
      </c>
      <c r="F605" s="191">
        <v>5.05</v>
      </c>
      <c r="G605" s="72">
        <f t="shared" si="49"/>
        <v>378.75</v>
      </c>
      <c r="H605" s="71" t="s">
        <v>1121</v>
      </c>
      <c r="I605" s="98">
        <v>1</v>
      </c>
      <c r="J605" s="98"/>
      <c r="K605" s="180">
        <v>0.0115</v>
      </c>
      <c r="L605" s="180">
        <v>0.0087</v>
      </c>
      <c r="M605" s="180">
        <v>0.0358</v>
      </c>
      <c r="N605" s="180">
        <v>0.0127</v>
      </c>
      <c r="O605" s="74" t="s">
        <v>1122</v>
      </c>
      <c r="P605" s="74" t="s">
        <v>1122</v>
      </c>
      <c r="Q605" s="73">
        <v>2021.12</v>
      </c>
      <c r="R605" s="125"/>
    </row>
    <row r="606" s="10" customFormat="1" ht="36" customHeight="1" spans="1:18">
      <c r="A606" s="92" t="s">
        <v>1302</v>
      </c>
      <c r="B606" s="92"/>
      <c r="C606" s="184"/>
      <c r="D606" s="92"/>
      <c r="E606" s="63"/>
      <c r="F606" s="216" t="s">
        <v>1303</v>
      </c>
      <c r="G606" s="120">
        <f>SUM(G607:G616)</f>
        <v>1500</v>
      </c>
      <c r="H606" s="69"/>
      <c r="I606" s="98"/>
      <c r="J606" s="98"/>
      <c r="K606" s="154"/>
      <c r="L606" s="154"/>
      <c r="M606" s="154"/>
      <c r="N606" s="154"/>
      <c r="O606" s="73"/>
      <c r="P606" s="73"/>
      <c r="Q606" s="73"/>
      <c r="R606" s="125"/>
    </row>
    <row r="607" s="10" customFormat="1" ht="36" customHeight="1" spans="1:18">
      <c r="A607" s="98">
        <v>1</v>
      </c>
      <c r="B607" s="193" t="s">
        <v>1304</v>
      </c>
      <c r="C607" s="70" t="s">
        <v>1119</v>
      </c>
      <c r="D607" s="98" t="s">
        <v>988</v>
      </c>
      <c r="E607" s="70" t="s">
        <v>1305</v>
      </c>
      <c r="F607" s="217" t="s">
        <v>1306</v>
      </c>
      <c r="G607" s="136">
        <v>309</v>
      </c>
      <c r="H607" s="218" t="s">
        <v>1307</v>
      </c>
      <c r="I607" s="98">
        <v>4</v>
      </c>
      <c r="J607" s="98"/>
      <c r="K607" s="180">
        <v>0.0348</v>
      </c>
      <c r="L607" s="180">
        <v>0.1287</v>
      </c>
      <c r="M607" s="180">
        <v>0.1059</v>
      </c>
      <c r="N607" s="180">
        <v>0.5109</v>
      </c>
      <c r="O607" s="74" t="s">
        <v>1122</v>
      </c>
      <c r="P607" s="74" t="s">
        <v>1122</v>
      </c>
      <c r="Q607" s="73">
        <v>2021.12</v>
      </c>
      <c r="R607" s="125"/>
    </row>
    <row r="608" s="10" customFormat="1" ht="36" customHeight="1" spans="1:18">
      <c r="A608" s="98">
        <v>2</v>
      </c>
      <c r="B608" s="193" t="s">
        <v>1308</v>
      </c>
      <c r="C608" s="70" t="s">
        <v>1119</v>
      </c>
      <c r="D608" s="98" t="s">
        <v>988</v>
      </c>
      <c r="E608" s="70" t="s">
        <v>1309</v>
      </c>
      <c r="F608" s="219">
        <v>7.5</v>
      </c>
      <c r="G608" s="136">
        <f t="shared" ref="G608:G616" si="50">F608*30</f>
        <v>225</v>
      </c>
      <c r="H608" s="218" t="s">
        <v>1307</v>
      </c>
      <c r="I608" s="98">
        <v>2</v>
      </c>
      <c r="J608" s="98"/>
      <c r="K608" s="180">
        <v>0.0032</v>
      </c>
      <c r="L608" s="180">
        <v>0.024</v>
      </c>
      <c r="M608" s="180">
        <v>0.014</v>
      </c>
      <c r="N608" s="180">
        <v>0.0975</v>
      </c>
      <c r="O608" s="74" t="s">
        <v>1122</v>
      </c>
      <c r="P608" s="74" t="s">
        <v>1122</v>
      </c>
      <c r="Q608" s="73">
        <v>2021.12</v>
      </c>
      <c r="R608" s="125"/>
    </row>
    <row r="609" s="10" customFormat="1" ht="36" customHeight="1" spans="1:18">
      <c r="A609" s="98">
        <v>3</v>
      </c>
      <c r="B609" s="193" t="s">
        <v>1310</v>
      </c>
      <c r="C609" s="70" t="s">
        <v>1119</v>
      </c>
      <c r="D609" s="98" t="s">
        <v>988</v>
      </c>
      <c r="E609" s="70" t="s">
        <v>1152</v>
      </c>
      <c r="F609" s="219">
        <v>3.5</v>
      </c>
      <c r="G609" s="136">
        <f t="shared" si="50"/>
        <v>105</v>
      </c>
      <c r="H609" s="218" t="s">
        <v>1121</v>
      </c>
      <c r="I609" s="98"/>
      <c r="J609" s="98">
        <v>1</v>
      </c>
      <c r="K609" s="180">
        <v>0.0091</v>
      </c>
      <c r="L609" s="180">
        <v>0.0152</v>
      </c>
      <c r="M609" s="180">
        <v>0.0498</v>
      </c>
      <c r="N609" s="180">
        <v>0.959</v>
      </c>
      <c r="O609" s="74" t="s">
        <v>1122</v>
      </c>
      <c r="P609" s="74" t="s">
        <v>1122</v>
      </c>
      <c r="Q609" s="73">
        <v>2021.12</v>
      </c>
      <c r="R609" s="125"/>
    </row>
    <row r="610" s="10" customFormat="1" ht="36" customHeight="1" spans="1:18">
      <c r="A610" s="98">
        <v>4</v>
      </c>
      <c r="B610" s="193" t="s">
        <v>1311</v>
      </c>
      <c r="C610" s="70" t="s">
        <v>1119</v>
      </c>
      <c r="D610" s="98" t="s">
        <v>988</v>
      </c>
      <c r="E610" s="70" t="s">
        <v>1312</v>
      </c>
      <c r="F610" s="219">
        <v>5</v>
      </c>
      <c r="G610" s="136">
        <f t="shared" si="50"/>
        <v>150</v>
      </c>
      <c r="H610" s="218" t="s">
        <v>1121</v>
      </c>
      <c r="I610" s="98">
        <v>1</v>
      </c>
      <c r="J610" s="98"/>
      <c r="K610" s="180">
        <v>0.0102</v>
      </c>
      <c r="L610" s="180">
        <v>0.0512</v>
      </c>
      <c r="M610" s="180">
        <v>0.0077</v>
      </c>
      <c r="N610" s="180">
        <v>0.0412</v>
      </c>
      <c r="O610" s="74" t="s">
        <v>1122</v>
      </c>
      <c r="P610" s="74" t="s">
        <v>1122</v>
      </c>
      <c r="Q610" s="73">
        <v>2021.12</v>
      </c>
      <c r="R610" s="125"/>
    </row>
    <row r="611" s="10" customFormat="1" ht="36" customHeight="1" spans="1:18">
      <c r="A611" s="98">
        <v>5</v>
      </c>
      <c r="B611" s="193" t="s">
        <v>1313</v>
      </c>
      <c r="C611" s="70" t="s">
        <v>1119</v>
      </c>
      <c r="D611" s="98" t="s">
        <v>988</v>
      </c>
      <c r="E611" s="70" t="s">
        <v>1314</v>
      </c>
      <c r="F611" s="219">
        <v>1.6</v>
      </c>
      <c r="G611" s="136">
        <f t="shared" si="50"/>
        <v>48</v>
      </c>
      <c r="H611" s="218" t="s">
        <v>1121</v>
      </c>
      <c r="I611" s="98">
        <v>1</v>
      </c>
      <c r="J611" s="98"/>
      <c r="K611" s="220">
        <v>0.0073</v>
      </c>
      <c r="L611" s="220">
        <v>0.0144</v>
      </c>
      <c r="M611" s="220">
        <v>0.0384</v>
      </c>
      <c r="N611" s="220">
        <v>0.0522</v>
      </c>
      <c r="O611" s="74" t="s">
        <v>1122</v>
      </c>
      <c r="P611" s="74" t="s">
        <v>1122</v>
      </c>
      <c r="Q611" s="73">
        <v>2021.12</v>
      </c>
      <c r="R611" s="125"/>
    </row>
    <row r="612" s="10" customFormat="1" ht="36" customHeight="1" spans="1:18">
      <c r="A612" s="98">
        <v>6</v>
      </c>
      <c r="B612" s="193" t="s">
        <v>1315</v>
      </c>
      <c r="C612" s="119" t="s">
        <v>1119</v>
      </c>
      <c r="D612" s="98" t="s">
        <v>988</v>
      </c>
      <c r="E612" s="70" t="s">
        <v>1316</v>
      </c>
      <c r="F612" s="219">
        <v>3.2</v>
      </c>
      <c r="G612" s="136">
        <f t="shared" si="50"/>
        <v>96</v>
      </c>
      <c r="H612" s="218" t="s">
        <v>1307</v>
      </c>
      <c r="I612" s="98">
        <v>1</v>
      </c>
      <c r="J612" s="98"/>
      <c r="K612" s="180">
        <v>0.0096</v>
      </c>
      <c r="L612" s="180">
        <v>0.0544</v>
      </c>
      <c r="M612" s="180">
        <v>0.0387</v>
      </c>
      <c r="N612" s="180">
        <v>0.2351</v>
      </c>
      <c r="O612" s="74" t="s">
        <v>1122</v>
      </c>
      <c r="P612" s="74" t="s">
        <v>1122</v>
      </c>
      <c r="Q612" s="73">
        <v>2021.12</v>
      </c>
      <c r="R612" s="125"/>
    </row>
    <row r="613" s="10" customFormat="1" ht="36" customHeight="1" spans="1:18">
      <c r="A613" s="98">
        <v>7</v>
      </c>
      <c r="B613" s="193" t="s">
        <v>1317</v>
      </c>
      <c r="C613" s="70" t="s">
        <v>1119</v>
      </c>
      <c r="D613" s="98" t="s">
        <v>988</v>
      </c>
      <c r="E613" s="70" t="s">
        <v>1318</v>
      </c>
      <c r="F613" s="219">
        <v>4.1</v>
      </c>
      <c r="G613" s="136">
        <f t="shared" si="50"/>
        <v>123</v>
      </c>
      <c r="H613" s="218" t="s">
        <v>1307</v>
      </c>
      <c r="I613" s="98">
        <v>1</v>
      </c>
      <c r="J613" s="98"/>
      <c r="K613" s="180">
        <v>0.0056</v>
      </c>
      <c r="L613" s="180">
        <v>0.0295</v>
      </c>
      <c r="M613" s="180">
        <v>0.0258</v>
      </c>
      <c r="N613" s="180">
        <v>0.0833</v>
      </c>
      <c r="O613" s="74" t="s">
        <v>1122</v>
      </c>
      <c r="P613" s="74" t="s">
        <v>1122</v>
      </c>
      <c r="Q613" s="73">
        <v>2021.12</v>
      </c>
      <c r="R613" s="125"/>
    </row>
    <row r="614" s="10" customFormat="1" ht="36" customHeight="1" spans="1:18">
      <c r="A614" s="98">
        <v>8</v>
      </c>
      <c r="B614" s="137" t="s">
        <v>1319</v>
      </c>
      <c r="C614" s="70" t="s">
        <v>1119</v>
      </c>
      <c r="D614" s="98" t="s">
        <v>988</v>
      </c>
      <c r="E614" s="70" t="s">
        <v>1320</v>
      </c>
      <c r="F614" s="219">
        <v>7.3</v>
      </c>
      <c r="G614" s="136">
        <f t="shared" si="50"/>
        <v>219</v>
      </c>
      <c r="H614" s="218" t="s">
        <v>1307</v>
      </c>
      <c r="I614" s="98">
        <v>1</v>
      </c>
      <c r="J614" s="98"/>
      <c r="K614" s="180">
        <v>0.0017</v>
      </c>
      <c r="L614" s="180">
        <v>0.0096</v>
      </c>
      <c r="M614" s="180">
        <v>0.0096</v>
      </c>
      <c r="N614" s="180">
        <v>0.0384</v>
      </c>
      <c r="O614" s="74" t="s">
        <v>1122</v>
      </c>
      <c r="P614" s="74" t="s">
        <v>1122</v>
      </c>
      <c r="Q614" s="73">
        <v>2021.12</v>
      </c>
      <c r="R614" s="125"/>
    </row>
    <row r="615" s="10" customFormat="1" ht="36" customHeight="1" spans="1:18">
      <c r="A615" s="98">
        <v>9</v>
      </c>
      <c r="B615" s="193" t="s">
        <v>1321</v>
      </c>
      <c r="C615" s="119" t="s">
        <v>1119</v>
      </c>
      <c r="D615" s="98" t="s">
        <v>988</v>
      </c>
      <c r="E615" s="70" t="s">
        <v>1222</v>
      </c>
      <c r="F615" s="219">
        <v>3.3</v>
      </c>
      <c r="G615" s="136">
        <f t="shared" si="50"/>
        <v>99</v>
      </c>
      <c r="H615" s="218" t="s">
        <v>1307</v>
      </c>
      <c r="I615" s="98">
        <v>2</v>
      </c>
      <c r="J615" s="98"/>
      <c r="K615" s="180">
        <v>0.0079</v>
      </c>
      <c r="L615" s="180">
        <v>0.013</v>
      </c>
      <c r="M615" s="180">
        <v>0.0224</v>
      </c>
      <c r="N615" s="180">
        <v>0.0487</v>
      </c>
      <c r="O615" s="74" t="s">
        <v>1122</v>
      </c>
      <c r="P615" s="74" t="s">
        <v>1122</v>
      </c>
      <c r="Q615" s="73">
        <v>2021.12</v>
      </c>
      <c r="R615" s="125"/>
    </row>
    <row r="616" s="10" customFormat="1" ht="36" customHeight="1" spans="1:20">
      <c r="A616" s="98">
        <v>10</v>
      </c>
      <c r="B616" s="137" t="s">
        <v>1322</v>
      </c>
      <c r="C616" s="70" t="s">
        <v>1119</v>
      </c>
      <c r="D616" s="98" t="s">
        <v>988</v>
      </c>
      <c r="E616" s="192" t="s">
        <v>1235</v>
      </c>
      <c r="F616" s="219">
        <v>4.2</v>
      </c>
      <c r="G616" s="136">
        <f t="shared" si="50"/>
        <v>126</v>
      </c>
      <c r="H616" s="71" t="s">
        <v>1121</v>
      </c>
      <c r="I616" s="98">
        <v>1</v>
      </c>
      <c r="J616" s="197"/>
      <c r="K616" s="180">
        <v>0.0054</v>
      </c>
      <c r="L616" s="199">
        <v>0.0149</v>
      </c>
      <c r="M616" s="136">
        <v>0.020412</v>
      </c>
      <c r="N616" s="211">
        <v>0.0590636</v>
      </c>
      <c r="O616" s="74" t="s">
        <v>1122</v>
      </c>
      <c r="P616" s="74" t="s">
        <v>1122</v>
      </c>
      <c r="Q616" s="73">
        <v>2021.12</v>
      </c>
      <c r="R616" s="108"/>
      <c r="S616" s="212"/>
      <c r="T616" s="212"/>
    </row>
    <row r="617" s="10" customFormat="1" ht="36" customHeight="1" spans="1:18">
      <c r="A617" s="92" t="s">
        <v>1323</v>
      </c>
      <c r="B617" s="92"/>
      <c r="C617" s="184"/>
      <c r="D617" s="98"/>
      <c r="E617" s="63"/>
      <c r="F617" s="134" t="s">
        <v>1324</v>
      </c>
      <c r="G617" s="120">
        <f>SUM(G618:G675)</f>
        <v>1022.7274</v>
      </c>
      <c r="H617" s="69"/>
      <c r="I617" s="98"/>
      <c r="J617" s="98"/>
      <c r="K617" s="154"/>
      <c r="L617" s="154"/>
      <c r="M617" s="154"/>
      <c r="N617" s="154"/>
      <c r="O617" s="73"/>
      <c r="P617" s="73"/>
      <c r="Q617" s="73"/>
      <c r="R617" s="125"/>
    </row>
    <row r="618" s="8" customFormat="1" ht="53" customHeight="1" spans="1:249">
      <c r="A618" s="67">
        <v>1</v>
      </c>
      <c r="B618" s="75" t="s">
        <v>1325</v>
      </c>
      <c r="C618" s="70" t="s">
        <v>1326</v>
      </c>
      <c r="D618" s="67" t="s">
        <v>988</v>
      </c>
      <c r="E618" s="70" t="s">
        <v>1208</v>
      </c>
      <c r="F618" s="75" t="s">
        <v>1327</v>
      </c>
      <c r="G618" s="95">
        <v>33.2949</v>
      </c>
      <c r="H618" s="76" t="s">
        <v>1307</v>
      </c>
      <c r="I618" s="221">
        <v>1</v>
      </c>
      <c r="J618" s="221"/>
      <c r="K618" s="222">
        <v>0.0012</v>
      </c>
      <c r="L618" s="222">
        <v>0.0012</v>
      </c>
      <c r="M618" s="222">
        <v>0.0048</v>
      </c>
      <c r="N618" s="222">
        <v>0.0048</v>
      </c>
      <c r="O618" s="74" t="s">
        <v>1122</v>
      </c>
      <c r="P618" s="74" t="s">
        <v>1122</v>
      </c>
      <c r="Q618" s="73">
        <v>2022.04</v>
      </c>
      <c r="R618" s="67"/>
      <c r="S618" s="10"/>
      <c r="T618" s="10"/>
      <c r="U618" s="10"/>
      <c r="V618" s="10"/>
      <c r="W618" s="10"/>
      <c r="X618" s="10"/>
      <c r="Y618" s="10"/>
      <c r="Z618" s="10"/>
      <c r="AA618" s="10"/>
      <c r="AB618" s="10"/>
      <c r="AC618" s="10"/>
      <c r="AD618" s="10"/>
      <c r="AE618" s="10"/>
      <c r="AF618" s="10"/>
      <c r="AG618" s="10"/>
      <c r="AH618" s="10"/>
      <c r="AI618" s="10"/>
      <c r="AJ618" s="10"/>
      <c r="AK618" s="10"/>
      <c r="AL618" s="10"/>
      <c r="AM618" s="10"/>
      <c r="AN618" s="10"/>
      <c r="AO618" s="10"/>
      <c r="AP618" s="10"/>
      <c r="AQ618" s="10"/>
      <c r="AR618" s="10"/>
      <c r="AS618" s="10"/>
      <c r="AT618" s="10"/>
      <c r="AU618" s="10"/>
      <c r="AV618" s="10"/>
      <c r="AW618" s="10"/>
      <c r="AX618" s="10"/>
      <c r="AY618" s="10"/>
      <c r="AZ618" s="10"/>
      <c r="BA618" s="10"/>
      <c r="BB618" s="10"/>
      <c r="BC618" s="10"/>
      <c r="BD618" s="10"/>
      <c r="BE618" s="10"/>
      <c r="BF618" s="10"/>
      <c r="BG618" s="10"/>
      <c r="BH618" s="10"/>
      <c r="BI618" s="10"/>
      <c r="BJ618" s="10"/>
      <c r="BK618" s="10"/>
      <c r="BL618" s="10"/>
      <c r="BM618" s="10"/>
      <c r="BN618" s="10"/>
      <c r="BO618" s="10"/>
      <c r="BP618" s="10"/>
      <c r="BQ618" s="10"/>
      <c r="BR618" s="10"/>
      <c r="BS618" s="10"/>
      <c r="BT618" s="10"/>
      <c r="BU618" s="10"/>
      <c r="BV618" s="10"/>
      <c r="BW618" s="10"/>
      <c r="BX618" s="10"/>
      <c r="BY618" s="10"/>
      <c r="BZ618" s="10"/>
      <c r="CA618" s="10"/>
      <c r="CB618" s="10"/>
      <c r="CC618" s="10"/>
      <c r="CD618" s="10"/>
      <c r="CE618" s="10"/>
      <c r="CF618" s="10"/>
      <c r="CG618" s="10"/>
      <c r="CH618" s="10"/>
      <c r="CI618" s="10"/>
      <c r="CJ618" s="10"/>
      <c r="CK618" s="10"/>
      <c r="CL618" s="10"/>
      <c r="CM618" s="10"/>
      <c r="CN618" s="10"/>
      <c r="CO618" s="10"/>
      <c r="CP618" s="10"/>
      <c r="CQ618" s="10"/>
      <c r="CR618" s="10"/>
      <c r="CS618" s="10"/>
      <c r="CT618" s="10"/>
      <c r="CU618" s="10"/>
      <c r="CV618" s="10"/>
      <c r="CW618" s="10"/>
      <c r="CX618" s="10"/>
      <c r="CY618" s="10"/>
      <c r="CZ618" s="10"/>
      <c r="DA618" s="10"/>
      <c r="DB618" s="10"/>
      <c r="DC618" s="10"/>
      <c r="DD618" s="10"/>
      <c r="DE618" s="10"/>
      <c r="DF618" s="10"/>
      <c r="DG618" s="10"/>
      <c r="DH618" s="10"/>
      <c r="DI618" s="10"/>
      <c r="DJ618" s="10"/>
      <c r="DK618" s="10"/>
      <c r="DL618" s="10"/>
      <c r="DM618" s="10"/>
      <c r="DN618" s="10"/>
      <c r="DO618" s="10"/>
      <c r="DP618" s="10"/>
      <c r="DQ618" s="10"/>
      <c r="DR618" s="10"/>
      <c r="DS618" s="10"/>
      <c r="DT618" s="10"/>
      <c r="DU618" s="10"/>
      <c r="DV618" s="10"/>
      <c r="DW618" s="10"/>
      <c r="DX618" s="10"/>
      <c r="DY618" s="10"/>
      <c r="DZ618" s="10"/>
      <c r="EA618" s="10"/>
      <c r="EB618" s="10"/>
      <c r="EC618" s="10"/>
      <c r="ED618" s="10"/>
      <c r="EE618" s="10"/>
      <c r="EF618" s="10"/>
      <c r="EG618" s="10"/>
      <c r="EH618" s="10"/>
      <c r="EI618" s="10"/>
      <c r="EJ618" s="10"/>
      <c r="EK618" s="10"/>
      <c r="EL618" s="10"/>
      <c r="EM618" s="10"/>
      <c r="EN618" s="10"/>
      <c r="EO618" s="10"/>
      <c r="EP618" s="10"/>
      <c r="EQ618" s="10"/>
      <c r="ER618" s="10"/>
      <c r="ES618" s="10"/>
      <c r="ET618" s="10"/>
      <c r="EU618" s="10"/>
      <c r="EV618" s="10"/>
      <c r="EW618" s="10"/>
      <c r="EX618" s="10"/>
      <c r="EY618" s="10"/>
      <c r="EZ618" s="10"/>
      <c r="FA618" s="10"/>
      <c r="FB618" s="10"/>
      <c r="FC618" s="10"/>
      <c r="FD618" s="10"/>
      <c r="FE618" s="10"/>
      <c r="FF618" s="10"/>
      <c r="FG618" s="10"/>
      <c r="FH618" s="10"/>
      <c r="FI618" s="10"/>
      <c r="FJ618" s="10"/>
      <c r="FK618" s="10"/>
      <c r="FL618" s="10"/>
      <c r="FM618" s="10"/>
      <c r="FN618" s="10"/>
      <c r="FO618" s="10"/>
      <c r="FP618" s="10"/>
      <c r="FQ618" s="10"/>
      <c r="FR618" s="10"/>
      <c r="FS618" s="10"/>
      <c r="FT618" s="10"/>
      <c r="FU618" s="10"/>
      <c r="FV618" s="10"/>
      <c r="FW618" s="10"/>
      <c r="FX618" s="10"/>
      <c r="FY618" s="10"/>
      <c r="FZ618" s="10"/>
      <c r="GA618" s="10"/>
      <c r="GB618" s="10"/>
      <c r="GC618" s="10"/>
      <c r="GD618" s="10"/>
      <c r="GE618" s="10"/>
      <c r="GF618" s="10"/>
      <c r="GG618" s="10"/>
      <c r="GH618" s="10"/>
      <c r="GI618" s="10"/>
      <c r="GJ618" s="10"/>
      <c r="GK618" s="10"/>
      <c r="GL618" s="10"/>
      <c r="GM618" s="10"/>
      <c r="GN618" s="10"/>
      <c r="GO618" s="10"/>
      <c r="GP618" s="10"/>
      <c r="GQ618" s="10"/>
      <c r="GR618" s="10"/>
      <c r="GS618" s="10"/>
      <c r="GT618" s="10"/>
      <c r="GU618" s="10"/>
      <c r="GV618" s="10"/>
      <c r="GW618" s="10"/>
      <c r="GX618" s="10"/>
      <c r="GY618" s="10"/>
      <c r="GZ618" s="10"/>
      <c r="HA618" s="10"/>
      <c r="HB618" s="10"/>
      <c r="HC618" s="10"/>
      <c r="HD618" s="10"/>
      <c r="HE618" s="10"/>
      <c r="HF618" s="10"/>
      <c r="HG618" s="10"/>
      <c r="HH618" s="10"/>
      <c r="HI618" s="10"/>
      <c r="HJ618" s="10"/>
      <c r="HK618" s="10"/>
      <c r="HL618" s="10"/>
      <c r="HM618" s="10"/>
      <c r="HN618" s="10"/>
      <c r="HO618" s="10"/>
      <c r="HP618" s="10"/>
      <c r="HQ618" s="10"/>
      <c r="HR618" s="10"/>
      <c r="HS618" s="10"/>
      <c r="HT618" s="10"/>
      <c r="HU618" s="10"/>
      <c r="HV618" s="10"/>
      <c r="HW618" s="10"/>
      <c r="HX618" s="10"/>
      <c r="HY618" s="10"/>
      <c r="HZ618" s="10"/>
      <c r="IA618" s="10"/>
      <c r="IB618" s="10"/>
      <c r="IC618" s="10"/>
      <c r="ID618" s="10"/>
      <c r="IE618" s="10"/>
      <c r="IF618" s="10"/>
      <c r="IG618" s="10"/>
      <c r="IH618" s="10"/>
      <c r="II618" s="10"/>
      <c r="IJ618" s="10"/>
      <c r="IK618" s="10"/>
      <c r="IL618" s="10"/>
      <c r="IM618" s="10"/>
      <c r="IN618" s="10"/>
      <c r="IO618" s="10"/>
    </row>
    <row r="619" s="8" customFormat="1" ht="53" customHeight="1" spans="1:249">
      <c r="A619" s="67">
        <v>2</v>
      </c>
      <c r="B619" s="75" t="s">
        <v>1205</v>
      </c>
      <c r="C619" s="70" t="s">
        <v>1326</v>
      </c>
      <c r="D619" s="67" t="s">
        <v>988</v>
      </c>
      <c r="E619" s="70" t="s">
        <v>1291</v>
      </c>
      <c r="F619" s="112" t="s">
        <v>1328</v>
      </c>
      <c r="G619" s="95">
        <v>28.0997</v>
      </c>
      <c r="H619" s="76" t="s">
        <v>1307</v>
      </c>
      <c r="I619" s="221">
        <v>1</v>
      </c>
      <c r="J619" s="221"/>
      <c r="K619" s="222">
        <v>0.0008</v>
      </c>
      <c r="L619" s="222">
        <v>0.0008</v>
      </c>
      <c r="M619" s="222">
        <v>0.0032</v>
      </c>
      <c r="N619" s="222">
        <v>0.0032</v>
      </c>
      <c r="O619" s="74" t="s">
        <v>1122</v>
      </c>
      <c r="P619" s="74" t="s">
        <v>1122</v>
      </c>
      <c r="Q619" s="73">
        <v>2022.04</v>
      </c>
      <c r="R619" s="67"/>
      <c r="S619" s="10"/>
      <c r="T619" s="10"/>
      <c r="U619" s="10"/>
      <c r="V619" s="10"/>
      <c r="W619" s="10"/>
      <c r="X619" s="10"/>
      <c r="Y619" s="10"/>
      <c r="Z619" s="10"/>
      <c r="AA619" s="10"/>
      <c r="AB619" s="10"/>
      <c r="AC619" s="10"/>
      <c r="AD619" s="10"/>
      <c r="AE619" s="10"/>
      <c r="AF619" s="10"/>
      <c r="AG619" s="10"/>
      <c r="AH619" s="10"/>
      <c r="AI619" s="10"/>
      <c r="AJ619" s="10"/>
      <c r="AK619" s="10"/>
      <c r="AL619" s="10"/>
      <c r="AM619" s="10"/>
      <c r="AN619" s="10"/>
      <c r="AO619" s="10"/>
      <c r="AP619" s="10"/>
      <c r="AQ619" s="10"/>
      <c r="AR619" s="10"/>
      <c r="AS619" s="10"/>
      <c r="AT619" s="10"/>
      <c r="AU619" s="10"/>
      <c r="AV619" s="10"/>
      <c r="AW619" s="10"/>
      <c r="AX619" s="10"/>
      <c r="AY619" s="10"/>
      <c r="AZ619" s="10"/>
      <c r="BA619" s="10"/>
      <c r="BB619" s="10"/>
      <c r="BC619" s="10"/>
      <c r="BD619" s="10"/>
      <c r="BE619" s="10"/>
      <c r="BF619" s="10"/>
      <c r="BG619" s="10"/>
      <c r="BH619" s="10"/>
      <c r="BI619" s="10"/>
      <c r="BJ619" s="10"/>
      <c r="BK619" s="10"/>
      <c r="BL619" s="10"/>
      <c r="BM619" s="10"/>
      <c r="BN619" s="10"/>
      <c r="BO619" s="10"/>
      <c r="BP619" s="10"/>
      <c r="BQ619" s="10"/>
      <c r="BR619" s="10"/>
      <c r="BS619" s="10"/>
      <c r="BT619" s="10"/>
      <c r="BU619" s="10"/>
      <c r="BV619" s="10"/>
      <c r="BW619" s="10"/>
      <c r="BX619" s="10"/>
      <c r="BY619" s="10"/>
      <c r="BZ619" s="10"/>
      <c r="CA619" s="10"/>
      <c r="CB619" s="10"/>
      <c r="CC619" s="10"/>
      <c r="CD619" s="10"/>
      <c r="CE619" s="10"/>
      <c r="CF619" s="10"/>
      <c r="CG619" s="10"/>
      <c r="CH619" s="10"/>
      <c r="CI619" s="10"/>
      <c r="CJ619" s="10"/>
      <c r="CK619" s="10"/>
      <c r="CL619" s="10"/>
      <c r="CM619" s="10"/>
      <c r="CN619" s="10"/>
      <c r="CO619" s="10"/>
      <c r="CP619" s="10"/>
      <c r="CQ619" s="10"/>
      <c r="CR619" s="10"/>
      <c r="CS619" s="10"/>
      <c r="CT619" s="10"/>
      <c r="CU619" s="10"/>
      <c r="CV619" s="10"/>
      <c r="CW619" s="10"/>
      <c r="CX619" s="10"/>
      <c r="CY619" s="10"/>
      <c r="CZ619" s="10"/>
      <c r="DA619" s="10"/>
      <c r="DB619" s="10"/>
      <c r="DC619" s="10"/>
      <c r="DD619" s="10"/>
      <c r="DE619" s="10"/>
      <c r="DF619" s="10"/>
      <c r="DG619" s="10"/>
      <c r="DH619" s="10"/>
      <c r="DI619" s="10"/>
      <c r="DJ619" s="10"/>
      <c r="DK619" s="10"/>
      <c r="DL619" s="10"/>
      <c r="DM619" s="10"/>
      <c r="DN619" s="10"/>
      <c r="DO619" s="10"/>
      <c r="DP619" s="10"/>
      <c r="DQ619" s="10"/>
      <c r="DR619" s="10"/>
      <c r="DS619" s="10"/>
      <c r="DT619" s="10"/>
      <c r="DU619" s="10"/>
      <c r="DV619" s="10"/>
      <c r="DW619" s="10"/>
      <c r="DX619" s="10"/>
      <c r="DY619" s="10"/>
      <c r="DZ619" s="10"/>
      <c r="EA619" s="10"/>
      <c r="EB619" s="10"/>
      <c r="EC619" s="10"/>
      <c r="ED619" s="10"/>
      <c r="EE619" s="10"/>
      <c r="EF619" s="10"/>
      <c r="EG619" s="10"/>
      <c r="EH619" s="10"/>
      <c r="EI619" s="10"/>
      <c r="EJ619" s="10"/>
      <c r="EK619" s="10"/>
      <c r="EL619" s="10"/>
      <c r="EM619" s="10"/>
      <c r="EN619" s="10"/>
      <c r="EO619" s="10"/>
      <c r="EP619" s="10"/>
      <c r="EQ619" s="10"/>
      <c r="ER619" s="10"/>
      <c r="ES619" s="10"/>
      <c r="ET619" s="10"/>
      <c r="EU619" s="10"/>
      <c r="EV619" s="10"/>
      <c r="EW619" s="10"/>
      <c r="EX619" s="10"/>
      <c r="EY619" s="10"/>
      <c r="EZ619" s="10"/>
      <c r="FA619" s="10"/>
      <c r="FB619" s="10"/>
      <c r="FC619" s="10"/>
      <c r="FD619" s="10"/>
      <c r="FE619" s="10"/>
      <c r="FF619" s="10"/>
      <c r="FG619" s="10"/>
      <c r="FH619" s="10"/>
      <c r="FI619" s="10"/>
      <c r="FJ619" s="10"/>
      <c r="FK619" s="10"/>
      <c r="FL619" s="10"/>
      <c r="FM619" s="10"/>
      <c r="FN619" s="10"/>
      <c r="FO619" s="10"/>
      <c r="FP619" s="10"/>
      <c r="FQ619" s="10"/>
      <c r="FR619" s="10"/>
      <c r="FS619" s="10"/>
      <c r="FT619" s="10"/>
      <c r="FU619" s="10"/>
      <c r="FV619" s="10"/>
      <c r="FW619" s="10"/>
      <c r="FX619" s="10"/>
      <c r="FY619" s="10"/>
      <c r="FZ619" s="10"/>
      <c r="GA619" s="10"/>
      <c r="GB619" s="10"/>
      <c r="GC619" s="10"/>
      <c r="GD619" s="10"/>
      <c r="GE619" s="10"/>
      <c r="GF619" s="10"/>
      <c r="GG619" s="10"/>
      <c r="GH619" s="10"/>
      <c r="GI619" s="10"/>
      <c r="GJ619" s="10"/>
      <c r="GK619" s="10"/>
      <c r="GL619" s="10"/>
      <c r="GM619" s="10"/>
      <c r="GN619" s="10"/>
      <c r="GO619" s="10"/>
      <c r="GP619" s="10"/>
      <c r="GQ619" s="10"/>
      <c r="GR619" s="10"/>
      <c r="GS619" s="10"/>
      <c r="GT619" s="10"/>
      <c r="GU619" s="10"/>
      <c r="GV619" s="10"/>
      <c r="GW619" s="10"/>
      <c r="GX619" s="10"/>
      <c r="GY619" s="10"/>
      <c r="GZ619" s="10"/>
      <c r="HA619" s="10"/>
      <c r="HB619" s="10"/>
      <c r="HC619" s="10"/>
      <c r="HD619" s="10"/>
      <c r="HE619" s="10"/>
      <c r="HF619" s="10"/>
      <c r="HG619" s="10"/>
      <c r="HH619" s="10"/>
      <c r="HI619" s="10"/>
      <c r="HJ619" s="10"/>
      <c r="HK619" s="10"/>
      <c r="HL619" s="10"/>
      <c r="HM619" s="10"/>
      <c r="HN619" s="10"/>
      <c r="HO619" s="10"/>
      <c r="HP619" s="10"/>
      <c r="HQ619" s="10"/>
      <c r="HR619" s="10"/>
      <c r="HS619" s="10"/>
      <c r="HT619" s="10"/>
      <c r="HU619" s="10"/>
      <c r="HV619" s="10"/>
      <c r="HW619" s="10"/>
      <c r="HX619" s="10"/>
      <c r="HY619" s="10"/>
      <c r="HZ619" s="10"/>
      <c r="IA619" s="10"/>
      <c r="IB619" s="10"/>
      <c r="IC619" s="10"/>
      <c r="ID619" s="10"/>
      <c r="IE619" s="10"/>
      <c r="IF619" s="10"/>
      <c r="IG619" s="10"/>
      <c r="IH619" s="10"/>
      <c r="II619" s="10"/>
      <c r="IJ619" s="10"/>
      <c r="IK619" s="10"/>
      <c r="IL619" s="10"/>
      <c r="IM619" s="10"/>
      <c r="IN619" s="10"/>
      <c r="IO619" s="10"/>
    </row>
    <row r="620" s="8" customFormat="1" ht="53" customHeight="1" spans="1:249">
      <c r="A620" s="67">
        <v>3</v>
      </c>
      <c r="B620" s="75" t="s">
        <v>1273</v>
      </c>
      <c r="C620" s="70" t="s">
        <v>1326</v>
      </c>
      <c r="D620" s="67" t="s">
        <v>988</v>
      </c>
      <c r="E620" s="70" t="s">
        <v>1329</v>
      </c>
      <c r="F620" s="75" t="s">
        <v>1330</v>
      </c>
      <c r="G620" s="95">
        <v>8.0316</v>
      </c>
      <c r="H620" s="76" t="s">
        <v>1307</v>
      </c>
      <c r="I620" s="221">
        <v>1</v>
      </c>
      <c r="J620" s="221"/>
      <c r="K620" s="222">
        <v>0.0004</v>
      </c>
      <c r="L620" s="222">
        <v>0.0004</v>
      </c>
      <c r="M620" s="222">
        <v>0.0016</v>
      </c>
      <c r="N620" s="222">
        <v>0.0016</v>
      </c>
      <c r="O620" s="74" t="s">
        <v>1122</v>
      </c>
      <c r="P620" s="74" t="s">
        <v>1122</v>
      </c>
      <c r="Q620" s="73">
        <v>2022.04</v>
      </c>
      <c r="R620" s="67"/>
      <c r="S620" s="10"/>
      <c r="T620" s="10"/>
      <c r="U620" s="10"/>
      <c r="V620" s="10"/>
      <c r="W620" s="10"/>
      <c r="X620" s="10"/>
      <c r="Y620" s="10"/>
      <c r="Z620" s="10"/>
      <c r="AA620" s="10"/>
      <c r="AB620" s="10"/>
      <c r="AC620" s="10"/>
      <c r="AD620" s="10"/>
      <c r="AE620" s="10"/>
      <c r="AF620" s="10"/>
      <c r="AG620" s="10"/>
      <c r="AH620" s="10"/>
      <c r="AI620" s="10"/>
      <c r="AJ620" s="10"/>
      <c r="AK620" s="10"/>
      <c r="AL620" s="10"/>
      <c r="AM620" s="10"/>
      <c r="AN620" s="10"/>
      <c r="AO620" s="10"/>
      <c r="AP620" s="10"/>
      <c r="AQ620" s="10"/>
      <c r="AR620" s="10"/>
      <c r="AS620" s="10"/>
      <c r="AT620" s="10"/>
      <c r="AU620" s="10"/>
      <c r="AV620" s="10"/>
      <c r="AW620" s="10"/>
      <c r="AX620" s="10"/>
      <c r="AY620" s="10"/>
      <c r="AZ620" s="10"/>
      <c r="BA620" s="10"/>
      <c r="BB620" s="10"/>
      <c r="BC620" s="10"/>
      <c r="BD620" s="10"/>
      <c r="BE620" s="10"/>
      <c r="BF620" s="10"/>
      <c r="BG620" s="10"/>
      <c r="BH620" s="10"/>
      <c r="BI620" s="10"/>
      <c r="BJ620" s="10"/>
      <c r="BK620" s="10"/>
      <c r="BL620" s="10"/>
      <c r="BM620" s="10"/>
      <c r="BN620" s="10"/>
      <c r="BO620" s="10"/>
      <c r="BP620" s="10"/>
      <c r="BQ620" s="10"/>
      <c r="BR620" s="10"/>
      <c r="BS620" s="10"/>
      <c r="BT620" s="10"/>
      <c r="BU620" s="10"/>
      <c r="BV620" s="10"/>
      <c r="BW620" s="10"/>
      <c r="BX620" s="10"/>
      <c r="BY620" s="10"/>
      <c r="BZ620" s="10"/>
      <c r="CA620" s="10"/>
      <c r="CB620" s="10"/>
      <c r="CC620" s="10"/>
      <c r="CD620" s="10"/>
      <c r="CE620" s="10"/>
      <c r="CF620" s="10"/>
      <c r="CG620" s="10"/>
      <c r="CH620" s="10"/>
      <c r="CI620" s="10"/>
      <c r="CJ620" s="10"/>
      <c r="CK620" s="10"/>
      <c r="CL620" s="10"/>
      <c r="CM620" s="10"/>
      <c r="CN620" s="10"/>
      <c r="CO620" s="10"/>
      <c r="CP620" s="10"/>
      <c r="CQ620" s="10"/>
      <c r="CR620" s="10"/>
      <c r="CS620" s="10"/>
      <c r="CT620" s="10"/>
      <c r="CU620" s="10"/>
      <c r="CV620" s="10"/>
      <c r="CW620" s="10"/>
      <c r="CX620" s="10"/>
      <c r="CY620" s="10"/>
      <c r="CZ620" s="10"/>
      <c r="DA620" s="10"/>
      <c r="DB620" s="10"/>
      <c r="DC620" s="10"/>
      <c r="DD620" s="10"/>
      <c r="DE620" s="10"/>
      <c r="DF620" s="10"/>
      <c r="DG620" s="10"/>
      <c r="DH620" s="10"/>
      <c r="DI620" s="10"/>
      <c r="DJ620" s="10"/>
      <c r="DK620" s="10"/>
      <c r="DL620" s="10"/>
      <c r="DM620" s="10"/>
      <c r="DN620" s="10"/>
      <c r="DO620" s="10"/>
      <c r="DP620" s="10"/>
      <c r="DQ620" s="10"/>
      <c r="DR620" s="10"/>
      <c r="DS620" s="10"/>
      <c r="DT620" s="10"/>
      <c r="DU620" s="10"/>
      <c r="DV620" s="10"/>
      <c r="DW620" s="10"/>
      <c r="DX620" s="10"/>
      <c r="DY620" s="10"/>
      <c r="DZ620" s="10"/>
      <c r="EA620" s="10"/>
      <c r="EB620" s="10"/>
      <c r="EC620" s="10"/>
      <c r="ED620" s="10"/>
      <c r="EE620" s="10"/>
      <c r="EF620" s="10"/>
      <c r="EG620" s="10"/>
      <c r="EH620" s="10"/>
      <c r="EI620" s="10"/>
      <c r="EJ620" s="10"/>
      <c r="EK620" s="10"/>
      <c r="EL620" s="10"/>
      <c r="EM620" s="10"/>
      <c r="EN620" s="10"/>
      <c r="EO620" s="10"/>
      <c r="EP620" s="10"/>
      <c r="EQ620" s="10"/>
      <c r="ER620" s="10"/>
      <c r="ES620" s="10"/>
      <c r="ET620" s="10"/>
      <c r="EU620" s="10"/>
      <c r="EV620" s="10"/>
      <c r="EW620" s="10"/>
      <c r="EX620" s="10"/>
      <c r="EY620" s="10"/>
      <c r="EZ620" s="10"/>
      <c r="FA620" s="10"/>
      <c r="FB620" s="10"/>
      <c r="FC620" s="10"/>
      <c r="FD620" s="10"/>
      <c r="FE620" s="10"/>
      <c r="FF620" s="10"/>
      <c r="FG620" s="10"/>
      <c r="FH620" s="10"/>
      <c r="FI620" s="10"/>
      <c r="FJ620" s="10"/>
      <c r="FK620" s="10"/>
      <c r="FL620" s="10"/>
      <c r="FM620" s="10"/>
      <c r="FN620" s="10"/>
      <c r="FO620" s="10"/>
      <c r="FP620" s="10"/>
      <c r="FQ620" s="10"/>
      <c r="FR620" s="10"/>
      <c r="FS620" s="10"/>
      <c r="FT620" s="10"/>
      <c r="FU620" s="10"/>
      <c r="FV620" s="10"/>
      <c r="FW620" s="10"/>
      <c r="FX620" s="10"/>
      <c r="FY620" s="10"/>
      <c r="FZ620" s="10"/>
      <c r="GA620" s="10"/>
      <c r="GB620" s="10"/>
      <c r="GC620" s="10"/>
      <c r="GD620" s="10"/>
      <c r="GE620" s="10"/>
      <c r="GF620" s="10"/>
      <c r="GG620" s="10"/>
      <c r="GH620" s="10"/>
      <c r="GI620" s="10"/>
      <c r="GJ620" s="10"/>
      <c r="GK620" s="10"/>
      <c r="GL620" s="10"/>
      <c r="GM620" s="10"/>
      <c r="GN620" s="10"/>
      <c r="GO620" s="10"/>
      <c r="GP620" s="10"/>
      <c r="GQ620" s="10"/>
      <c r="GR620" s="10"/>
      <c r="GS620" s="10"/>
      <c r="GT620" s="10"/>
      <c r="GU620" s="10"/>
      <c r="GV620" s="10"/>
      <c r="GW620" s="10"/>
      <c r="GX620" s="10"/>
      <c r="GY620" s="10"/>
      <c r="GZ620" s="10"/>
      <c r="HA620" s="10"/>
      <c r="HB620" s="10"/>
      <c r="HC620" s="10"/>
      <c r="HD620" s="10"/>
      <c r="HE620" s="10"/>
      <c r="HF620" s="10"/>
      <c r="HG620" s="10"/>
      <c r="HH620" s="10"/>
      <c r="HI620" s="10"/>
      <c r="HJ620" s="10"/>
      <c r="HK620" s="10"/>
      <c r="HL620" s="10"/>
      <c r="HM620" s="10"/>
      <c r="HN620" s="10"/>
      <c r="HO620" s="10"/>
      <c r="HP620" s="10"/>
      <c r="HQ620" s="10"/>
      <c r="HR620" s="10"/>
      <c r="HS620" s="10"/>
      <c r="HT620" s="10"/>
      <c r="HU620" s="10"/>
      <c r="HV620" s="10"/>
      <c r="HW620" s="10"/>
      <c r="HX620" s="10"/>
      <c r="HY620" s="10"/>
      <c r="HZ620" s="10"/>
      <c r="IA620" s="10"/>
      <c r="IB620" s="10"/>
      <c r="IC620" s="10"/>
      <c r="ID620" s="10"/>
      <c r="IE620" s="10"/>
      <c r="IF620" s="10"/>
      <c r="IG620" s="10"/>
      <c r="IH620" s="10"/>
      <c r="II620" s="10"/>
      <c r="IJ620" s="10"/>
      <c r="IK620" s="10"/>
      <c r="IL620" s="10"/>
      <c r="IM620" s="10"/>
      <c r="IN620" s="10"/>
      <c r="IO620" s="10"/>
    </row>
    <row r="621" s="8" customFormat="1" ht="53" customHeight="1" spans="1:249">
      <c r="A621" s="67">
        <v>4</v>
      </c>
      <c r="B621" s="75" t="s">
        <v>1331</v>
      </c>
      <c r="C621" s="70" t="s">
        <v>1326</v>
      </c>
      <c r="D621" s="67" t="s">
        <v>988</v>
      </c>
      <c r="E621" s="70" t="s">
        <v>1332</v>
      </c>
      <c r="F621" s="112" t="s">
        <v>1333</v>
      </c>
      <c r="G621" s="95">
        <v>35.7437</v>
      </c>
      <c r="H621" s="76" t="s">
        <v>1307</v>
      </c>
      <c r="I621" s="221">
        <v>1</v>
      </c>
      <c r="J621" s="221"/>
      <c r="K621" s="222">
        <v>0.0003</v>
      </c>
      <c r="L621" s="222">
        <v>0.0003</v>
      </c>
      <c r="M621" s="222">
        <v>0.0012</v>
      </c>
      <c r="N621" s="222">
        <v>0.0012</v>
      </c>
      <c r="O621" s="74" t="s">
        <v>1122</v>
      </c>
      <c r="P621" s="74" t="s">
        <v>1122</v>
      </c>
      <c r="Q621" s="73">
        <v>2022.04</v>
      </c>
      <c r="R621" s="67"/>
      <c r="S621" s="10"/>
      <c r="T621" s="10"/>
      <c r="U621" s="10"/>
      <c r="V621" s="10"/>
      <c r="W621" s="10"/>
      <c r="X621" s="10"/>
      <c r="Y621" s="10"/>
      <c r="Z621" s="10"/>
      <c r="AA621" s="10"/>
      <c r="AB621" s="10"/>
      <c r="AC621" s="10"/>
      <c r="AD621" s="10"/>
      <c r="AE621" s="10"/>
      <c r="AF621" s="10"/>
      <c r="AG621" s="10"/>
      <c r="AH621" s="10"/>
      <c r="AI621" s="10"/>
      <c r="AJ621" s="10"/>
      <c r="AK621" s="10"/>
      <c r="AL621" s="10"/>
      <c r="AM621" s="10"/>
      <c r="AN621" s="10"/>
      <c r="AO621" s="10"/>
      <c r="AP621" s="10"/>
      <c r="AQ621" s="10"/>
      <c r="AR621" s="10"/>
      <c r="AS621" s="10"/>
      <c r="AT621" s="10"/>
      <c r="AU621" s="10"/>
      <c r="AV621" s="10"/>
      <c r="AW621" s="10"/>
      <c r="AX621" s="10"/>
      <c r="AY621" s="10"/>
      <c r="AZ621" s="10"/>
      <c r="BA621" s="10"/>
      <c r="BB621" s="10"/>
      <c r="BC621" s="10"/>
      <c r="BD621" s="10"/>
      <c r="BE621" s="10"/>
      <c r="BF621" s="10"/>
      <c r="BG621" s="10"/>
      <c r="BH621" s="10"/>
      <c r="BI621" s="10"/>
      <c r="BJ621" s="10"/>
      <c r="BK621" s="10"/>
      <c r="BL621" s="10"/>
      <c r="BM621" s="10"/>
      <c r="BN621" s="10"/>
      <c r="BO621" s="10"/>
      <c r="BP621" s="10"/>
      <c r="BQ621" s="10"/>
      <c r="BR621" s="10"/>
      <c r="BS621" s="10"/>
      <c r="BT621" s="10"/>
      <c r="BU621" s="10"/>
      <c r="BV621" s="10"/>
      <c r="BW621" s="10"/>
      <c r="BX621" s="10"/>
      <c r="BY621" s="10"/>
      <c r="BZ621" s="10"/>
      <c r="CA621" s="10"/>
      <c r="CB621" s="10"/>
      <c r="CC621" s="10"/>
      <c r="CD621" s="10"/>
      <c r="CE621" s="10"/>
      <c r="CF621" s="10"/>
      <c r="CG621" s="10"/>
      <c r="CH621" s="10"/>
      <c r="CI621" s="10"/>
      <c r="CJ621" s="10"/>
      <c r="CK621" s="10"/>
      <c r="CL621" s="10"/>
      <c r="CM621" s="10"/>
      <c r="CN621" s="10"/>
      <c r="CO621" s="10"/>
      <c r="CP621" s="10"/>
      <c r="CQ621" s="10"/>
      <c r="CR621" s="10"/>
      <c r="CS621" s="10"/>
      <c r="CT621" s="10"/>
      <c r="CU621" s="10"/>
      <c r="CV621" s="10"/>
      <c r="CW621" s="10"/>
      <c r="CX621" s="10"/>
      <c r="CY621" s="10"/>
      <c r="CZ621" s="10"/>
      <c r="DA621" s="10"/>
      <c r="DB621" s="10"/>
      <c r="DC621" s="10"/>
      <c r="DD621" s="10"/>
      <c r="DE621" s="10"/>
      <c r="DF621" s="10"/>
      <c r="DG621" s="10"/>
      <c r="DH621" s="10"/>
      <c r="DI621" s="10"/>
      <c r="DJ621" s="10"/>
      <c r="DK621" s="10"/>
      <c r="DL621" s="10"/>
      <c r="DM621" s="10"/>
      <c r="DN621" s="10"/>
      <c r="DO621" s="10"/>
      <c r="DP621" s="10"/>
      <c r="DQ621" s="10"/>
      <c r="DR621" s="10"/>
      <c r="DS621" s="10"/>
      <c r="DT621" s="10"/>
      <c r="DU621" s="10"/>
      <c r="DV621" s="10"/>
      <c r="DW621" s="10"/>
      <c r="DX621" s="10"/>
      <c r="DY621" s="10"/>
      <c r="DZ621" s="10"/>
      <c r="EA621" s="10"/>
      <c r="EB621" s="10"/>
      <c r="EC621" s="10"/>
      <c r="ED621" s="10"/>
      <c r="EE621" s="10"/>
      <c r="EF621" s="10"/>
      <c r="EG621" s="10"/>
      <c r="EH621" s="10"/>
      <c r="EI621" s="10"/>
      <c r="EJ621" s="10"/>
      <c r="EK621" s="10"/>
      <c r="EL621" s="10"/>
      <c r="EM621" s="10"/>
      <c r="EN621" s="10"/>
      <c r="EO621" s="10"/>
      <c r="EP621" s="10"/>
      <c r="EQ621" s="10"/>
      <c r="ER621" s="10"/>
      <c r="ES621" s="10"/>
      <c r="ET621" s="10"/>
      <c r="EU621" s="10"/>
      <c r="EV621" s="10"/>
      <c r="EW621" s="10"/>
      <c r="EX621" s="10"/>
      <c r="EY621" s="10"/>
      <c r="EZ621" s="10"/>
      <c r="FA621" s="10"/>
      <c r="FB621" s="10"/>
      <c r="FC621" s="10"/>
      <c r="FD621" s="10"/>
      <c r="FE621" s="10"/>
      <c r="FF621" s="10"/>
      <c r="FG621" s="10"/>
      <c r="FH621" s="10"/>
      <c r="FI621" s="10"/>
      <c r="FJ621" s="10"/>
      <c r="FK621" s="10"/>
      <c r="FL621" s="10"/>
      <c r="FM621" s="10"/>
      <c r="FN621" s="10"/>
      <c r="FO621" s="10"/>
      <c r="FP621" s="10"/>
      <c r="FQ621" s="10"/>
      <c r="FR621" s="10"/>
      <c r="FS621" s="10"/>
      <c r="FT621" s="10"/>
      <c r="FU621" s="10"/>
      <c r="FV621" s="10"/>
      <c r="FW621" s="10"/>
      <c r="FX621" s="10"/>
      <c r="FY621" s="10"/>
      <c r="FZ621" s="10"/>
      <c r="GA621" s="10"/>
      <c r="GB621" s="10"/>
      <c r="GC621" s="10"/>
      <c r="GD621" s="10"/>
      <c r="GE621" s="10"/>
      <c r="GF621" s="10"/>
      <c r="GG621" s="10"/>
      <c r="GH621" s="10"/>
      <c r="GI621" s="10"/>
      <c r="GJ621" s="10"/>
      <c r="GK621" s="10"/>
      <c r="GL621" s="10"/>
      <c r="GM621" s="10"/>
      <c r="GN621" s="10"/>
      <c r="GO621" s="10"/>
      <c r="GP621" s="10"/>
      <c r="GQ621" s="10"/>
      <c r="GR621" s="10"/>
      <c r="GS621" s="10"/>
      <c r="GT621" s="10"/>
      <c r="GU621" s="10"/>
      <c r="GV621" s="10"/>
      <c r="GW621" s="10"/>
      <c r="GX621" s="10"/>
      <c r="GY621" s="10"/>
      <c r="GZ621" s="10"/>
      <c r="HA621" s="10"/>
      <c r="HB621" s="10"/>
      <c r="HC621" s="10"/>
      <c r="HD621" s="10"/>
      <c r="HE621" s="10"/>
      <c r="HF621" s="10"/>
      <c r="HG621" s="10"/>
      <c r="HH621" s="10"/>
      <c r="HI621" s="10"/>
      <c r="HJ621" s="10"/>
      <c r="HK621" s="10"/>
      <c r="HL621" s="10"/>
      <c r="HM621" s="10"/>
      <c r="HN621" s="10"/>
      <c r="HO621" s="10"/>
      <c r="HP621" s="10"/>
      <c r="HQ621" s="10"/>
      <c r="HR621" s="10"/>
      <c r="HS621" s="10"/>
      <c r="HT621" s="10"/>
      <c r="HU621" s="10"/>
      <c r="HV621" s="10"/>
      <c r="HW621" s="10"/>
      <c r="HX621" s="10"/>
      <c r="HY621" s="10"/>
      <c r="HZ621" s="10"/>
      <c r="IA621" s="10"/>
      <c r="IB621" s="10"/>
      <c r="IC621" s="10"/>
      <c r="ID621" s="10"/>
      <c r="IE621" s="10"/>
      <c r="IF621" s="10"/>
      <c r="IG621" s="10"/>
      <c r="IH621" s="10"/>
      <c r="II621" s="10"/>
      <c r="IJ621" s="10"/>
      <c r="IK621" s="10"/>
      <c r="IL621" s="10"/>
      <c r="IM621" s="10"/>
      <c r="IN621" s="10"/>
      <c r="IO621" s="10"/>
    </row>
    <row r="622" s="8" customFormat="1" ht="53" customHeight="1" spans="1:249">
      <c r="A622" s="67">
        <v>5</v>
      </c>
      <c r="B622" s="75" t="s">
        <v>1334</v>
      </c>
      <c r="C622" s="70" t="s">
        <v>1326</v>
      </c>
      <c r="D622" s="67" t="s">
        <v>988</v>
      </c>
      <c r="E622" s="70" t="s">
        <v>1250</v>
      </c>
      <c r="F622" s="75" t="s">
        <v>1335</v>
      </c>
      <c r="G622" s="95">
        <v>58.4152</v>
      </c>
      <c r="H622" s="76" t="s">
        <v>1307</v>
      </c>
      <c r="I622" s="221">
        <v>1</v>
      </c>
      <c r="J622" s="221"/>
      <c r="K622" s="222">
        <v>0.001</v>
      </c>
      <c r="L622" s="222">
        <v>0.001</v>
      </c>
      <c r="M622" s="222">
        <v>0.004</v>
      </c>
      <c r="N622" s="222">
        <v>0.004</v>
      </c>
      <c r="O622" s="74" t="s">
        <v>1122</v>
      </c>
      <c r="P622" s="74" t="s">
        <v>1122</v>
      </c>
      <c r="Q622" s="73">
        <v>2022.04</v>
      </c>
      <c r="R622" s="67"/>
      <c r="S622" s="10"/>
      <c r="T622" s="10"/>
      <c r="U622" s="10"/>
      <c r="V622" s="10"/>
      <c r="W622" s="10"/>
      <c r="X622" s="10"/>
      <c r="Y622" s="10"/>
      <c r="Z622" s="10"/>
      <c r="AA622" s="10"/>
      <c r="AB622" s="10"/>
      <c r="AC622" s="10"/>
      <c r="AD622" s="10"/>
      <c r="AE622" s="10"/>
      <c r="AF622" s="10"/>
      <c r="AG622" s="10"/>
      <c r="AH622" s="10"/>
      <c r="AI622" s="10"/>
      <c r="AJ622" s="10"/>
      <c r="AK622" s="10"/>
      <c r="AL622" s="10"/>
      <c r="AM622" s="10"/>
      <c r="AN622" s="10"/>
      <c r="AO622" s="10"/>
      <c r="AP622" s="10"/>
      <c r="AQ622" s="10"/>
      <c r="AR622" s="10"/>
      <c r="AS622" s="10"/>
      <c r="AT622" s="10"/>
      <c r="AU622" s="10"/>
      <c r="AV622" s="10"/>
      <c r="AW622" s="10"/>
      <c r="AX622" s="10"/>
      <c r="AY622" s="10"/>
      <c r="AZ622" s="10"/>
      <c r="BA622" s="10"/>
      <c r="BB622" s="10"/>
      <c r="BC622" s="10"/>
      <c r="BD622" s="10"/>
      <c r="BE622" s="10"/>
      <c r="BF622" s="10"/>
      <c r="BG622" s="10"/>
      <c r="BH622" s="10"/>
      <c r="BI622" s="10"/>
      <c r="BJ622" s="10"/>
      <c r="BK622" s="10"/>
      <c r="BL622" s="10"/>
      <c r="BM622" s="10"/>
      <c r="BN622" s="10"/>
      <c r="BO622" s="10"/>
      <c r="BP622" s="10"/>
      <c r="BQ622" s="10"/>
      <c r="BR622" s="10"/>
      <c r="BS622" s="10"/>
      <c r="BT622" s="10"/>
      <c r="BU622" s="10"/>
      <c r="BV622" s="10"/>
      <c r="BW622" s="10"/>
      <c r="BX622" s="10"/>
      <c r="BY622" s="10"/>
      <c r="BZ622" s="10"/>
      <c r="CA622" s="10"/>
      <c r="CB622" s="10"/>
      <c r="CC622" s="10"/>
      <c r="CD622" s="10"/>
      <c r="CE622" s="10"/>
      <c r="CF622" s="10"/>
      <c r="CG622" s="10"/>
      <c r="CH622" s="10"/>
      <c r="CI622" s="10"/>
      <c r="CJ622" s="10"/>
      <c r="CK622" s="10"/>
      <c r="CL622" s="10"/>
      <c r="CM622" s="10"/>
      <c r="CN622" s="10"/>
      <c r="CO622" s="10"/>
      <c r="CP622" s="10"/>
      <c r="CQ622" s="10"/>
      <c r="CR622" s="10"/>
      <c r="CS622" s="10"/>
      <c r="CT622" s="10"/>
      <c r="CU622" s="10"/>
      <c r="CV622" s="10"/>
      <c r="CW622" s="10"/>
      <c r="CX622" s="10"/>
      <c r="CY622" s="10"/>
      <c r="CZ622" s="10"/>
      <c r="DA622" s="10"/>
      <c r="DB622" s="10"/>
      <c r="DC622" s="10"/>
      <c r="DD622" s="10"/>
      <c r="DE622" s="10"/>
      <c r="DF622" s="10"/>
      <c r="DG622" s="10"/>
      <c r="DH622" s="10"/>
      <c r="DI622" s="10"/>
      <c r="DJ622" s="10"/>
      <c r="DK622" s="10"/>
      <c r="DL622" s="10"/>
      <c r="DM622" s="10"/>
      <c r="DN622" s="10"/>
      <c r="DO622" s="10"/>
      <c r="DP622" s="10"/>
      <c r="DQ622" s="10"/>
      <c r="DR622" s="10"/>
      <c r="DS622" s="10"/>
      <c r="DT622" s="10"/>
      <c r="DU622" s="10"/>
      <c r="DV622" s="10"/>
      <c r="DW622" s="10"/>
      <c r="DX622" s="10"/>
      <c r="DY622" s="10"/>
      <c r="DZ622" s="10"/>
      <c r="EA622" s="10"/>
      <c r="EB622" s="10"/>
      <c r="EC622" s="10"/>
      <c r="ED622" s="10"/>
      <c r="EE622" s="10"/>
      <c r="EF622" s="10"/>
      <c r="EG622" s="10"/>
      <c r="EH622" s="10"/>
      <c r="EI622" s="10"/>
      <c r="EJ622" s="10"/>
      <c r="EK622" s="10"/>
      <c r="EL622" s="10"/>
      <c r="EM622" s="10"/>
      <c r="EN622" s="10"/>
      <c r="EO622" s="10"/>
      <c r="EP622" s="10"/>
      <c r="EQ622" s="10"/>
      <c r="ER622" s="10"/>
      <c r="ES622" s="10"/>
      <c r="ET622" s="10"/>
      <c r="EU622" s="10"/>
      <c r="EV622" s="10"/>
      <c r="EW622" s="10"/>
      <c r="EX622" s="10"/>
      <c r="EY622" s="10"/>
      <c r="EZ622" s="10"/>
      <c r="FA622" s="10"/>
      <c r="FB622" s="10"/>
      <c r="FC622" s="10"/>
      <c r="FD622" s="10"/>
      <c r="FE622" s="10"/>
      <c r="FF622" s="10"/>
      <c r="FG622" s="10"/>
      <c r="FH622" s="10"/>
      <c r="FI622" s="10"/>
      <c r="FJ622" s="10"/>
      <c r="FK622" s="10"/>
      <c r="FL622" s="10"/>
      <c r="FM622" s="10"/>
      <c r="FN622" s="10"/>
      <c r="FO622" s="10"/>
      <c r="FP622" s="10"/>
      <c r="FQ622" s="10"/>
      <c r="FR622" s="10"/>
      <c r="FS622" s="10"/>
      <c r="FT622" s="10"/>
      <c r="FU622" s="10"/>
      <c r="FV622" s="10"/>
      <c r="FW622" s="10"/>
      <c r="FX622" s="10"/>
      <c r="FY622" s="10"/>
      <c r="FZ622" s="10"/>
      <c r="GA622" s="10"/>
      <c r="GB622" s="10"/>
      <c r="GC622" s="10"/>
      <c r="GD622" s="10"/>
      <c r="GE622" s="10"/>
      <c r="GF622" s="10"/>
      <c r="GG622" s="10"/>
      <c r="GH622" s="10"/>
      <c r="GI622" s="10"/>
      <c r="GJ622" s="10"/>
      <c r="GK622" s="10"/>
      <c r="GL622" s="10"/>
      <c r="GM622" s="10"/>
      <c r="GN622" s="10"/>
      <c r="GO622" s="10"/>
      <c r="GP622" s="10"/>
      <c r="GQ622" s="10"/>
      <c r="GR622" s="10"/>
      <c r="GS622" s="10"/>
      <c r="GT622" s="10"/>
      <c r="GU622" s="10"/>
      <c r="GV622" s="10"/>
      <c r="GW622" s="10"/>
      <c r="GX622" s="10"/>
      <c r="GY622" s="10"/>
      <c r="GZ622" s="10"/>
      <c r="HA622" s="10"/>
      <c r="HB622" s="10"/>
      <c r="HC622" s="10"/>
      <c r="HD622" s="10"/>
      <c r="HE622" s="10"/>
      <c r="HF622" s="10"/>
      <c r="HG622" s="10"/>
      <c r="HH622" s="10"/>
      <c r="HI622" s="10"/>
      <c r="HJ622" s="10"/>
      <c r="HK622" s="10"/>
      <c r="HL622" s="10"/>
      <c r="HM622" s="10"/>
      <c r="HN622" s="10"/>
      <c r="HO622" s="10"/>
      <c r="HP622" s="10"/>
      <c r="HQ622" s="10"/>
      <c r="HR622" s="10"/>
      <c r="HS622" s="10"/>
      <c r="HT622" s="10"/>
      <c r="HU622" s="10"/>
      <c r="HV622" s="10"/>
      <c r="HW622" s="10"/>
      <c r="HX622" s="10"/>
      <c r="HY622" s="10"/>
      <c r="HZ622" s="10"/>
      <c r="IA622" s="10"/>
      <c r="IB622" s="10"/>
      <c r="IC622" s="10"/>
      <c r="ID622" s="10"/>
      <c r="IE622" s="10"/>
      <c r="IF622" s="10"/>
      <c r="IG622" s="10"/>
      <c r="IH622" s="10"/>
      <c r="II622" s="10"/>
      <c r="IJ622" s="10"/>
      <c r="IK622" s="10"/>
      <c r="IL622" s="10"/>
      <c r="IM622" s="10"/>
      <c r="IN622" s="10"/>
      <c r="IO622" s="10"/>
    </row>
    <row r="623" s="8" customFormat="1" ht="53" customHeight="1" spans="1:249">
      <c r="A623" s="67">
        <v>6</v>
      </c>
      <c r="B623" s="112" t="s">
        <v>1336</v>
      </c>
      <c r="C623" s="70" t="s">
        <v>1326</v>
      </c>
      <c r="D623" s="67" t="s">
        <v>988</v>
      </c>
      <c r="E623" s="70" t="s">
        <v>1337</v>
      </c>
      <c r="F623" s="75" t="s">
        <v>1338</v>
      </c>
      <c r="G623" s="95">
        <v>10.1194</v>
      </c>
      <c r="H623" s="76" t="s">
        <v>1307</v>
      </c>
      <c r="I623" s="221">
        <v>1</v>
      </c>
      <c r="J623" s="221"/>
      <c r="K623" s="222">
        <v>0.0012</v>
      </c>
      <c r="L623" s="222">
        <v>0.0012</v>
      </c>
      <c r="M623" s="222">
        <v>0.0048</v>
      </c>
      <c r="N623" s="222">
        <v>0.0048</v>
      </c>
      <c r="O623" s="74" t="s">
        <v>1122</v>
      </c>
      <c r="P623" s="74" t="s">
        <v>1122</v>
      </c>
      <c r="Q623" s="73">
        <v>2022.04</v>
      </c>
      <c r="R623" s="67"/>
      <c r="S623" s="10"/>
      <c r="T623" s="10"/>
      <c r="U623" s="10"/>
      <c r="V623" s="10"/>
      <c r="W623" s="10"/>
      <c r="X623" s="10"/>
      <c r="Y623" s="10"/>
      <c r="Z623" s="10"/>
      <c r="AA623" s="10"/>
      <c r="AB623" s="10"/>
      <c r="AC623" s="10"/>
      <c r="AD623" s="10"/>
      <c r="AE623" s="10"/>
      <c r="AF623" s="10"/>
      <c r="AG623" s="10"/>
      <c r="AH623" s="10"/>
      <c r="AI623" s="10"/>
      <c r="AJ623" s="10"/>
      <c r="AK623" s="10"/>
      <c r="AL623" s="10"/>
      <c r="AM623" s="10"/>
      <c r="AN623" s="10"/>
      <c r="AO623" s="10"/>
      <c r="AP623" s="10"/>
      <c r="AQ623" s="10"/>
      <c r="AR623" s="10"/>
      <c r="AS623" s="10"/>
      <c r="AT623" s="10"/>
      <c r="AU623" s="10"/>
      <c r="AV623" s="10"/>
      <c r="AW623" s="10"/>
      <c r="AX623" s="10"/>
      <c r="AY623" s="10"/>
      <c r="AZ623" s="10"/>
      <c r="BA623" s="10"/>
      <c r="BB623" s="10"/>
      <c r="BC623" s="10"/>
      <c r="BD623" s="10"/>
      <c r="BE623" s="10"/>
      <c r="BF623" s="10"/>
      <c r="BG623" s="10"/>
      <c r="BH623" s="10"/>
      <c r="BI623" s="10"/>
      <c r="BJ623" s="10"/>
      <c r="BK623" s="10"/>
      <c r="BL623" s="10"/>
      <c r="BM623" s="10"/>
      <c r="BN623" s="10"/>
      <c r="BO623" s="10"/>
      <c r="BP623" s="10"/>
      <c r="BQ623" s="10"/>
      <c r="BR623" s="10"/>
      <c r="BS623" s="10"/>
      <c r="BT623" s="10"/>
      <c r="BU623" s="10"/>
      <c r="BV623" s="10"/>
      <c r="BW623" s="10"/>
      <c r="BX623" s="10"/>
      <c r="BY623" s="10"/>
      <c r="BZ623" s="10"/>
      <c r="CA623" s="10"/>
      <c r="CB623" s="10"/>
      <c r="CC623" s="10"/>
      <c r="CD623" s="10"/>
      <c r="CE623" s="10"/>
      <c r="CF623" s="10"/>
      <c r="CG623" s="10"/>
      <c r="CH623" s="10"/>
      <c r="CI623" s="10"/>
      <c r="CJ623" s="10"/>
      <c r="CK623" s="10"/>
      <c r="CL623" s="10"/>
      <c r="CM623" s="10"/>
      <c r="CN623" s="10"/>
      <c r="CO623" s="10"/>
      <c r="CP623" s="10"/>
      <c r="CQ623" s="10"/>
      <c r="CR623" s="10"/>
      <c r="CS623" s="10"/>
      <c r="CT623" s="10"/>
      <c r="CU623" s="10"/>
      <c r="CV623" s="10"/>
      <c r="CW623" s="10"/>
      <c r="CX623" s="10"/>
      <c r="CY623" s="10"/>
      <c r="CZ623" s="10"/>
      <c r="DA623" s="10"/>
      <c r="DB623" s="10"/>
      <c r="DC623" s="10"/>
      <c r="DD623" s="10"/>
      <c r="DE623" s="10"/>
      <c r="DF623" s="10"/>
      <c r="DG623" s="10"/>
      <c r="DH623" s="10"/>
      <c r="DI623" s="10"/>
      <c r="DJ623" s="10"/>
      <c r="DK623" s="10"/>
      <c r="DL623" s="10"/>
      <c r="DM623" s="10"/>
      <c r="DN623" s="10"/>
      <c r="DO623" s="10"/>
      <c r="DP623" s="10"/>
      <c r="DQ623" s="10"/>
      <c r="DR623" s="10"/>
      <c r="DS623" s="10"/>
      <c r="DT623" s="10"/>
      <c r="DU623" s="10"/>
      <c r="DV623" s="10"/>
      <c r="DW623" s="10"/>
      <c r="DX623" s="10"/>
      <c r="DY623" s="10"/>
      <c r="DZ623" s="10"/>
      <c r="EA623" s="10"/>
      <c r="EB623" s="10"/>
      <c r="EC623" s="10"/>
      <c r="ED623" s="10"/>
      <c r="EE623" s="10"/>
      <c r="EF623" s="10"/>
      <c r="EG623" s="10"/>
      <c r="EH623" s="10"/>
      <c r="EI623" s="10"/>
      <c r="EJ623" s="10"/>
      <c r="EK623" s="10"/>
      <c r="EL623" s="10"/>
      <c r="EM623" s="10"/>
      <c r="EN623" s="10"/>
      <c r="EO623" s="10"/>
      <c r="EP623" s="10"/>
      <c r="EQ623" s="10"/>
      <c r="ER623" s="10"/>
      <c r="ES623" s="10"/>
      <c r="ET623" s="10"/>
      <c r="EU623" s="10"/>
      <c r="EV623" s="10"/>
      <c r="EW623" s="10"/>
      <c r="EX623" s="10"/>
      <c r="EY623" s="10"/>
      <c r="EZ623" s="10"/>
      <c r="FA623" s="10"/>
      <c r="FB623" s="10"/>
      <c r="FC623" s="10"/>
      <c r="FD623" s="10"/>
      <c r="FE623" s="10"/>
      <c r="FF623" s="10"/>
      <c r="FG623" s="10"/>
      <c r="FH623" s="10"/>
      <c r="FI623" s="10"/>
      <c r="FJ623" s="10"/>
      <c r="FK623" s="10"/>
      <c r="FL623" s="10"/>
      <c r="FM623" s="10"/>
      <c r="FN623" s="10"/>
      <c r="FO623" s="10"/>
      <c r="FP623" s="10"/>
      <c r="FQ623" s="10"/>
      <c r="FR623" s="10"/>
      <c r="FS623" s="10"/>
      <c r="FT623" s="10"/>
      <c r="FU623" s="10"/>
      <c r="FV623" s="10"/>
      <c r="FW623" s="10"/>
      <c r="FX623" s="10"/>
      <c r="FY623" s="10"/>
      <c r="FZ623" s="10"/>
      <c r="GA623" s="10"/>
      <c r="GB623" s="10"/>
      <c r="GC623" s="10"/>
      <c r="GD623" s="10"/>
      <c r="GE623" s="10"/>
      <c r="GF623" s="10"/>
      <c r="GG623" s="10"/>
      <c r="GH623" s="10"/>
      <c r="GI623" s="10"/>
      <c r="GJ623" s="10"/>
      <c r="GK623" s="10"/>
      <c r="GL623" s="10"/>
      <c r="GM623" s="10"/>
      <c r="GN623" s="10"/>
      <c r="GO623" s="10"/>
      <c r="GP623" s="10"/>
      <c r="GQ623" s="10"/>
      <c r="GR623" s="10"/>
      <c r="GS623" s="10"/>
      <c r="GT623" s="10"/>
      <c r="GU623" s="10"/>
      <c r="GV623" s="10"/>
      <c r="GW623" s="10"/>
      <c r="GX623" s="10"/>
      <c r="GY623" s="10"/>
      <c r="GZ623" s="10"/>
      <c r="HA623" s="10"/>
      <c r="HB623" s="10"/>
      <c r="HC623" s="10"/>
      <c r="HD623" s="10"/>
      <c r="HE623" s="10"/>
      <c r="HF623" s="10"/>
      <c r="HG623" s="10"/>
      <c r="HH623" s="10"/>
      <c r="HI623" s="10"/>
      <c r="HJ623" s="10"/>
      <c r="HK623" s="10"/>
      <c r="HL623" s="10"/>
      <c r="HM623" s="10"/>
      <c r="HN623" s="10"/>
      <c r="HO623" s="10"/>
      <c r="HP623" s="10"/>
      <c r="HQ623" s="10"/>
      <c r="HR623" s="10"/>
      <c r="HS623" s="10"/>
      <c r="HT623" s="10"/>
      <c r="HU623" s="10"/>
      <c r="HV623" s="10"/>
      <c r="HW623" s="10"/>
      <c r="HX623" s="10"/>
      <c r="HY623" s="10"/>
      <c r="HZ623" s="10"/>
      <c r="IA623" s="10"/>
      <c r="IB623" s="10"/>
      <c r="IC623" s="10"/>
      <c r="ID623" s="10"/>
      <c r="IE623" s="10"/>
      <c r="IF623" s="10"/>
      <c r="IG623" s="10"/>
      <c r="IH623" s="10"/>
      <c r="II623" s="10"/>
      <c r="IJ623" s="10"/>
      <c r="IK623" s="10"/>
      <c r="IL623" s="10"/>
      <c r="IM623" s="10"/>
      <c r="IN623" s="10"/>
      <c r="IO623" s="10"/>
    </row>
    <row r="624" s="8" customFormat="1" ht="53" customHeight="1" spans="1:249">
      <c r="A624" s="67">
        <v>7</v>
      </c>
      <c r="B624" s="75" t="s">
        <v>1339</v>
      </c>
      <c r="C624" s="70" t="s">
        <v>1326</v>
      </c>
      <c r="D624" s="67" t="s">
        <v>988</v>
      </c>
      <c r="E624" s="70" t="s">
        <v>1340</v>
      </c>
      <c r="F624" s="75" t="s">
        <v>1341</v>
      </c>
      <c r="G624" s="95">
        <v>4.1125</v>
      </c>
      <c r="H624" s="76" t="s">
        <v>1307</v>
      </c>
      <c r="I624" s="221">
        <v>1</v>
      </c>
      <c r="J624" s="221"/>
      <c r="K624" s="222">
        <v>0.0025</v>
      </c>
      <c r="L624" s="222">
        <v>0.0025</v>
      </c>
      <c r="M624" s="222">
        <v>0.01</v>
      </c>
      <c r="N624" s="222">
        <v>0.01</v>
      </c>
      <c r="O624" s="74" t="s">
        <v>1122</v>
      </c>
      <c r="P624" s="74" t="s">
        <v>1122</v>
      </c>
      <c r="Q624" s="73">
        <v>2022.04</v>
      </c>
      <c r="R624" s="67"/>
      <c r="S624" s="10"/>
      <c r="T624" s="10"/>
      <c r="U624" s="10"/>
      <c r="V624" s="10"/>
      <c r="W624" s="10"/>
      <c r="X624" s="10"/>
      <c r="Y624" s="10"/>
      <c r="Z624" s="10"/>
      <c r="AA624" s="10"/>
      <c r="AB624" s="10"/>
      <c r="AC624" s="10"/>
      <c r="AD624" s="10"/>
      <c r="AE624" s="10"/>
      <c r="AF624" s="10"/>
      <c r="AG624" s="10"/>
      <c r="AH624" s="10"/>
      <c r="AI624" s="10"/>
      <c r="AJ624" s="10"/>
      <c r="AK624" s="10"/>
      <c r="AL624" s="10"/>
      <c r="AM624" s="10"/>
      <c r="AN624" s="10"/>
      <c r="AO624" s="10"/>
      <c r="AP624" s="10"/>
      <c r="AQ624" s="10"/>
      <c r="AR624" s="10"/>
      <c r="AS624" s="10"/>
      <c r="AT624" s="10"/>
      <c r="AU624" s="10"/>
      <c r="AV624" s="10"/>
      <c r="AW624" s="10"/>
      <c r="AX624" s="10"/>
      <c r="AY624" s="10"/>
      <c r="AZ624" s="10"/>
      <c r="BA624" s="10"/>
      <c r="BB624" s="10"/>
      <c r="BC624" s="10"/>
      <c r="BD624" s="10"/>
      <c r="BE624" s="10"/>
      <c r="BF624" s="10"/>
      <c r="BG624" s="10"/>
      <c r="BH624" s="10"/>
      <c r="BI624" s="10"/>
      <c r="BJ624" s="10"/>
      <c r="BK624" s="10"/>
      <c r="BL624" s="10"/>
      <c r="BM624" s="10"/>
      <c r="BN624" s="10"/>
      <c r="BO624" s="10"/>
      <c r="BP624" s="10"/>
      <c r="BQ624" s="10"/>
      <c r="BR624" s="10"/>
      <c r="BS624" s="10"/>
      <c r="BT624" s="10"/>
      <c r="BU624" s="10"/>
      <c r="BV624" s="10"/>
      <c r="BW624" s="10"/>
      <c r="BX624" s="10"/>
      <c r="BY624" s="10"/>
      <c r="BZ624" s="10"/>
      <c r="CA624" s="10"/>
      <c r="CB624" s="10"/>
      <c r="CC624" s="10"/>
      <c r="CD624" s="10"/>
      <c r="CE624" s="10"/>
      <c r="CF624" s="10"/>
      <c r="CG624" s="10"/>
      <c r="CH624" s="10"/>
      <c r="CI624" s="10"/>
      <c r="CJ624" s="10"/>
      <c r="CK624" s="10"/>
      <c r="CL624" s="10"/>
      <c r="CM624" s="10"/>
      <c r="CN624" s="10"/>
      <c r="CO624" s="10"/>
      <c r="CP624" s="10"/>
      <c r="CQ624" s="10"/>
      <c r="CR624" s="10"/>
      <c r="CS624" s="10"/>
      <c r="CT624" s="10"/>
      <c r="CU624" s="10"/>
      <c r="CV624" s="10"/>
      <c r="CW624" s="10"/>
      <c r="CX624" s="10"/>
      <c r="CY624" s="10"/>
      <c r="CZ624" s="10"/>
      <c r="DA624" s="10"/>
      <c r="DB624" s="10"/>
      <c r="DC624" s="10"/>
      <c r="DD624" s="10"/>
      <c r="DE624" s="10"/>
      <c r="DF624" s="10"/>
      <c r="DG624" s="10"/>
      <c r="DH624" s="10"/>
      <c r="DI624" s="10"/>
      <c r="DJ624" s="10"/>
      <c r="DK624" s="10"/>
      <c r="DL624" s="10"/>
      <c r="DM624" s="10"/>
      <c r="DN624" s="10"/>
      <c r="DO624" s="10"/>
      <c r="DP624" s="10"/>
      <c r="DQ624" s="10"/>
      <c r="DR624" s="10"/>
      <c r="DS624" s="10"/>
      <c r="DT624" s="10"/>
      <c r="DU624" s="10"/>
      <c r="DV624" s="10"/>
      <c r="DW624" s="10"/>
      <c r="DX624" s="10"/>
      <c r="DY624" s="10"/>
      <c r="DZ624" s="10"/>
      <c r="EA624" s="10"/>
      <c r="EB624" s="10"/>
      <c r="EC624" s="10"/>
      <c r="ED624" s="10"/>
      <c r="EE624" s="10"/>
      <c r="EF624" s="10"/>
      <c r="EG624" s="10"/>
      <c r="EH624" s="10"/>
      <c r="EI624" s="10"/>
      <c r="EJ624" s="10"/>
      <c r="EK624" s="10"/>
      <c r="EL624" s="10"/>
      <c r="EM624" s="10"/>
      <c r="EN624" s="10"/>
      <c r="EO624" s="10"/>
      <c r="EP624" s="10"/>
      <c r="EQ624" s="10"/>
      <c r="ER624" s="10"/>
      <c r="ES624" s="10"/>
      <c r="ET624" s="10"/>
      <c r="EU624" s="10"/>
      <c r="EV624" s="10"/>
      <c r="EW624" s="10"/>
      <c r="EX624" s="10"/>
      <c r="EY624" s="10"/>
      <c r="EZ624" s="10"/>
      <c r="FA624" s="10"/>
      <c r="FB624" s="10"/>
      <c r="FC624" s="10"/>
      <c r="FD624" s="10"/>
      <c r="FE624" s="10"/>
      <c r="FF624" s="10"/>
      <c r="FG624" s="10"/>
      <c r="FH624" s="10"/>
      <c r="FI624" s="10"/>
      <c r="FJ624" s="10"/>
      <c r="FK624" s="10"/>
      <c r="FL624" s="10"/>
      <c r="FM624" s="10"/>
      <c r="FN624" s="10"/>
      <c r="FO624" s="10"/>
      <c r="FP624" s="10"/>
      <c r="FQ624" s="10"/>
      <c r="FR624" s="10"/>
      <c r="FS624" s="10"/>
      <c r="FT624" s="10"/>
      <c r="FU624" s="10"/>
      <c r="FV624" s="10"/>
      <c r="FW624" s="10"/>
      <c r="FX624" s="10"/>
      <c r="FY624" s="10"/>
      <c r="FZ624" s="10"/>
      <c r="GA624" s="10"/>
      <c r="GB624" s="10"/>
      <c r="GC624" s="10"/>
      <c r="GD624" s="10"/>
      <c r="GE624" s="10"/>
      <c r="GF624" s="10"/>
      <c r="GG624" s="10"/>
      <c r="GH624" s="10"/>
      <c r="GI624" s="10"/>
      <c r="GJ624" s="10"/>
      <c r="GK624" s="10"/>
      <c r="GL624" s="10"/>
      <c r="GM624" s="10"/>
      <c r="GN624" s="10"/>
      <c r="GO624" s="10"/>
      <c r="GP624" s="10"/>
      <c r="GQ624" s="10"/>
      <c r="GR624" s="10"/>
      <c r="GS624" s="10"/>
      <c r="GT624" s="10"/>
      <c r="GU624" s="10"/>
      <c r="GV624" s="10"/>
      <c r="GW624" s="10"/>
      <c r="GX624" s="10"/>
      <c r="GY624" s="10"/>
      <c r="GZ624" s="10"/>
      <c r="HA624" s="10"/>
      <c r="HB624" s="10"/>
      <c r="HC624" s="10"/>
      <c r="HD624" s="10"/>
      <c r="HE624" s="10"/>
      <c r="HF624" s="10"/>
      <c r="HG624" s="10"/>
      <c r="HH624" s="10"/>
      <c r="HI624" s="10"/>
      <c r="HJ624" s="10"/>
      <c r="HK624" s="10"/>
      <c r="HL624" s="10"/>
      <c r="HM624" s="10"/>
      <c r="HN624" s="10"/>
      <c r="HO624" s="10"/>
      <c r="HP624" s="10"/>
      <c r="HQ624" s="10"/>
      <c r="HR624" s="10"/>
      <c r="HS624" s="10"/>
      <c r="HT624" s="10"/>
      <c r="HU624" s="10"/>
      <c r="HV624" s="10"/>
      <c r="HW624" s="10"/>
      <c r="HX624" s="10"/>
      <c r="HY624" s="10"/>
      <c r="HZ624" s="10"/>
      <c r="IA624" s="10"/>
      <c r="IB624" s="10"/>
      <c r="IC624" s="10"/>
      <c r="ID624" s="10"/>
      <c r="IE624" s="10"/>
      <c r="IF624" s="10"/>
      <c r="IG624" s="10"/>
      <c r="IH624" s="10"/>
      <c r="II624" s="10"/>
      <c r="IJ624" s="10"/>
      <c r="IK624" s="10"/>
      <c r="IL624" s="10"/>
      <c r="IM624" s="10"/>
      <c r="IN624" s="10"/>
      <c r="IO624" s="10"/>
    </row>
    <row r="625" s="8" customFormat="1" ht="53" customHeight="1" spans="1:249">
      <c r="A625" s="67">
        <v>8</v>
      </c>
      <c r="B625" s="75" t="s">
        <v>1342</v>
      </c>
      <c r="C625" s="70" t="s">
        <v>1326</v>
      </c>
      <c r="D625" s="67" t="s">
        <v>988</v>
      </c>
      <c r="E625" s="70" t="s">
        <v>1343</v>
      </c>
      <c r="F625" s="75" t="s">
        <v>1344</v>
      </c>
      <c r="G625" s="95">
        <v>49.6724</v>
      </c>
      <c r="H625" s="76" t="s">
        <v>1307</v>
      </c>
      <c r="I625" s="221">
        <v>2</v>
      </c>
      <c r="J625" s="221"/>
      <c r="K625" s="222">
        <v>0.0004</v>
      </c>
      <c r="L625" s="222">
        <v>0.0004</v>
      </c>
      <c r="M625" s="222">
        <v>0.0016</v>
      </c>
      <c r="N625" s="222">
        <v>0.0016</v>
      </c>
      <c r="O625" s="74" t="s">
        <v>1122</v>
      </c>
      <c r="P625" s="74" t="s">
        <v>1122</v>
      </c>
      <c r="Q625" s="73">
        <v>2022.04</v>
      </c>
      <c r="R625" s="67"/>
      <c r="S625" s="10"/>
      <c r="T625" s="10"/>
      <c r="U625" s="10"/>
      <c r="V625" s="10"/>
      <c r="W625" s="10"/>
      <c r="X625" s="10"/>
      <c r="Y625" s="10"/>
      <c r="Z625" s="10"/>
      <c r="AA625" s="10"/>
      <c r="AB625" s="10"/>
      <c r="AC625" s="10"/>
      <c r="AD625" s="10"/>
      <c r="AE625" s="10"/>
      <c r="AF625" s="10"/>
      <c r="AG625" s="10"/>
      <c r="AH625" s="10"/>
      <c r="AI625" s="10"/>
      <c r="AJ625" s="10"/>
      <c r="AK625" s="10"/>
      <c r="AL625" s="10"/>
      <c r="AM625" s="10"/>
      <c r="AN625" s="10"/>
      <c r="AO625" s="10"/>
      <c r="AP625" s="10"/>
      <c r="AQ625" s="10"/>
      <c r="AR625" s="10"/>
      <c r="AS625" s="10"/>
      <c r="AT625" s="10"/>
      <c r="AU625" s="10"/>
      <c r="AV625" s="10"/>
      <c r="AW625" s="10"/>
      <c r="AX625" s="10"/>
      <c r="AY625" s="10"/>
      <c r="AZ625" s="10"/>
      <c r="BA625" s="10"/>
      <c r="BB625" s="10"/>
      <c r="BC625" s="10"/>
      <c r="BD625" s="10"/>
      <c r="BE625" s="10"/>
      <c r="BF625" s="10"/>
      <c r="BG625" s="10"/>
      <c r="BH625" s="10"/>
      <c r="BI625" s="10"/>
      <c r="BJ625" s="10"/>
      <c r="BK625" s="10"/>
      <c r="BL625" s="10"/>
      <c r="BM625" s="10"/>
      <c r="BN625" s="10"/>
      <c r="BO625" s="10"/>
      <c r="BP625" s="10"/>
      <c r="BQ625" s="10"/>
      <c r="BR625" s="10"/>
      <c r="BS625" s="10"/>
      <c r="BT625" s="10"/>
      <c r="BU625" s="10"/>
      <c r="BV625" s="10"/>
      <c r="BW625" s="10"/>
      <c r="BX625" s="10"/>
      <c r="BY625" s="10"/>
      <c r="BZ625" s="10"/>
      <c r="CA625" s="10"/>
      <c r="CB625" s="10"/>
      <c r="CC625" s="10"/>
      <c r="CD625" s="10"/>
      <c r="CE625" s="10"/>
      <c r="CF625" s="10"/>
      <c r="CG625" s="10"/>
      <c r="CH625" s="10"/>
      <c r="CI625" s="10"/>
      <c r="CJ625" s="10"/>
      <c r="CK625" s="10"/>
      <c r="CL625" s="10"/>
      <c r="CM625" s="10"/>
      <c r="CN625" s="10"/>
      <c r="CO625" s="10"/>
      <c r="CP625" s="10"/>
      <c r="CQ625" s="10"/>
      <c r="CR625" s="10"/>
      <c r="CS625" s="10"/>
      <c r="CT625" s="10"/>
      <c r="CU625" s="10"/>
      <c r="CV625" s="10"/>
      <c r="CW625" s="10"/>
      <c r="CX625" s="10"/>
      <c r="CY625" s="10"/>
      <c r="CZ625" s="10"/>
      <c r="DA625" s="10"/>
      <c r="DB625" s="10"/>
      <c r="DC625" s="10"/>
      <c r="DD625" s="10"/>
      <c r="DE625" s="10"/>
      <c r="DF625" s="10"/>
      <c r="DG625" s="10"/>
      <c r="DH625" s="10"/>
      <c r="DI625" s="10"/>
      <c r="DJ625" s="10"/>
      <c r="DK625" s="10"/>
      <c r="DL625" s="10"/>
      <c r="DM625" s="10"/>
      <c r="DN625" s="10"/>
      <c r="DO625" s="10"/>
      <c r="DP625" s="10"/>
      <c r="DQ625" s="10"/>
      <c r="DR625" s="10"/>
      <c r="DS625" s="10"/>
      <c r="DT625" s="10"/>
      <c r="DU625" s="10"/>
      <c r="DV625" s="10"/>
      <c r="DW625" s="10"/>
      <c r="DX625" s="10"/>
      <c r="DY625" s="10"/>
      <c r="DZ625" s="10"/>
      <c r="EA625" s="10"/>
      <c r="EB625" s="10"/>
      <c r="EC625" s="10"/>
      <c r="ED625" s="10"/>
      <c r="EE625" s="10"/>
      <c r="EF625" s="10"/>
      <c r="EG625" s="10"/>
      <c r="EH625" s="10"/>
      <c r="EI625" s="10"/>
      <c r="EJ625" s="10"/>
      <c r="EK625" s="10"/>
      <c r="EL625" s="10"/>
      <c r="EM625" s="10"/>
      <c r="EN625" s="10"/>
      <c r="EO625" s="10"/>
      <c r="EP625" s="10"/>
      <c r="EQ625" s="10"/>
      <c r="ER625" s="10"/>
      <c r="ES625" s="10"/>
      <c r="ET625" s="10"/>
      <c r="EU625" s="10"/>
      <c r="EV625" s="10"/>
      <c r="EW625" s="10"/>
      <c r="EX625" s="10"/>
      <c r="EY625" s="10"/>
      <c r="EZ625" s="10"/>
      <c r="FA625" s="10"/>
      <c r="FB625" s="10"/>
      <c r="FC625" s="10"/>
      <c r="FD625" s="10"/>
      <c r="FE625" s="10"/>
      <c r="FF625" s="10"/>
      <c r="FG625" s="10"/>
      <c r="FH625" s="10"/>
      <c r="FI625" s="10"/>
      <c r="FJ625" s="10"/>
      <c r="FK625" s="10"/>
      <c r="FL625" s="10"/>
      <c r="FM625" s="10"/>
      <c r="FN625" s="10"/>
      <c r="FO625" s="10"/>
      <c r="FP625" s="10"/>
      <c r="FQ625" s="10"/>
      <c r="FR625" s="10"/>
      <c r="FS625" s="10"/>
      <c r="FT625" s="10"/>
      <c r="FU625" s="10"/>
      <c r="FV625" s="10"/>
      <c r="FW625" s="10"/>
      <c r="FX625" s="10"/>
      <c r="FY625" s="10"/>
      <c r="FZ625" s="10"/>
      <c r="GA625" s="10"/>
      <c r="GB625" s="10"/>
      <c r="GC625" s="10"/>
      <c r="GD625" s="10"/>
      <c r="GE625" s="10"/>
      <c r="GF625" s="10"/>
      <c r="GG625" s="10"/>
      <c r="GH625" s="10"/>
      <c r="GI625" s="10"/>
      <c r="GJ625" s="10"/>
      <c r="GK625" s="10"/>
      <c r="GL625" s="10"/>
      <c r="GM625" s="10"/>
      <c r="GN625" s="10"/>
      <c r="GO625" s="10"/>
      <c r="GP625" s="10"/>
      <c r="GQ625" s="10"/>
      <c r="GR625" s="10"/>
      <c r="GS625" s="10"/>
      <c r="GT625" s="10"/>
      <c r="GU625" s="10"/>
      <c r="GV625" s="10"/>
      <c r="GW625" s="10"/>
      <c r="GX625" s="10"/>
      <c r="GY625" s="10"/>
      <c r="GZ625" s="10"/>
      <c r="HA625" s="10"/>
      <c r="HB625" s="10"/>
      <c r="HC625" s="10"/>
      <c r="HD625" s="10"/>
      <c r="HE625" s="10"/>
      <c r="HF625" s="10"/>
      <c r="HG625" s="10"/>
      <c r="HH625" s="10"/>
      <c r="HI625" s="10"/>
      <c r="HJ625" s="10"/>
      <c r="HK625" s="10"/>
      <c r="HL625" s="10"/>
      <c r="HM625" s="10"/>
      <c r="HN625" s="10"/>
      <c r="HO625" s="10"/>
      <c r="HP625" s="10"/>
      <c r="HQ625" s="10"/>
      <c r="HR625" s="10"/>
      <c r="HS625" s="10"/>
      <c r="HT625" s="10"/>
      <c r="HU625" s="10"/>
      <c r="HV625" s="10"/>
      <c r="HW625" s="10"/>
      <c r="HX625" s="10"/>
      <c r="HY625" s="10"/>
      <c r="HZ625" s="10"/>
      <c r="IA625" s="10"/>
      <c r="IB625" s="10"/>
      <c r="IC625" s="10"/>
      <c r="ID625" s="10"/>
      <c r="IE625" s="10"/>
      <c r="IF625" s="10"/>
      <c r="IG625" s="10"/>
      <c r="IH625" s="10"/>
      <c r="II625" s="10"/>
      <c r="IJ625" s="10"/>
      <c r="IK625" s="10"/>
      <c r="IL625" s="10"/>
      <c r="IM625" s="10"/>
      <c r="IN625" s="10"/>
      <c r="IO625" s="10"/>
    </row>
    <row r="626" s="8" customFormat="1" ht="53" customHeight="1" spans="1:249">
      <c r="A626" s="67">
        <v>9</v>
      </c>
      <c r="B626" s="75" t="s">
        <v>1345</v>
      </c>
      <c r="C626" s="70" t="s">
        <v>1326</v>
      </c>
      <c r="D626" s="67" t="s">
        <v>988</v>
      </c>
      <c r="E626" s="70" t="s">
        <v>1346</v>
      </c>
      <c r="F626" s="75" t="s">
        <v>1347</v>
      </c>
      <c r="G626" s="95">
        <v>6.7257</v>
      </c>
      <c r="H626" s="76" t="s">
        <v>1307</v>
      </c>
      <c r="I626" s="221">
        <v>2</v>
      </c>
      <c r="J626" s="221"/>
      <c r="K626" s="222">
        <v>0.0025</v>
      </c>
      <c r="L626" s="222">
        <v>0.0025</v>
      </c>
      <c r="M626" s="222">
        <v>0.01</v>
      </c>
      <c r="N626" s="222">
        <v>0.01</v>
      </c>
      <c r="O626" s="74" t="s">
        <v>1122</v>
      </c>
      <c r="P626" s="74" t="s">
        <v>1122</v>
      </c>
      <c r="Q626" s="73">
        <v>2022.04</v>
      </c>
      <c r="R626" s="67"/>
      <c r="S626" s="10"/>
      <c r="T626" s="10"/>
      <c r="U626" s="10"/>
      <c r="V626" s="10"/>
      <c r="W626" s="10"/>
      <c r="X626" s="10"/>
      <c r="Y626" s="10"/>
      <c r="Z626" s="10"/>
      <c r="AA626" s="10"/>
      <c r="AB626" s="10"/>
      <c r="AC626" s="10"/>
      <c r="AD626" s="10"/>
      <c r="AE626" s="10"/>
      <c r="AF626" s="10"/>
      <c r="AG626" s="10"/>
      <c r="AH626" s="10"/>
      <c r="AI626" s="10"/>
      <c r="AJ626" s="10"/>
      <c r="AK626" s="10"/>
      <c r="AL626" s="10"/>
      <c r="AM626" s="10"/>
      <c r="AN626" s="10"/>
      <c r="AO626" s="10"/>
      <c r="AP626" s="10"/>
      <c r="AQ626" s="10"/>
      <c r="AR626" s="10"/>
      <c r="AS626" s="10"/>
      <c r="AT626" s="10"/>
      <c r="AU626" s="10"/>
      <c r="AV626" s="10"/>
      <c r="AW626" s="10"/>
      <c r="AX626" s="10"/>
      <c r="AY626" s="10"/>
      <c r="AZ626" s="10"/>
      <c r="BA626" s="10"/>
      <c r="BB626" s="10"/>
      <c r="BC626" s="10"/>
      <c r="BD626" s="10"/>
      <c r="BE626" s="10"/>
      <c r="BF626" s="10"/>
      <c r="BG626" s="10"/>
      <c r="BH626" s="10"/>
      <c r="BI626" s="10"/>
      <c r="BJ626" s="10"/>
      <c r="BK626" s="10"/>
      <c r="BL626" s="10"/>
      <c r="BM626" s="10"/>
      <c r="BN626" s="10"/>
      <c r="BO626" s="10"/>
      <c r="BP626" s="10"/>
      <c r="BQ626" s="10"/>
      <c r="BR626" s="10"/>
      <c r="BS626" s="10"/>
      <c r="BT626" s="10"/>
      <c r="BU626" s="10"/>
      <c r="BV626" s="10"/>
      <c r="BW626" s="10"/>
      <c r="BX626" s="10"/>
      <c r="BY626" s="10"/>
      <c r="BZ626" s="10"/>
      <c r="CA626" s="10"/>
      <c r="CB626" s="10"/>
      <c r="CC626" s="10"/>
      <c r="CD626" s="10"/>
      <c r="CE626" s="10"/>
      <c r="CF626" s="10"/>
      <c r="CG626" s="10"/>
      <c r="CH626" s="10"/>
      <c r="CI626" s="10"/>
      <c r="CJ626" s="10"/>
      <c r="CK626" s="10"/>
      <c r="CL626" s="10"/>
      <c r="CM626" s="10"/>
      <c r="CN626" s="10"/>
      <c r="CO626" s="10"/>
      <c r="CP626" s="10"/>
      <c r="CQ626" s="10"/>
      <c r="CR626" s="10"/>
      <c r="CS626" s="10"/>
      <c r="CT626" s="10"/>
      <c r="CU626" s="10"/>
      <c r="CV626" s="10"/>
      <c r="CW626" s="10"/>
      <c r="CX626" s="10"/>
      <c r="CY626" s="10"/>
      <c r="CZ626" s="10"/>
      <c r="DA626" s="10"/>
      <c r="DB626" s="10"/>
      <c r="DC626" s="10"/>
      <c r="DD626" s="10"/>
      <c r="DE626" s="10"/>
      <c r="DF626" s="10"/>
      <c r="DG626" s="10"/>
      <c r="DH626" s="10"/>
      <c r="DI626" s="10"/>
      <c r="DJ626" s="10"/>
      <c r="DK626" s="10"/>
      <c r="DL626" s="10"/>
      <c r="DM626" s="10"/>
      <c r="DN626" s="10"/>
      <c r="DO626" s="10"/>
      <c r="DP626" s="10"/>
      <c r="DQ626" s="10"/>
      <c r="DR626" s="10"/>
      <c r="DS626" s="10"/>
      <c r="DT626" s="10"/>
      <c r="DU626" s="10"/>
      <c r="DV626" s="10"/>
      <c r="DW626" s="10"/>
      <c r="DX626" s="10"/>
      <c r="DY626" s="10"/>
      <c r="DZ626" s="10"/>
      <c r="EA626" s="10"/>
      <c r="EB626" s="10"/>
      <c r="EC626" s="10"/>
      <c r="ED626" s="10"/>
      <c r="EE626" s="10"/>
      <c r="EF626" s="10"/>
      <c r="EG626" s="10"/>
      <c r="EH626" s="10"/>
      <c r="EI626" s="10"/>
      <c r="EJ626" s="10"/>
      <c r="EK626" s="10"/>
      <c r="EL626" s="10"/>
      <c r="EM626" s="10"/>
      <c r="EN626" s="10"/>
      <c r="EO626" s="10"/>
      <c r="EP626" s="10"/>
      <c r="EQ626" s="10"/>
      <c r="ER626" s="10"/>
      <c r="ES626" s="10"/>
      <c r="ET626" s="10"/>
      <c r="EU626" s="10"/>
      <c r="EV626" s="10"/>
      <c r="EW626" s="10"/>
      <c r="EX626" s="10"/>
      <c r="EY626" s="10"/>
      <c r="EZ626" s="10"/>
      <c r="FA626" s="10"/>
      <c r="FB626" s="10"/>
      <c r="FC626" s="10"/>
      <c r="FD626" s="10"/>
      <c r="FE626" s="10"/>
      <c r="FF626" s="10"/>
      <c r="FG626" s="10"/>
      <c r="FH626" s="10"/>
      <c r="FI626" s="10"/>
      <c r="FJ626" s="10"/>
      <c r="FK626" s="10"/>
      <c r="FL626" s="10"/>
      <c r="FM626" s="10"/>
      <c r="FN626" s="10"/>
      <c r="FO626" s="10"/>
      <c r="FP626" s="10"/>
      <c r="FQ626" s="10"/>
      <c r="FR626" s="10"/>
      <c r="FS626" s="10"/>
      <c r="FT626" s="10"/>
      <c r="FU626" s="10"/>
      <c r="FV626" s="10"/>
      <c r="FW626" s="10"/>
      <c r="FX626" s="10"/>
      <c r="FY626" s="10"/>
      <c r="FZ626" s="10"/>
      <c r="GA626" s="10"/>
      <c r="GB626" s="10"/>
      <c r="GC626" s="10"/>
      <c r="GD626" s="10"/>
      <c r="GE626" s="10"/>
      <c r="GF626" s="10"/>
      <c r="GG626" s="10"/>
      <c r="GH626" s="10"/>
      <c r="GI626" s="10"/>
      <c r="GJ626" s="10"/>
      <c r="GK626" s="10"/>
      <c r="GL626" s="10"/>
      <c r="GM626" s="10"/>
      <c r="GN626" s="10"/>
      <c r="GO626" s="10"/>
      <c r="GP626" s="10"/>
      <c r="GQ626" s="10"/>
      <c r="GR626" s="10"/>
      <c r="GS626" s="10"/>
      <c r="GT626" s="10"/>
      <c r="GU626" s="10"/>
      <c r="GV626" s="10"/>
      <c r="GW626" s="10"/>
      <c r="GX626" s="10"/>
      <c r="GY626" s="10"/>
      <c r="GZ626" s="10"/>
      <c r="HA626" s="10"/>
      <c r="HB626" s="10"/>
      <c r="HC626" s="10"/>
      <c r="HD626" s="10"/>
      <c r="HE626" s="10"/>
      <c r="HF626" s="10"/>
      <c r="HG626" s="10"/>
      <c r="HH626" s="10"/>
      <c r="HI626" s="10"/>
      <c r="HJ626" s="10"/>
      <c r="HK626" s="10"/>
      <c r="HL626" s="10"/>
      <c r="HM626" s="10"/>
      <c r="HN626" s="10"/>
      <c r="HO626" s="10"/>
      <c r="HP626" s="10"/>
      <c r="HQ626" s="10"/>
      <c r="HR626" s="10"/>
      <c r="HS626" s="10"/>
      <c r="HT626" s="10"/>
      <c r="HU626" s="10"/>
      <c r="HV626" s="10"/>
      <c r="HW626" s="10"/>
      <c r="HX626" s="10"/>
      <c r="HY626" s="10"/>
      <c r="HZ626" s="10"/>
      <c r="IA626" s="10"/>
      <c r="IB626" s="10"/>
      <c r="IC626" s="10"/>
      <c r="ID626" s="10"/>
      <c r="IE626" s="10"/>
      <c r="IF626" s="10"/>
      <c r="IG626" s="10"/>
      <c r="IH626" s="10"/>
      <c r="II626" s="10"/>
      <c r="IJ626" s="10"/>
      <c r="IK626" s="10"/>
      <c r="IL626" s="10"/>
      <c r="IM626" s="10"/>
      <c r="IN626" s="10"/>
      <c r="IO626" s="10"/>
    </row>
    <row r="627" s="8" customFormat="1" ht="53" customHeight="1" spans="1:249">
      <c r="A627" s="67">
        <v>10</v>
      </c>
      <c r="B627" s="75" t="s">
        <v>1348</v>
      </c>
      <c r="C627" s="70" t="s">
        <v>1326</v>
      </c>
      <c r="D627" s="67" t="s">
        <v>988</v>
      </c>
      <c r="E627" s="70" t="s">
        <v>1349</v>
      </c>
      <c r="F627" s="75" t="s">
        <v>1350</v>
      </c>
      <c r="G627" s="95">
        <v>92.8058</v>
      </c>
      <c r="H627" s="76" t="s">
        <v>1307</v>
      </c>
      <c r="I627" s="221">
        <v>1</v>
      </c>
      <c r="J627" s="221"/>
      <c r="K627" s="222">
        <v>0.0125</v>
      </c>
      <c r="L627" s="222">
        <v>0.0125</v>
      </c>
      <c r="M627" s="222">
        <v>0.05</v>
      </c>
      <c r="N627" s="222">
        <v>0.05</v>
      </c>
      <c r="O627" s="74" t="s">
        <v>1122</v>
      </c>
      <c r="P627" s="74" t="s">
        <v>1122</v>
      </c>
      <c r="Q627" s="73">
        <v>2022.04</v>
      </c>
      <c r="R627" s="67"/>
      <c r="S627" s="10"/>
      <c r="T627" s="10"/>
      <c r="U627" s="10"/>
      <c r="V627" s="10"/>
      <c r="W627" s="10"/>
      <c r="X627" s="10"/>
      <c r="Y627" s="10"/>
      <c r="Z627" s="10"/>
      <c r="AA627" s="10"/>
      <c r="AB627" s="10"/>
      <c r="AC627" s="10"/>
      <c r="AD627" s="10"/>
      <c r="AE627" s="10"/>
      <c r="AF627" s="10"/>
      <c r="AG627" s="10"/>
      <c r="AH627" s="10"/>
      <c r="AI627" s="10"/>
      <c r="AJ627" s="10"/>
      <c r="AK627" s="10"/>
      <c r="AL627" s="10"/>
      <c r="AM627" s="10"/>
      <c r="AN627" s="10"/>
      <c r="AO627" s="10"/>
      <c r="AP627" s="10"/>
      <c r="AQ627" s="10"/>
      <c r="AR627" s="10"/>
      <c r="AS627" s="10"/>
      <c r="AT627" s="10"/>
      <c r="AU627" s="10"/>
      <c r="AV627" s="10"/>
      <c r="AW627" s="10"/>
      <c r="AX627" s="10"/>
      <c r="AY627" s="10"/>
      <c r="AZ627" s="10"/>
      <c r="BA627" s="10"/>
      <c r="BB627" s="10"/>
      <c r="BC627" s="10"/>
      <c r="BD627" s="10"/>
      <c r="BE627" s="10"/>
      <c r="BF627" s="10"/>
      <c r="BG627" s="10"/>
      <c r="BH627" s="10"/>
      <c r="BI627" s="10"/>
      <c r="BJ627" s="10"/>
      <c r="BK627" s="10"/>
      <c r="BL627" s="10"/>
      <c r="BM627" s="10"/>
      <c r="BN627" s="10"/>
      <c r="BO627" s="10"/>
      <c r="BP627" s="10"/>
      <c r="BQ627" s="10"/>
      <c r="BR627" s="10"/>
      <c r="BS627" s="10"/>
      <c r="BT627" s="10"/>
      <c r="BU627" s="10"/>
      <c r="BV627" s="10"/>
      <c r="BW627" s="10"/>
      <c r="BX627" s="10"/>
      <c r="BY627" s="10"/>
      <c r="BZ627" s="10"/>
      <c r="CA627" s="10"/>
      <c r="CB627" s="10"/>
      <c r="CC627" s="10"/>
      <c r="CD627" s="10"/>
      <c r="CE627" s="10"/>
      <c r="CF627" s="10"/>
      <c r="CG627" s="10"/>
      <c r="CH627" s="10"/>
      <c r="CI627" s="10"/>
      <c r="CJ627" s="10"/>
      <c r="CK627" s="10"/>
      <c r="CL627" s="10"/>
      <c r="CM627" s="10"/>
      <c r="CN627" s="10"/>
      <c r="CO627" s="10"/>
      <c r="CP627" s="10"/>
      <c r="CQ627" s="10"/>
      <c r="CR627" s="10"/>
      <c r="CS627" s="10"/>
      <c r="CT627" s="10"/>
      <c r="CU627" s="10"/>
      <c r="CV627" s="10"/>
      <c r="CW627" s="10"/>
      <c r="CX627" s="10"/>
      <c r="CY627" s="10"/>
      <c r="CZ627" s="10"/>
      <c r="DA627" s="10"/>
      <c r="DB627" s="10"/>
      <c r="DC627" s="10"/>
      <c r="DD627" s="10"/>
      <c r="DE627" s="10"/>
      <c r="DF627" s="10"/>
      <c r="DG627" s="10"/>
      <c r="DH627" s="10"/>
      <c r="DI627" s="10"/>
      <c r="DJ627" s="10"/>
      <c r="DK627" s="10"/>
      <c r="DL627" s="10"/>
      <c r="DM627" s="10"/>
      <c r="DN627" s="10"/>
      <c r="DO627" s="10"/>
      <c r="DP627" s="10"/>
      <c r="DQ627" s="10"/>
      <c r="DR627" s="10"/>
      <c r="DS627" s="10"/>
      <c r="DT627" s="10"/>
      <c r="DU627" s="10"/>
      <c r="DV627" s="10"/>
      <c r="DW627" s="10"/>
      <c r="DX627" s="10"/>
      <c r="DY627" s="10"/>
      <c r="DZ627" s="10"/>
      <c r="EA627" s="10"/>
      <c r="EB627" s="10"/>
      <c r="EC627" s="10"/>
      <c r="ED627" s="10"/>
      <c r="EE627" s="10"/>
      <c r="EF627" s="10"/>
      <c r="EG627" s="10"/>
      <c r="EH627" s="10"/>
      <c r="EI627" s="10"/>
      <c r="EJ627" s="10"/>
      <c r="EK627" s="10"/>
      <c r="EL627" s="10"/>
      <c r="EM627" s="10"/>
      <c r="EN627" s="10"/>
      <c r="EO627" s="10"/>
      <c r="EP627" s="10"/>
      <c r="EQ627" s="10"/>
      <c r="ER627" s="10"/>
      <c r="ES627" s="10"/>
      <c r="ET627" s="10"/>
      <c r="EU627" s="10"/>
      <c r="EV627" s="10"/>
      <c r="EW627" s="10"/>
      <c r="EX627" s="10"/>
      <c r="EY627" s="10"/>
      <c r="EZ627" s="10"/>
      <c r="FA627" s="10"/>
      <c r="FB627" s="10"/>
      <c r="FC627" s="10"/>
      <c r="FD627" s="10"/>
      <c r="FE627" s="10"/>
      <c r="FF627" s="10"/>
      <c r="FG627" s="10"/>
      <c r="FH627" s="10"/>
      <c r="FI627" s="10"/>
      <c r="FJ627" s="10"/>
      <c r="FK627" s="10"/>
      <c r="FL627" s="10"/>
      <c r="FM627" s="10"/>
      <c r="FN627" s="10"/>
      <c r="FO627" s="10"/>
      <c r="FP627" s="10"/>
      <c r="FQ627" s="10"/>
      <c r="FR627" s="10"/>
      <c r="FS627" s="10"/>
      <c r="FT627" s="10"/>
      <c r="FU627" s="10"/>
      <c r="FV627" s="10"/>
      <c r="FW627" s="10"/>
      <c r="FX627" s="10"/>
      <c r="FY627" s="10"/>
      <c r="FZ627" s="10"/>
      <c r="GA627" s="10"/>
      <c r="GB627" s="10"/>
      <c r="GC627" s="10"/>
      <c r="GD627" s="10"/>
      <c r="GE627" s="10"/>
      <c r="GF627" s="10"/>
      <c r="GG627" s="10"/>
      <c r="GH627" s="10"/>
      <c r="GI627" s="10"/>
      <c r="GJ627" s="10"/>
      <c r="GK627" s="10"/>
      <c r="GL627" s="10"/>
      <c r="GM627" s="10"/>
      <c r="GN627" s="10"/>
      <c r="GO627" s="10"/>
      <c r="GP627" s="10"/>
      <c r="GQ627" s="10"/>
      <c r="GR627" s="10"/>
      <c r="GS627" s="10"/>
      <c r="GT627" s="10"/>
      <c r="GU627" s="10"/>
      <c r="GV627" s="10"/>
      <c r="GW627" s="10"/>
      <c r="GX627" s="10"/>
      <c r="GY627" s="10"/>
      <c r="GZ627" s="10"/>
      <c r="HA627" s="10"/>
      <c r="HB627" s="10"/>
      <c r="HC627" s="10"/>
      <c r="HD627" s="10"/>
      <c r="HE627" s="10"/>
      <c r="HF627" s="10"/>
      <c r="HG627" s="10"/>
      <c r="HH627" s="10"/>
      <c r="HI627" s="10"/>
      <c r="HJ627" s="10"/>
      <c r="HK627" s="10"/>
      <c r="HL627" s="10"/>
      <c r="HM627" s="10"/>
      <c r="HN627" s="10"/>
      <c r="HO627" s="10"/>
      <c r="HP627" s="10"/>
      <c r="HQ627" s="10"/>
      <c r="HR627" s="10"/>
      <c r="HS627" s="10"/>
      <c r="HT627" s="10"/>
      <c r="HU627" s="10"/>
      <c r="HV627" s="10"/>
      <c r="HW627" s="10"/>
      <c r="HX627" s="10"/>
      <c r="HY627" s="10"/>
      <c r="HZ627" s="10"/>
      <c r="IA627" s="10"/>
      <c r="IB627" s="10"/>
      <c r="IC627" s="10"/>
      <c r="ID627" s="10"/>
      <c r="IE627" s="10"/>
      <c r="IF627" s="10"/>
      <c r="IG627" s="10"/>
      <c r="IH627" s="10"/>
      <c r="II627" s="10"/>
      <c r="IJ627" s="10"/>
      <c r="IK627" s="10"/>
      <c r="IL627" s="10"/>
      <c r="IM627" s="10"/>
      <c r="IN627" s="10"/>
      <c r="IO627" s="10"/>
    </row>
    <row r="628" s="8" customFormat="1" ht="53" customHeight="1" spans="1:249">
      <c r="A628" s="67">
        <v>11</v>
      </c>
      <c r="B628" s="75" t="s">
        <v>1351</v>
      </c>
      <c r="C628" s="70" t="s">
        <v>1326</v>
      </c>
      <c r="D628" s="67" t="s">
        <v>988</v>
      </c>
      <c r="E628" s="70" t="s">
        <v>1352</v>
      </c>
      <c r="F628" s="75" t="s">
        <v>1353</v>
      </c>
      <c r="G628" s="95">
        <v>16.4004</v>
      </c>
      <c r="H628" s="76" t="s">
        <v>1307</v>
      </c>
      <c r="I628" s="221">
        <v>2</v>
      </c>
      <c r="J628" s="221"/>
      <c r="K628" s="222">
        <v>0.0014</v>
      </c>
      <c r="L628" s="222">
        <v>0.0014</v>
      </c>
      <c r="M628" s="222">
        <v>0.0056</v>
      </c>
      <c r="N628" s="222">
        <v>0.0056</v>
      </c>
      <c r="O628" s="74" t="s">
        <v>1122</v>
      </c>
      <c r="P628" s="74" t="s">
        <v>1122</v>
      </c>
      <c r="Q628" s="73">
        <v>2022.04</v>
      </c>
      <c r="R628" s="67"/>
      <c r="S628" s="10"/>
      <c r="T628" s="10"/>
      <c r="U628" s="10"/>
      <c r="V628" s="10"/>
      <c r="W628" s="10"/>
      <c r="X628" s="10"/>
      <c r="Y628" s="10"/>
      <c r="Z628" s="10"/>
      <c r="AA628" s="10"/>
      <c r="AB628" s="10"/>
      <c r="AC628" s="10"/>
      <c r="AD628" s="10"/>
      <c r="AE628" s="10"/>
      <c r="AF628" s="10"/>
      <c r="AG628" s="10"/>
      <c r="AH628" s="10"/>
      <c r="AI628" s="10"/>
      <c r="AJ628" s="10"/>
      <c r="AK628" s="10"/>
      <c r="AL628" s="10"/>
      <c r="AM628" s="10"/>
      <c r="AN628" s="10"/>
      <c r="AO628" s="10"/>
      <c r="AP628" s="10"/>
      <c r="AQ628" s="10"/>
      <c r="AR628" s="10"/>
      <c r="AS628" s="10"/>
      <c r="AT628" s="10"/>
      <c r="AU628" s="10"/>
      <c r="AV628" s="10"/>
      <c r="AW628" s="10"/>
      <c r="AX628" s="10"/>
      <c r="AY628" s="10"/>
      <c r="AZ628" s="10"/>
      <c r="BA628" s="10"/>
      <c r="BB628" s="10"/>
      <c r="BC628" s="10"/>
      <c r="BD628" s="10"/>
      <c r="BE628" s="10"/>
      <c r="BF628" s="10"/>
      <c r="BG628" s="10"/>
      <c r="BH628" s="10"/>
      <c r="BI628" s="10"/>
      <c r="BJ628" s="10"/>
      <c r="BK628" s="10"/>
      <c r="BL628" s="10"/>
      <c r="BM628" s="10"/>
      <c r="BN628" s="10"/>
      <c r="BO628" s="10"/>
      <c r="BP628" s="10"/>
      <c r="BQ628" s="10"/>
      <c r="BR628" s="10"/>
      <c r="BS628" s="10"/>
      <c r="BT628" s="10"/>
      <c r="BU628" s="10"/>
      <c r="BV628" s="10"/>
      <c r="BW628" s="10"/>
      <c r="BX628" s="10"/>
      <c r="BY628" s="10"/>
      <c r="BZ628" s="10"/>
      <c r="CA628" s="10"/>
      <c r="CB628" s="10"/>
      <c r="CC628" s="10"/>
      <c r="CD628" s="10"/>
      <c r="CE628" s="10"/>
      <c r="CF628" s="10"/>
      <c r="CG628" s="10"/>
      <c r="CH628" s="10"/>
      <c r="CI628" s="10"/>
      <c r="CJ628" s="10"/>
      <c r="CK628" s="10"/>
      <c r="CL628" s="10"/>
      <c r="CM628" s="10"/>
      <c r="CN628" s="10"/>
      <c r="CO628" s="10"/>
      <c r="CP628" s="10"/>
      <c r="CQ628" s="10"/>
      <c r="CR628" s="10"/>
      <c r="CS628" s="10"/>
      <c r="CT628" s="10"/>
      <c r="CU628" s="10"/>
      <c r="CV628" s="10"/>
      <c r="CW628" s="10"/>
      <c r="CX628" s="10"/>
      <c r="CY628" s="10"/>
      <c r="CZ628" s="10"/>
      <c r="DA628" s="10"/>
      <c r="DB628" s="10"/>
      <c r="DC628" s="10"/>
      <c r="DD628" s="10"/>
      <c r="DE628" s="10"/>
      <c r="DF628" s="10"/>
      <c r="DG628" s="10"/>
      <c r="DH628" s="10"/>
      <c r="DI628" s="10"/>
      <c r="DJ628" s="10"/>
      <c r="DK628" s="10"/>
      <c r="DL628" s="10"/>
      <c r="DM628" s="10"/>
      <c r="DN628" s="10"/>
      <c r="DO628" s="10"/>
      <c r="DP628" s="10"/>
      <c r="DQ628" s="10"/>
      <c r="DR628" s="10"/>
      <c r="DS628" s="10"/>
      <c r="DT628" s="10"/>
      <c r="DU628" s="10"/>
      <c r="DV628" s="10"/>
      <c r="DW628" s="10"/>
      <c r="DX628" s="10"/>
      <c r="DY628" s="10"/>
      <c r="DZ628" s="10"/>
      <c r="EA628" s="10"/>
      <c r="EB628" s="10"/>
      <c r="EC628" s="10"/>
      <c r="ED628" s="10"/>
      <c r="EE628" s="10"/>
      <c r="EF628" s="10"/>
      <c r="EG628" s="10"/>
      <c r="EH628" s="10"/>
      <c r="EI628" s="10"/>
      <c r="EJ628" s="10"/>
      <c r="EK628" s="10"/>
      <c r="EL628" s="10"/>
      <c r="EM628" s="10"/>
      <c r="EN628" s="10"/>
      <c r="EO628" s="10"/>
      <c r="EP628" s="10"/>
      <c r="EQ628" s="10"/>
      <c r="ER628" s="10"/>
      <c r="ES628" s="10"/>
      <c r="ET628" s="10"/>
      <c r="EU628" s="10"/>
      <c r="EV628" s="10"/>
      <c r="EW628" s="10"/>
      <c r="EX628" s="10"/>
      <c r="EY628" s="10"/>
      <c r="EZ628" s="10"/>
      <c r="FA628" s="10"/>
      <c r="FB628" s="10"/>
      <c r="FC628" s="10"/>
      <c r="FD628" s="10"/>
      <c r="FE628" s="10"/>
      <c r="FF628" s="10"/>
      <c r="FG628" s="10"/>
      <c r="FH628" s="10"/>
      <c r="FI628" s="10"/>
      <c r="FJ628" s="10"/>
      <c r="FK628" s="10"/>
      <c r="FL628" s="10"/>
      <c r="FM628" s="10"/>
      <c r="FN628" s="10"/>
      <c r="FO628" s="10"/>
      <c r="FP628" s="10"/>
      <c r="FQ628" s="10"/>
      <c r="FR628" s="10"/>
      <c r="FS628" s="10"/>
      <c r="FT628" s="10"/>
      <c r="FU628" s="10"/>
      <c r="FV628" s="10"/>
      <c r="FW628" s="10"/>
      <c r="FX628" s="10"/>
      <c r="FY628" s="10"/>
      <c r="FZ628" s="10"/>
      <c r="GA628" s="10"/>
      <c r="GB628" s="10"/>
      <c r="GC628" s="10"/>
      <c r="GD628" s="10"/>
      <c r="GE628" s="10"/>
      <c r="GF628" s="10"/>
      <c r="GG628" s="10"/>
      <c r="GH628" s="10"/>
      <c r="GI628" s="10"/>
      <c r="GJ628" s="10"/>
      <c r="GK628" s="10"/>
      <c r="GL628" s="10"/>
      <c r="GM628" s="10"/>
      <c r="GN628" s="10"/>
      <c r="GO628" s="10"/>
      <c r="GP628" s="10"/>
      <c r="GQ628" s="10"/>
      <c r="GR628" s="10"/>
      <c r="GS628" s="10"/>
      <c r="GT628" s="10"/>
      <c r="GU628" s="10"/>
      <c r="GV628" s="10"/>
      <c r="GW628" s="10"/>
      <c r="GX628" s="10"/>
      <c r="GY628" s="10"/>
      <c r="GZ628" s="10"/>
      <c r="HA628" s="10"/>
      <c r="HB628" s="10"/>
      <c r="HC628" s="10"/>
      <c r="HD628" s="10"/>
      <c r="HE628" s="10"/>
      <c r="HF628" s="10"/>
      <c r="HG628" s="10"/>
      <c r="HH628" s="10"/>
      <c r="HI628" s="10"/>
      <c r="HJ628" s="10"/>
      <c r="HK628" s="10"/>
      <c r="HL628" s="10"/>
      <c r="HM628" s="10"/>
      <c r="HN628" s="10"/>
      <c r="HO628" s="10"/>
      <c r="HP628" s="10"/>
      <c r="HQ628" s="10"/>
      <c r="HR628" s="10"/>
      <c r="HS628" s="10"/>
      <c r="HT628" s="10"/>
      <c r="HU628" s="10"/>
      <c r="HV628" s="10"/>
      <c r="HW628" s="10"/>
      <c r="HX628" s="10"/>
      <c r="HY628" s="10"/>
      <c r="HZ628" s="10"/>
      <c r="IA628" s="10"/>
      <c r="IB628" s="10"/>
      <c r="IC628" s="10"/>
      <c r="ID628" s="10"/>
      <c r="IE628" s="10"/>
      <c r="IF628" s="10"/>
      <c r="IG628" s="10"/>
      <c r="IH628" s="10"/>
      <c r="II628" s="10"/>
      <c r="IJ628" s="10"/>
      <c r="IK628" s="10"/>
      <c r="IL628" s="10"/>
      <c r="IM628" s="10"/>
      <c r="IN628" s="10"/>
      <c r="IO628" s="10"/>
    </row>
    <row r="629" s="8" customFormat="1" ht="53" customHeight="1" spans="1:249">
      <c r="A629" s="67">
        <v>12</v>
      </c>
      <c r="B629" s="75" t="s">
        <v>1354</v>
      </c>
      <c r="C629" s="70" t="s">
        <v>1326</v>
      </c>
      <c r="D629" s="67" t="s">
        <v>988</v>
      </c>
      <c r="E629" s="70" t="s">
        <v>1355</v>
      </c>
      <c r="F629" s="75" t="s">
        <v>1356</v>
      </c>
      <c r="G629" s="95">
        <v>9.641</v>
      </c>
      <c r="H629" s="76" t="s">
        <v>1307</v>
      </c>
      <c r="I629" s="221">
        <v>2</v>
      </c>
      <c r="J629" s="221"/>
      <c r="K629" s="222">
        <v>0.0026</v>
      </c>
      <c r="L629" s="222">
        <v>0.0026</v>
      </c>
      <c r="M629" s="222">
        <v>0.0104</v>
      </c>
      <c r="N629" s="222">
        <v>0.0104</v>
      </c>
      <c r="O629" s="74" t="s">
        <v>1122</v>
      </c>
      <c r="P629" s="74" t="s">
        <v>1122</v>
      </c>
      <c r="Q629" s="73">
        <v>2022.04</v>
      </c>
      <c r="R629" s="67"/>
      <c r="S629" s="10"/>
      <c r="T629" s="10"/>
      <c r="U629" s="10"/>
      <c r="V629" s="10"/>
      <c r="W629" s="10"/>
      <c r="X629" s="10"/>
      <c r="Y629" s="10"/>
      <c r="Z629" s="10"/>
      <c r="AA629" s="10"/>
      <c r="AB629" s="10"/>
      <c r="AC629" s="10"/>
      <c r="AD629" s="10"/>
      <c r="AE629" s="10"/>
      <c r="AF629" s="10"/>
      <c r="AG629" s="10"/>
      <c r="AH629" s="10"/>
      <c r="AI629" s="10"/>
      <c r="AJ629" s="10"/>
      <c r="AK629" s="10"/>
      <c r="AL629" s="10"/>
      <c r="AM629" s="10"/>
      <c r="AN629" s="10"/>
      <c r="AO629" s="10"/>
      <c r="AP629" s="10"/>
      <c r="AQ629" s="10"/>
      <c r="AR629" s="10"/>
      <c r="AS629" s="10"/>
      <c r="AT629" s="10"/>
      <c r="AU629" s="10"/>
      <c r="AV629" s="10"/>
      <c r="AW629" s="10"/>
      <c r="AX629" s="10"/>
      <c r="AY629" s="10"/>
      <c r="AZ629" s="10"/>
      <c r="BA629" s="10"/>
      <c r="BB629" s="10"/>
      <c r="BC629" s="10"/>
      <c r="BD629" s="10"/>
      <c r="BE629" s="10"/>
      <c r="BF629" s="10"/>
      <c r="BG629" s="10"/>
      <c r="BH629" s="10"/>
      <c r="BI629" s="10"/>
      <c r="BJ629" s="10"/>
      <c r="BK629" s="10"/>
      <c r="BL629" s="10"/>
      <c r="BM629" s="10"/>
      <c r="BN629" s="10"/>
      <c r="BO629" s="10"/>
      <c r="BP629" s="10"/>
      <c r="BQ629" s="10"/>
      <c r="BR629" s="10"/>
      <c r="BS629" s="10"/>
      <c r="BT629" s="10"/>
      <c r="BU629" s="10"/>
      <c r="BV629" s="10"/>
      <c r="BW629" s="10"/>
      <c r="BX629" s="10"/>
      <c r="BY629" s="10"/>
      <c r="BZ629" s="10"/>
      <c r="CA629" s="10"/>
      <c r="CB629" s="10"/>
      <c r="CC629" s="10"/>
      <c r="CD629" s="10"/>
      <c r="CE629" s="10"/>
      <c r="CF629" s="10"/>
      <c r="CG629" s="10"/>
      <c r="CH629" s="10"/>
      <c r="CI629" s="10"/>
      <c r="CJ629" s="10"/>
      <c r="CK629" s="10"/>
      <c r="CL629" s="10"/>
      <c r="CM629" s="10"/>
      <c r="CN629" s="10"/>
      <c r="CO629" s="10"/>
      <c r="CP629" s="10"/>
      <c r="CQ629" s="10"/>
      <c r="CR629" s="10"/>
      <c r="CS629" s="10"/>
      <c r="CT629" s="10"/>
      <c r="CU629" s="10"/>
      <c r="CV629" s="10"/>
      <c r="CW629" s="10"/>
      <c r="CX629" s="10"/>
      <c r="CY629" s="10"/>
      <c r="CZ629" s="10"/>
      <c r="DA629" s="10"/>
      <c r="DB629" s="10"/>
      <c r="DC629" s="10"/>
      <c r="DD629" s="10"/>
      <c r="DE629" s="10"/>
      <c r="DF629" s="10"/>
      <c r="DG629" s="10"/>
      <c r="DH629" s="10"/>
      <c r="DI629" s="10"/>
      <c r="DJ629" s="10"/>
      <c r="DK629" s="10"/>
      <c r="DL629" s="10"/>
      <c r="DM629" s="10"/>
      <c r="DN629" s="10"/>
      <c r="DO629" s="10"/>
      <c r="DP629" s="10"/>
      <c r="DQ629" s="10"/>
      <c r="DR629" s="10"/>
      <c r="DS629" s="10"/>
      <c r="DT629" s="10"/>
      <c r="DU629" s="10"/>
      <c r="DV629" s="10"/>
      <c r="DW629" s="10"/>
      <c r="DX629" s="10"/>
      <c r="DY629" s="10"/>
      <c r="DZ629" s="10"/>
      <c r="EA629" s="10"/>
      <c r="EB629" s="10"/>
      <c r="EC629" s="10"/>
      <c r="ED629" s="10"/>
      <c r="EE629" s="10"/>
      <c r="EF629" s="10"/>
      <c r="EG629" s="10"/>
      <c r="EH629" s="10"/>
      <c r="EI629" s="10"/>
      <c r="EJ629" s="10"/>
      <c r="EK629" s="10"/>
      <c r="EL629" s="10"/>
      <c r="EM629" s="10"/>
      <c r="EN629" s="10"/>
      <c r="EO629" s="10"/>
      <c r="EP629" s="10"/>
      <c r="EQ629" s="10"/>
      <c r="ER629" s="10"/>
      <c r="ES629" s="10"/>
      <c r="ET629" s="10"/>
      <c r="EU629" s="10"/>
      <c r="EV629" s="10"/>
      <c r="EW629" s="10"/>
      <c r="EX629" s="10"/>
      <c r="EY629" s="10"/>
      <c r="EZ629" s="10"/>
      <c r="FA629" s="10"/>
      <c r="FB629" s="10"/>
      <c r="FC629" s="10"/>
      <c r="FD629" s="10"/>
      <c r="FE629" s="10"/>
      <c r="FF629" s="10"/>
      <c r="FG629" s="10"/>
      <c r="FH629" s="10"/>
      <c r="FI629" s="10"/>
      <c r="FJ629" s="10"/>
      <c r="FK629" s="10"/>
      <c r="FL629" s="10"/>
      <c r="FM629" s="10"/>
      <c r="FN629" s="10"/>
      <c r="FO629" s="10"/>
      <c r="FP629" s="10"/>
      <c r="FQ629" s="10"/>
      <c r="FR629" s="10"/>
      <c r="FS629" s="10"/>
      <c r="FT629" s="10"/>
      <c r="FU629" s="10"/>
      <c r="FV629" s="10"/>
      <c r="FW629" s="10"/>
      <c r="FX629" s="10"/>
      <c r="FY629" s="10"/>
      <c r="FZ629" s="10"/>
      <c r="GA629" s="10"/>
      <c r="GB629" s="10"/>
      <c r="GC629" s="10"/>
      <c r="GD629" s="10"/>
      <c r="GE629" s="10"/>
      <c r="GF629" s="10"/>
      <c r="GG629" s="10"/>
      <c r="GH629" s="10"/>
      <c r="GI629" s="10"/>
      <c r="GJ629" s="10"/>
      <c r="GK629" s="10"/>
      <c r="GL629" s="10"/>
      <c r="GM629" s="10"/>
      <c r="GN629" s="10"/>
      <c r="GO629" s="10"/>
      <c r="GP629" s="10"/>
      <c r="GQ629" s="10"/>
      <c r="GR629" s="10"/>
      <c r="GS629" s="10"/>
      <c r="GT629" s="10"/>
      <c r="GU629" s="10"/>
      <c r="GV629" s="10"/>
      <c r="GW629" s="10"/>
      <c r="GX629" s="10"/>
      <c r="GY629" s="10"/>
      <c r="GZ629" s="10"/>
      <c r="HA629" s="10"/>
      <c r="HB629" s="10"/>
      <c r="HC629" s="10"/>
      <c r="HD629" s="10"/>
      <c r="HE629" s="10"/>
      <c r="HF629" s="10"/>
      <c r="HG629" s="10"/>
      <c r="HH629" s="10"/>
      <c r="HI629" s="10"/>
      <c r="HJ629" s="10"/>
      <c r="HK629" s="10"/>
      <c r="HL629" s="10"/>
      <c r="HM629" s="10"/>
      <c r="HN629" s="10"/>
      <c r="HO629" s="10"/>
      <c r="HP629" s="10"/>
      <c r="HQ629" s="10"/>
      <c r="HR629" s="10"/>
      <c r="HS629" s="10"/>
      <c r="HT629" s="10"/>
      <c r="HU629" s="10"/>
      <c r="HV629" s="10"/>
      <c r="HW629" s="10"/>
      <c r="HX629" s="10"/>
      <c r="HY629" s="10"/>
      <c r="HZ629" s="10"/>
      <c r="IA629" s="10"/>
      <c r="IB629" s="10"/>
      <c r="IC629" s="10"/>
      <c r="ID629" s="10"/>
      <c r="IE629" s="10"/>
      <c r="IF629" s="10"/>
      <c r="IG629" s="10"/>
      <c r="IH629" s="10"/>
      <c r="II629" s="10"/>
      <c r="IJ629" s="10"/>
      <c r="IK629" s="10"/>
      <c r="IL629" s="10"/>
      <c r="IM629" s="10"/>
      <c r="IN629" s="10"/>
      <c r="IO629" s="10"/>
    </row>
    <row r="630" s="8" customFormat="1" ht="53" customHeight="1" spans="1:249">
      <c r="A630" s="67">
        <v>13</v>
      </c>
      <c r="B630" s="75" t="s">
        <v>1357</v>
      </c>
      <c r="C630" s="70" t="s">
        <v>1326</v>
      </c>
      <c r="D630" s="67" t="s">
        <v>988</v>
      </c>
      <c r="E630" s="70" t="s">
        <v>1358</v>
      </c>
      <c r="F630" s="75" t="s">
        <v>1359</v>
      </c>
      <c r="G630" s="95">
        <v>6.1704</v>
      </c>
      <c r="H630" s="76" t="s">
        <v>1307</v>
      </c>
      <c r="I630" s="221">
        <v>2</v>
      </c>
      <c r="J630" s="221"/>
      <c r="K630" s="222">
        <v>0.0018</v>
      </c>
      <c r="L630" s="222">
        <v>0.0018</v>
      </c>
      <c r="M630" s="222">
        <v>0.0072</v>
      </c>
      <c r="N630" s="222">
        <v>0.0072</v>
      </c>
      <c r="O630" s="74" t="s">
        <v>1122</v>
      </c>
      <c r="P630" s="74" t="s">
        <v>1122</v>
      </c>
      <c r="Q630" s="73">
        <v>2022.04</v>
      </c>
      <c r="R630" s="67"/>
      <c r="S630" s="10"/>
      <c r="T630" s="10"/>
      <c r="U630" s="10"/>
      <c r="V630" s="10"/>
      <c r="W630" s="10"/>
      <c r="X630" s="10"/>
      <c r="Y630" s="10"/>
      <c r="Z630" s="10"/>
      <c r="AA630" s="10"/>
      <c r="AB630" s="10"/>
      <c r="AC630" s="10"/>
      <c r="AD630" s="10"/>
      <c r="AE630" s="10"/>
      <c r="AF630" s="10"/>
      <c r="AG630" s="10"/>
      <c r="AH630" s="10"/>
      <c r="AI630" s="10"/>
      <c r="AJ630" s="10"/>
      <c r="AK630" s="10"/>
      <c r="AL630" s="10"/>
      <c r="AM630" s="10"/>
      <c r="AN630" s="10"/>
      <c r="AO630" s="10"/>
      <c r="AP630" s="10"/>
      <c r="AQ630" s="10"/>
      <c r="AR630" s="10"/>
      <c r="AS630" s="10"/>
      <c r="AT630" s="10"/>
      <c r="AU630" s="10"/>
      <c r="AV630" s="10"/>
      <c r="AW630" s="10"/>
      <c r="AX630" s="10"/>
      <c r="AY630" s="10"/>
      <c r="AZ630" s="10"/>
      <c r="BA630" s="10"/>
      <c r="BB630" s="10"/>
      <c r="BC630" s="10"/>
      <c r="BD630" s="10"/>
      <c r="BE630" s="10"/>
      <c r="BF630" s="10"/>
      <c r="BG630" s="10"/>
      <c r="BH630" s="10"/>
      <c r="BI630" s="10"/>
      <c r="BJ630" s="10"/>
      <c r="BK630" s="10"/>
      <c r="BL630" s="10"/>
      <c r="BM630" s="10"/>
      <c r="BN630" s="10"/>
      <c r="BO630" s="10"/>
      <c r="BP630" s="10"/>
      <c r="BQ630" s="10"/>
      <c r="BR630" s="10"/>
      <c r="BS630" s="10"/>
      <c r="BT630" s="10"/>
      <c r="BU630" s="10"/>
      <c r="BV630" s="10"/>
      <c r="BW630" s="10"/>
      <c r="BX630" s="10"/>
      <c r="BY630" s="10"/>
      <c r="BZ630" s="10"/>
      <c r="CA630" s="10"/>
      <c r="CB630" s="10"/>
      <c r="CC630" s="10"/>
      <c r="CD630" s="10"/>
      <c r="CE630" s="10"/>
      <c r="CF630" s="10"/>
      <c r="CG630" s="10"/>
      <c r="CH630" s="10"/>
      <c r="CI630" s="10"/>
      <c r="CJ630" s="10"/>
      <c r="CK630" s="10"/>
      <c r="CL630" s="10"/>
      <c r="CM630" s="10"/>
      <c r="CN630" s="10"/>
      <c r="CO630" s="10"/>
      <c r="CP630" s="10"/>
      <c r="CQ630" s="10"/>
      <c r="CR630" s="10"/>
      <c r="CS630" s="10"/>
      <c r="CT630" s="10"/>
      <c r="CU630" s="10"/>
      <c r="CV630" s="10"/>
      <c r="CW630" s="10"/>
      <c r="CX630" s="10"/>
      <c r="CY630" s="10"/>
      <c r="CZ630" s="10"/>
      <c r="DA630" s="10"/>
      <c r="DB630" s="10"/>
      <c r="DC630" s="10"/>
      <c r="DD630" s="10"/>
      <c r="DE630" s="10"/>
      <c r="DF630" s="10"/>
      <c r="DG630" s="10"/>
      <c r="DH630" s="10"/>
      <c r="DI630" s="10"/>
      <c r="DJ630" s="10"/>
      <c r="DK630" s="10"/>
      <c r="DL630" s="10"/>
      <c r="DM630" s="10"/>
      <c r="DN630" s="10"/>
      <c r="DO630" s="10"/>
      <c r="DP630" s="10"/>
      <c r="DQ630" s="10"/>
      <c r="DR630" s="10"/>
      <c r="DS630" s="10"/>
      <c r="DT630" s="10"/>
      <c r="DU630" s="10"/>
      <c r="DV630" s="10"/>
      <c r="DW630" s="10"/>
      <c r="DX630" s="10"/>
      <c r="DY630" s="10"/>
      <c r="DZ630" s="10"/>
      <c r="EA630" s="10"/>
      <c r="EB630" s="10"/>
      <c r="EC630" s="10"/>
      <c r="ED630" s="10"/>
      <c r="EE630" s="10"/>
      <c r="EF630" s="10"/>
      <c r="EG630" s="10"/>
      <c r="EH630" s="10"/>
      <c r="EI630" s="10"/>
      <c r="EJ630" s="10"/>
      <c r="EK630" s="10"/>
      <c r="EL630" s="10"/>
      <c r="EM630" s="10"/>
      <c r="EN630" s="10"/>
      <c r="EO630" s="10"/>
      <c r="EP630" s="10"/>
      <c r="EQ630" s="10"/>
      <c r="ER630" s="10"/>
      <c r="ES630" s="10"/>
      <c r="ET630" s="10"/>
      <c r="EU630" s="10"/>
      <c r="EV630" s="10"/>
      <c r="EW630" s="10"/>
      <c r="EX630" s="10"/>
      <c r="EY630" s="10"/>
      <c r="EZ630" s="10"/>
      <c r="FA630" s="10"/>
      <c r="FB630" s="10"/>
      <c r="FC630" s="10"/>
      <c r="FD630" s="10"/>
      <c r="FE630" s="10"/>
      <c r="FF630" s="10"/>
      <c r="FG630" s="10"/>
      <c r="FH630" s="10"/>
      <c r="FI630" s="10"/>
      <c r="FJ630" s="10"/>
      <c r="FK630" s="10"/>
      <c r="FL630" s="10"/>
      <c r="FM630" s="10"/>
      <c r="FN630" s="10"/>
      <c r="FO630" s="10"/>
      <c r="FP630" s="10"/>
      <c r="FQ630" s="10"/>
      <c r="FR630" s="10"/>
      <c r="FS630" s="10"/>
      <c r="FT630" s="10"/>
      <c r="FU630" s="10"/>
      <c r="FV630" s="10"/>
      <c r="FW630" s="10"/>
      <c r="FX630" s="10"/>
      <c r="FY630" s="10"/>
      <c r="FZ630" s="10"/>
      <c r="GA630" s="10"/>
      <c r="GB630" s="10"/>
      <c r="GC630" s="10"/>
      <c r="GD630" s="10"/>
      <c r="GE630" s="10"/>
      <c r="GF630" s="10"/>
      <c r="GG630" s="10"/>
      <c r="GH630" s="10"/>
      <c r="GI630" s="10"/>
      <c r="GJ630" s="10"/>
      <c r="GK630" s="10"/>
      <c r="GL630" s="10"/>
      <c r="GM630" s="10"/>
      <c r="GN630" s="10"/>
      <c r="GO630" s="10"/>
      <c r="GP630" s="10"/>
      <c r="GQ630" s="10"/>
      <c r="GR630" s="10"/>
      <c r="GS630" s="10"/>
      <c r="GT630" s="10"/>
      <c r="GU630" s="10"/>
      <c r="GV630" s="10"/>
      <c r="GW630" s="10"/>
      <c r="GX630" s="10"/>
      <c r="GY630" s="10"/>
      <c r="GZ630" s="10"/>
      <c r="HA630" s="10"/>
      <c r="HB630" s="10"/>
      <c r="HC630" s="10"/>
      <c r="HD630" s="10"/>
      <c r="HE630" s="10"/>
      <c r="HF630" s="10"/>
      <c r="HG630" s="10"/>
      <c r="HH630" s="10"/>
      <c r="HI630" s="10"/>
      <c r="HJ630" s="10"/>
      <c r="HK630" s="10"/>
      <c r="HL630" s="10"/>
      <c r="HM630" s="10"/>
      <c r="HN630" s="10"/>
      <c r="HO630" s="10"/>
      <c r="HP630" s="10"/>
      <c r="HQ630" s="10"/>
      <c r="HR630" s="10"/>
      <c r="HS630" s="10"/>
      <c r="HT630" s="10"/>
      <c r="HU630" s="10"/>
      <c r="HV630" s="10"/>
      <c r="HW630" s="10"/>
      <c r="HX630" s="10"/>
      <c r="HY630" s="10"/>
      <c r="HZ630" s="10"/>
      <c r="IA630" s="10"/>
      <c r="IB630" s="10"/>
      <c r="IC630" s="10"/>
      <c r="ID630" s="10"/>
      <c r="IE630" s="10"/>
      <c r="IF630" s="10"/>
      <c r="IG630" s="10"/>
      <c r="IH630" s="10"/>
      <c r="II630" s="10"/>
      <c r="IJ630" s="10"/>
      <c r="IK630" s="10"/>
      <c r="IL630" s="10"/>
      <c r="IM630" s="10"/>
      <c r="IN630" s="10"/>
      <c r="IO630" s="10"/>
    </row>
    <row r="631" s="8" customFormat="1" ht="53" customHeight="1" spans="1:249">
      <c r="A631" s="67">
        <v>14</v>
      </c>
      <c r="B631" s="75" t="s">
        <v>1360</v>
      </c>
      <c r="C631" s="70" t="s">
        <v>1326</v>
      </c>
      <c r="D631" s="67" t="s">
        <v>988</v>
      </c>
      <c r="E631" s="70" t="s">
        <v>1264</v>
      </c>
      <c r="F631" s="75" t="s">
        <v>1361</v>
      </c>
      <c r="G631" s="95">
        <v>8.8078</v>
      </c>
      <c r="H631" s="76" t="s">
        <v>1307</v>
      </c>
      <c r="I631" s="221">
        <v>2</v>
      </c>
      <c r="J631" s="221"/>
      <c r="K631" s="222">
        <v>0.002</v>
      </c>
      <c r="L631" s="222">
        <v>0.002</v>
      </c>
      <c r="M631" s="222">
        <v>0.008</v>
      </c>
      <c r="N631" s="222">
        <v>0.008</v>
      </c>
      <c r="O631" s="74" t="s">
        <v>1122</v>
      </c>
      <c r="P631" s="74" t="s">
        <v>1122</v>
      </c>
      <c r="Q631" s="73">
        <v>2022.04</v>
      </c>
      <c r="R631" s="67"/>
      <c r="S631" s="10"/>
      <c r="T631" s="10"/>
      <c r="U631" s="10"/>
      <c r="V631" s="10"/>
      <c r="W631" s="10"/>
      <c r="X631" s="10"/>
      <c r="Y631" s="10"/>
      <c r="Z631" s="10"/>
      <c r="AA631" s="10"/>
      <c r="AB631" s="10"/>
      <c r="AC631" s="10"/>
      <c r="AD631" s="10"/>
      <c r="AE631" s="10"/>
      <c r="AF631" s="10"/>
      <c r="AG631" s="10"/>
      <c r="AH631" s="10"/>
      <c r="AI631" s="10"/>
      <c r="AJ631" s="10"/>
      <c r="AK631" s="10"/>
      <c r="AL631" s="10"/>
      <c r="AM631" s="10"/>
      <c r="AN631" s="10"/>
      <c r="AO631" s="10"/>
      <c r="AP631" s="10"/>
      <c r="AQ631" s="10"/>
      <c r="AR631" s="10"/>
      <c r="AS631" s="10"/>
      <c r="AT631" s="10"/>
      <c r="AU631" s="10"/>
      <c r="AV631" s="10"/>
      <c r="AW631" s="10"/>
      <c r="AX631" s="10"/>
      <c r="AY631" s="10"/>
      <c r="AZ631" s="10"/>
      <c r="BA631" s="10"/>
      <c r="BB631" s="10"/>
      <c r="BC631" s="10"/>
      <c r="BD631" s="10"/>
      <c r="BE631" s="10"/>
      <c r="BF631" s="10"/>
      <c r="BG631" s="10"/>
      <c r="BH631" s="10"/>
      <c r="BI631" s="10"/>
      <c r="BJ631" s="10"/>
      <c r="BK631" s="10"/>
      <c r="BL631" s="10"/>
      <c r="BM631" s="10"/>
      <c r="BN631" s="10"/>
      <c r="BO631" s="10"/>
      <c r="BP631" s="10"/>
      <c r="BQ631" s="10"/>
      <c r="BR631" s="10"/>
      <c r="BS631" s="10"/>
      <c r="BT631" s="10"/>
      <c r="BU631" s="10"/>
      <c r="BV631" s="10"/>
      <c r="BW631" s="10"/>
      <c r="BX631" s="10"/>
      <c r="BY631" s="10"/>
      <c r="BZ631" s="10"/>
      <c r="CA631" s="10"/>
      <c r="CB631" s="10"/>
      <c r="CC631" s="10"/>
      <c r="CD631" s="10"/>
      <c r="CE631" s="10"/>
      <c r="CF631" s="10"/>
      <c r="CG631" s="10"/>
      <c r="CH631" s="10"/>
      <c r="CI631" s="10"/>
      <c r="CJ631" s="10"/>
      <c r="CK631" s="10"/>
      <c r="CL631" s="10"/>
      <c r="CM631" s="10"/>
      <c r="CN631" s="10"/>
      <c r="CO631" s="10"/>
      <c r="CP631" s="10"/>
      <c r="CQ631" s="10"/>
      <c r="CR631" s="10"/>
      <c r="CS631" s="10"/>
      <c r="CT631" s="10"/>
      <c r="CU631" s="10"/>
      <c r="CV631" s="10"/>
      <c r="CW631" s="10"/>
      <c r="CX631" s="10"/>
      <c r="CY631" s="10"/>
      <c r="CZ631" s="10"/>
      <c r="DA631" s="10"/>
      <c r="DB631" s="10"/>
      <c r="DC631" s="10"/>
      <c r="DD631" s="10"/>
      <c r="DE631" s="10"/>
      <c r="DF631" s="10"/>
      <c r="DG631" s="10"/>
      <c r="DH631" s="10"/>
      <c r="DI631" s="10"/>
      <c r="DJ631" s="10"/>
      <c r="DK631" s="10"/>
      <c r="DL631" s="10"/>
      <c r="DM631" s="10"/>
      <c r="DN631" s="10"/>
      <c r="DO631" s="10"/>
      <c r="DP631" s="10"/>
      <c r="DQ631" s="10"/>
      <c r="DR631" s="10"/>
      <c r="DS631" s="10"/>
      <c r="DT631" s="10"/>
      <c r="DU631" s="10"/>
      <c r="DV631" s="10"/>
      <c r="DW631" s="10"/>
      <c r="DX631" s="10"/>
      <c r="DY631" s="10"/>
      <c r="DZ631" s="10"/>
      <c r="EA631" s="10"/>
      <c r="EB631" s="10"/>
      <c r="EC631" s="10"/>
      <c r="ED631" s="10"/>
      <c r="EE631" s="10"/>
      <c r="EF631" s="10"/>
      <c r="EG631" s="10"/>
      <c r="EH631" s="10"/>
      <c r="EI631" s="10"/>
      <c r="EJ631" s="10"/>
      <c r="EK631" s="10"/>
      <c r="EL631" s="10"/>
      <c r="EM631" s="10"/>
      <c r="EN631" s="10"/>
      <c r="EO631" s="10"/>
      <c r="EP631" s="10"/>
      <c r="EQ631" s="10"/>
      <c r="ER631" s="10"/>
      <c r="ES631" s="10"/>
      <c r="ET631" s="10"/>
      <c r="EU631" s="10"/>
      <c r="EV631" s="10"/>
      <c r="EW631" s="10"/>
      <c r="EX631" s="10"/>
      <c r="EY631" s="10"/>
      <c r="EZ631" s="10"/>
      <c r="FA631" s="10"/>
      <c r="FB631" s="10"/>
      <c r="FC631" s="10"/>
      <c r="FD631" s="10"/>
      <c r="FE631" s="10"/>
      <c r="FF631" s="10"/>
      <c r="FG631" s="10"/>
      <c r="FH631" s="10"/>
      <c r="FI631" s="10"/>
      <c r="FJ631" s="10"/>
      <c r="FK631" s="10"/>
      <c r="FL631" s="10"/>
      <c r="FM631" s="10"/>
      <c r="FN631" s="10"/>
      <c r="FO631" s="10"/>
      <c r="FP631" s="10"/>
      <c r="FQ631" s="10"/>
      <c r="FR631" s="10"/>
      <c r="FS631" s="10"/>
      <c r="FT631" s="10"/>
      <c r="FU631" s="10"/>
      <c r="FV631" s="10"/>
      <c r="FW631" s="10"/>
      <c r="FX631" s="10"/>
      <c r="FY631" s="10"/>
      <c r="FZ631" s="10"/>
      <c r="GA631" s="10"/>
      <c r="GB631" s="10"/>
      <c r="GC631" s="10"/>
      <c r="GD631" s="10"/>
      <c r="GE631" s="10"/>
      <c r="GF631" s="10"/>
      <c r="GG631" s="10"/>
      <c r="GH631" s="10"/>
      <c r="GI631" s="10"/>
      <c r="GJ631" s="10"/>
      <c r="GK631" s="10"/>
      <c r="GL631" s="10"/>
      <c r="GM631" s="10"/>
      <c r="GN631" s="10"/>
      <c r="GO631" s="10"/>
      <c r="GP631" s="10"/>
      <c r="GQ631" s="10"/>
      <c r="GR631" s="10"/>
      <c r="GS631" s="10"/>
      <c r="GT631" s="10"/>
      <c r="GU631" s="10"/>
      <c r="GV631" s="10"/>
      <c r="GW631" s="10"/>
      <c r="GX631" s="10"/>
      <c r="GY631" s="10"/>
      <c r="GZ631" s="10"/>
      <c r="HA631" s="10"/>
      <c r="HB631" s="10"/>
      <c r="HC631" s="10"/>
      <c r="HD631" s="10"/>
      <c r="HE631" s="10"/>
      <c r="HF631" s="10"/>
      <c r="HG631" s="10"/>
      <c r="HH631" s="10"/>
      <c r="HI631" s="10"/>
      <c r="HJ631" s="10"/>
      <c r="HK631" s="10"/>
      <c r="HL631" s="10"/>
      <c r="HM631" s="10"/>
      <c r="HN631" s="10"/>
      <c r="HO631" s="10"/>
      <c r="HP631" s="10"/>
      <c r="HQ631" s="10"/>
      <c r="HR631" s="10"/>
      <c r="HS631" s="10"/>
      <c r="HT631" s="10"/>
      <c r="HU631" s="10"/>
      <c r="HV631" s="10"/>
      <c r="HW631" s="10"/>
      <c r="HX631" s="10"/>
      <c r="HY631" s="10"/>
      <c r="HZ631" s="10"/>
      <c r="IA631" s="10"/>
      <c r="IB631" s="10"/>
      <c r="IC631" s="10"/>
      <c r="ID631" s="10"/>
      <c r="IE631" s="10"/>
      <c r="IF631" s="10"/>
      <c r="IG631" s="10"/>
      <c r="IH631" s="10"/>
      <c r="II631" s="10"/>
      <c r="IJ631" s="10"/>
      <c r="IK631" s="10"/>
      <c r="IL631" s="10"/>
      <c r="IM631" s="10"/>
      <c r="IN631" s="10"/>
      <c r="IO631" s="10"/>
    </row>
    <row r="632" s="8" customFormat="1" ht="53" customHeight="1" spans="1:249">
      <c r="A632" s="67">
        <v>15</v>
      </c>
      <c r="B632" s="75" t="s">
        <v>1362</v>
      </c>
      <c r="C632" s="70" t="s">
        <v>1326</v>
      </c>
      <c r="D632" s="67" t="s">
        <v>988</v>
      </c>
      <c r="E632" s="70" t="s">
        <v>1264</v>
      </c>
      <c r="F632" s="75" t="s">
        <v>1363</v>
      </c>
      <c r="G632" s="95">
        <v>19.6643</v>
      </c>
      <c r="H632" s="76" t="s">
        <v>1307</v>
      </c>
      <c r="I632" s="221">
        <v>1</v>
      </c>
      <c r="J632" s="221"/>
      <c r="K632" s="222">
        <v>0.0013</v>
      </c>
      <c r="L632" s="222">
        <v>0.0013</v>
      </c>
      <c r="M632" s="222">
        <v>0.0052</v>
      </c>
      <c r="N632" s="222">
        <v>0.0052</v>
      </c>
      <c r="O632" s="74" t="s">
        <v>1122</v>
      </c>
      <c r="P632" s="74" t="s">
        <v>1122</v>
      </c>
      <c r="Q632" s="73">
        <v>2022.04</v>
      </c>
      <c r="R632" s="67"/>
      <c r="S632" s="10"/>
      <c r="T632" s="10"/>
      <c r="U632" s="10"/>
      <c r="V632" s="10"/>
      <c r="W632" s="10"/>
      <c r="X632" s="10"/>
      <c r="Y632" s="10"/>
      <c r="Z632" s="10"/>
      <c r="AA632" s="10"/>
      <c r="AB632" s="10"/>
      <c r="AC632" s="10"/>
      <c r="AD632" s="10"/>
      <c r="AE632" s="10"/>
      <c r="AF632" s="10"/>
      <c r="AG632" s="10"/>
      <c r="AH632" s="10"/>
      <c r="AI632" s="10"/>
      <c r="AJ632" s="10"/>
      <c r="AK632" s="10"/>
      <c r="AL632" s="10"/>
      <c r="AM632" s="10"/>
      <c r="AN632" s="10"/>
      <c r="AO632" s="10"/>
      <c r="AP632" s="10"/>
      <c r="AQ632" s="10"/>
      <c r="AR632" s="10"/>
      <c r="AS632" s="10"/>
      <c r="AT632" s="10"/>
      <c r="AU632" s="10"/>
      <c r="AV632" s="10"/>
      <c r="AW632" s="10"/>
      <c r="AX632" s="10"/>
      <c r="AY632" s="10"/>
      <c r="AZ632" s="10"/>
      <c r="BA632" s="10"/>
      <c r="BB632" s="10"/>
      <c r="BC632" s="10"/>
      <c r="BD632" s="10"/>
      <c r="BE632" s="10"/>
      <c r="BF632" s="10"/>
      <c r="BG632" s="10"/>
      <c r="BH632" s="10"/>
      <c r="BI632" s="10"/>
      <c r="BJ632" s="10"/>
      <c r="BK632" s="10"/>
      <c r="BL632" s="10"/>
      <c r="BM632" s="10"/>
      <c r="BN632" s="10"/>
      <c r="BO632" s="10"/>
      <c r="BP632" s="10"/>
      <c r="BQ632" s="10"/>
      <c r="BR632" s="10"/>
      <c r="BS632" s="10"/>
      <c r="BT632" s="10"/>
      <c r="BU632" s="10"/>
      <c r="BV632" s="10"/>
      <c r="BW632" s="10"/>
      <c r="BX632" s="10"/>
      <c r="BY632" s="10"/>
      <c r="BZ632" s="10"/>
      <c r="CA632" s="10"/>
      <c r="CB632" s="10"/>
      <c r="CC632" s="10"/>
      <c r="CD632" s="10"/>
      <c r="CE632" s="10"/>
      <c r="CF632" s="10"/>
      <c r="CG632" s="10"/>
      <c r="CH632" s="10"/>
      <c r="CI632" s="10"/>
      <c r="CJ632" s="10"/>
      <c r="CK632" s="10"/>
      <c r="CL632" s="10"/>
      <c r="CM632" s="10"/>
      <c r="CN632" s="10"/>
      <c r="CO632" s="10"/>
      <c r="CP632" s="10"/>
      <c r="CQ632" s="10"/>
      <c r="CR632" s="10"/>
      <c r="CS632" s="10"/>
      <c r="CT632" s="10"/>
      <c r="CU632" s="10"/>
      <c r="CV632" s="10"/>
      <c r="CW632" s="10"/>
      <c r="CX632" s="10"/>
      <c r="CY632" s="10"/>
      <c r="CZ632" s="10"/>
      <c r="DA632" s="10"/>
      <c r="DB632" s="10"/>
      <c r="DC632" s="10"/>
      <c r="DD632" s="10"/>
      <c r="DE632" s="10"/>
      <c r="DF632" s="10"/>
      <c r="DG632" s="10"/>
      <c r="DH632" s="10"/>
      <c r="DI632" s="10"/>
      <c r="DJ632" s="10"/>
      <c r="DK632" s="10"/>
      <c r="DL632" s="10"/>
      <c r="DM632" s="10"/>
      <c r="DN632" s="10"/>
      <c r="DO632" s="10"/>
      <c r="DP632" s="10"/>
      <c r="DQ632" s="10"/>
      <c r="DR632" s="10"/>
      <c r="DS632" s="10"/>
      <c r="DT632" s="10"/>
      <c r="DU632" s="10"/>
      <c r="DV632" s="10"/>
      <c r="DW632" s="10"/>
      <c r="DX632" s="10"/>
      <c r="DY632" s="10"/>
      <c r="DZ632" s="10"/>
      <c r="EA632" s="10"/>
      <c r="EB632" s="10"/>
      <c r="EC632" s="10"/>
      <c r="ED632" s="10"/>
      <c r="EE632" s="10"/>
      <c r="EF632" s="10"/>
      <c r="EG632" s="10"/>
      <c r="EH632" s="10"/>
      <c r="EI632" s="10"/>
      <c r="EJ632" s="10"/>
      <c r="EK632" s="10"/>
      <c r="EL632" s="10"/>
      <c r="EM632" s="10"/>
      <c r="EN632" s="10"/>
      <c r="EO632" s="10"/>
      <c r="EP632" s="10"/>
      <c r="EQ632" s="10"/>
      <c r="ER632" s="10"/>
      <c r="ES632" s="10"/>
      <c r="ET632" s="10"/>
      <c r="EU632" s="10"/>
      <c r="EV632" s="10"/>
      <c r="EW632" s="10"/>
      <c r="EX632" s="10"/>
      <c r="EY632" s="10"/>
      <c r="EZ632" s="10"/>
      <c r="FA632" s="10"/>
      <c r="FB632" s="10"/>
      <c r="FC632" s="10"/>
      <c r="FD632" s="10"/>
      <c r="FE632" s="10"/>
      <c r="FF632" s="10"/>
      <c r="FG632" s="10"/>
      <c r="FH632" s="10"/>
      <c r="FI632" s="10"/>
      <c r="FJ632" s="10"/>
      <c r="FK632" s="10"/>
      <c r="FL632" s="10"/>
      <c r="FM632" s="10"/>
      <c r="FN632" s="10"/>
      <c r="FO632" s="10"/>
      <c r="FP632" s="10"/>
      <c r="FQ632" s="10"/>
      <c r="FR632" s="10"/>
      <c r="FS632" s="10"/>
      <c r="FT632" s="10"/>
      <c r="FU632" s="10"/>
      <c r="FV632" s="10"/>
      <c r="FW632" s="10"/>
      <c r="FX632" s="10"/>
      <c r="FY632" s="10"/>
      <c r="FZ632" s="10"/>
      <c r="GA632" s="10"/>
      <c r="GB632" s="10"/>
      <c r="GC632" s="10"/>
      <c r="GD632" s="10"/>
      <c r="GE632" s="10"/>
      <c r="GF632" s="10"/>
      <c r="GG632" s="10"/>
      <c r="GH632" s="10"/>
      <c r="GI632" s="10"/>
      <c r="GJ632" s="10"/>
      <c r="GK632" s="10"/>
      <c r="GL632" s="10"/>
      <c r="GM632" s="10"/>
      <c r="GN632" s="10"/>
      <c r="GO632" s="10"/>
      <c r="GP632" s="10"/>
      <c r="GQ632" s="10"/>
      <c r="GR632" s="10"/>
      <c r="GS632" s="10"/>
      <c r="GT632" s="10"/>
      <c r="GU632" s="10"/>
      <c r="GV632" s="10"/>
      <c r="GW632" s="10"/>
      <c r="GX632" s="10"/>
      <c r="GY632" s="10"/>
      <c r="GZ632" s="10"/>
      <c r="HA632" s="10"/>
      <c r="HB632" s="10"/>
      <c r="HC632" s="10"/>
      <c r="HD632" s="10"/>
      <c r="HE632" s="10"/>
      <c r="HF632" s="10"/>
      <c r="HG632" s="10"/>
      <c r="HH632" s="10"/>
      <c r="HI632" s="10"/>
      <c r="HJ632" s="10"/>
      <c r="HK632" s="10"/>
      <c r="HL632" s="10"/>
      <c r="HM632" s="10"/>
      <c r="HN632" s="10"/>
      <c r="HO632" s="10"/>
      <c r="HP632" s="10"/>
      <c r="HQ632" s="10"/>
      <c r="HR632" s="10"/>
      <c r="HS632" s="10"/>
      <c r="HT632" s="10"/>
      <c r="HU632" s="10"/>
      <c r="HV632" s="10"/>
      <c r="HW632" s="10"/>
      <c r="HX632" s="10"/>
      <c r="HY632" s="10"/>
      <c r="HZ632" s="10"/>
      <c r="IA632" s="10"/>
      <c r="IB632" s="10"/>
      <c r="IC632" s="10"/>
      <c r="ID632" s="10"/>
      <c r="IE632" s="10"/>
      <c r="IF632" s="10"/>
      <c r="IG632" s="10"/>
      <c r="IH632" s="10"/>
      <c r="II632" s="10"/>
      <c r="IJ632" s="10"/>
      <c r="IK632" s="10"/>
      <c r="IL632" s="10"/>
      <c r="IM632" s="10"/>
      <c r="IN632" s="10"/>
      <c r="IO632" s="10"/>
    </row>
    <row r="633" s="8" customFormat="1" ht="53" customHeight="1" spans="1:249">
      <c r="A633" s="67">
        <v>16</v>
      </c>
      <c r="B633" s="75" t="s">
        <v>1364</v>
      </c>
      <c r="C633" s="70" t="s">
        <v>1326</v>
      </c>
      <c r="D633" s="67" t="s">
        <v>988</v>
      </c>
      <c r="E633" s="70" t="s">
        <v>1239</v>
      </c>
      <c r="F633" s="75" t="s">
        <v>1365</v>
      </c>
      <c r="G633" s="95">
        <v>6.4828</v>
      </c>
      <c r="H633" s="76" t="s">
        <v>1307</v>
      </c>
      <c r="I633" s="221">
        <v>1</v>
      </c>
      <c r="J633" s="221"/>
      <c r="K633" s="222">
        <v>0.0014</v>
      </c>
      <c r="L633" s="222">
        <v>0.0014</v>
      </c>
      <c r="M633" s="222">
        <v>0.0056</v>
      </c>
      <c r="N633" s="222">
        <v>0.0056</v>
      </c>
      <c r="O633" s="74" t="s">
        <v>1122</v>
      </c>
      <c r="P633" s="74" t="s">
        <v>1122</v>
      </c>
      <c r="Q633" s="73">
        <v>2022.04</v>
      </c>
      <c r="R633" s="67"/>
      <c r="S633" s="10"/>
      <c r="T633" s="10"/>
      <c r="U633" s="10"/>
      <c r="V633" s="10"/>
      <c r="W633" s="10"/>
      <c r="X633" s="10"/>
      <c r="Y633" s="10"/>
      <c r="Z633" s="10"/>
      <c r="AA633" s="10"/>
      <c r="AB633" s="10"/>
      <c r="AC633" s="10"/>
      <c r="AD633" s="10"/>
      <c r="AE633" s="10"/>
      <c r="AF633" s="10"/>
      <c r="AG633" s="10"/>
      <c r="AH633" s="10"/>
      <c r="AI633" s="10"/>
      <c r="AJ633" s="10"/>
      <c r="AK633" s="10"/>
      <c r="AL633" s="10"/>
      <c r="AM633" s="10"/>
      <c r="AN633" s="10"/>
      <c r="AO633" s="10"/>
      <c r="AP633" s="10"/>
      <c r="AQ633" s="10"/>
      <c r="AR633" s="10"/>
      <c r="AS633" s="10"/>
      <c r="AT633" s="10"/>
      <c r="AU633" s="10"/>
      <c r="AV633" s="10"/>
      <c r="AW633" s="10"/>
      <c r="AX633" s="10"/>
      <c r="AY633" s="10"/>
      <c r="AZ633" s="10"/>
      <c r="BA633" s="10"/>
      <c r="BB633" s="10"/>
      <c r="BC633" s="10"/>
      <c r="BD633" s="10"/>
      <c r="BE633" s="10"/>
      <c r="BF633" s="10"/>
      <c r="BG633" s="10"/>
      <c r="BH633" s="10"/>
      <c r="BI633" s="10"/>
      <c r="BJ633" s="10"/>
      <c r="BK633" s="10"/>
      <c r="BL633" s="10"/>
      <c r="BM633" s="10"/>
      <c r="BN633" s="10"/>
      <c r="BO633" s="10"/>
      <c r="BP633" s="10"/>
      <c r="BQ633" s="10"/>
      <c r="BR633" s="10"/>
      <c r="BS633" s="10"/>
      <c r="BT633" s="10"/>
      <c r="BU633" s="10"/>
      <c r="BV633" s="10"/>
      <c r="BW633" s="10"/>
      <c r="BX633" s="10"/>
      <c r="BY633" s="10"/>
      <c r="BZ633" s="10"/>
      <c r="CA633" s="10"/>
      <c r="CB633" s="10"/>
      <c r="CC633" s="10"/>
      <c r="CD633" s="10"/>
      <c r="CE633" s="10"/>
      <c r="CF633" s="10"/>
      <c r="CG633" s="10"/>
      <c r="CH633" s="10"/>
      <c r="CI633" s="10"/>
      <c r="CJ633" s="10"/>
      <c r="CK633" s="10"/>
      <c r="CL633" s="10"/>
      <c r="CM633" s="10"/>
      <c r="CN633" s="10"/>
      <c r="CO633" s="10"/>
      <c r="CP633" s="10"/>
      <c r="CQ633" s="10"/>
      <c r="CR633" s="10"/>
      <c r="CS633" s="10"/>
      <c r="CT633" s="10"/>
      <c r="CU633" s="10"/>
      <c r="CV633" s="10"/>
      <c r="CW633" s="10"/>
      <c r="CX633" s="10"/>
      <c r="CY633" s="10"/>
      <c r="CZ633" s="10"/>
      <c r="DA633" s="10"/>
      <c r="DB633" s="10"/>
      <c r="DC633" s="10"/>
      <c r="DD633" s="10"/>
      <c r="DE633" s="10"/>
      <c r="DF633" s="10"/>
      <c r="DG633" s="10"/>
      <c r="DH633" s="10"/>
      <c r="DI633" s="10"/>
      <c r="DJ633" s="10"/>
      <c r="DK633" s="10"/>
      <c r="DL633" s="10"/>
      <c r="DM633" s="10"/>
      <c r="DN633" s="10"/>
      <c r="DO633" s="10"/>
      <c r="DP633" s="10"/>
      <c r="DQ633" s="10"/>
      <c r="DR633" s="10"/>
      <c r="DS633" s="10"/>
      <c r="DT633" s="10"/>
      <c r="DU633" s="10"/>
      <c r="DV633" s="10"/>
      <c r="DW633" s="10"/>
      <c r="DX633" s="10"/>
      <c r="DY633" s="10"/>
      <c r="DZ633" s="10"/>
      <c r="EA633" s="10"/>
      <c r="EB633" s="10"/>
      <c r="EC633" s="10"/>
      <c r="ED633" s="10"/>
      <c r="EE633" s="10"/>
      <c r="EF633" s="10"/>
      <c r="EG633" s="10"/>
      <c r="EH633" s="10"/>
      <c r="EI633" s="10"/>
      <c r="EJ633" s="10"/>
      <c r="EK633" s="10"/>
      <c r="EL633" s="10"/>
      <c r="EM633" s="10"/>
      <c r="EN633" s="10"/>
      <c r="EO633" s="10"/>
      <c r="EP633" s="10"/>
      <c r="EQ633" s="10"/>
      <c r="ER633" s="10"/>
      <c r="ES633" s="10"/>
      <c r="ET633" s="10"/>
      <c r="EU633" s="10"/>
      <c r="EV633" s="10"/>
      <c r="EW633" s="10"/>
      <c r="EX633" s="10"/>
      <c r="EY633" s="10"/>
      <c r="EZ633" s="10"/>
      <c r="FA633" s="10"/>
      <c r="FB633" s="10"/>
      <c r="FC633" s="10"/>
      <c r="FD633" s="10"/>
      <c r="FE633" s="10"/>
      <c r="FF633" s="10"/>
      <c r="FG633" s="10"/>
      <c r="FH633" s="10"/>
      <c r="FI633" s="10"/>
      <c r="FJ633" s="10"/>
      <c r="FK633" s="10"/>
      <c r="FL633" s="10"/>
      <c r="FM633" s="10"/>
      <c r="FN633" s="10"/>
      <c r="FO633" s="10"/>
      <c r="FP633" s="10"/>
      <c r="FQ633" s="10"/>
      <c r="FR633" s="10"/>
      <c r="FS633" s="10"/>
      <c r="FT633" s="10"/>
      <c r="FU633" s="10"/>
      <c r="FV633" s="10"/>
      <c r="FW633" s="10"/>
      <c r="FX633" s="10"/>
      <c r="FY633" s="10"/>
      <c r="FZ633" s="10"/>
      <c r="GA633" s="10"/>
      <c r="GB633" s="10"/>
      <c r="GC633" s="10"/>
      <c r="GD633" s="10"/>
      <c r="GE633" s="10"/>
      <c r="GF633" s="10"/>
      <c r="GG633" s="10"/>
      <c r="GH633" s="10"/>
      <c r="GI633" s="10"/>
      <c r="GJ633" s="10"/>
      <c r="GK633" s="10"/>
      <c r="GL633" s="10"/>
      <c r="GM633" s="10"/>
      <c r="GN633" s="10"/>
      <c r="GO633" s="10"/>
      <c r="GP633" s="10"/>
      <c r="GQ633" s="10"/>
      <c r="GR633" s="10"/>
      <c r="GS633" s="10"/>
      <c r="GT633" s="10"/>
      <c r="GU633" s="10"/>
      <c r="GV633" s="10"/>
      <c r="GW633" s="10"/>
      <c r="GX633" s="10"/>
      <c r="GY633" s="10"/>
      <c r="GZ633" s="10"/>
      <c r="HA633" s="10"/>
      <c r="HB633" s="10"/>
      <c r="HC633" s="10"/>
      <c r="HD633" s="10"/>
      <c r="HE633" s="10"/>
      <c r="HF633" s="10"/>
      <c r="HG633" s="10"/>
      <c r="HH633" s="10"/>
      <c r="HI633" s="10"/>
      <c r="HJ633" s="10"/>
      <c r="HK633" s="10"/>
      <c r="HL633" s="10"/>
      <c r="HM633" s="10"/>
      <c r="HN633" s="10"/>
      <c r="HO633" s="10"/>
      <c r="HP633" s="10"/>
      <c r="HQ633" s="10"/>
      <c r="HR633" s="10"/>
      <c r="HS633" s="10"/>
      <c r="HT633" s="10"/>
      <c r="HU633" s="10"/>
      <c r="HV633" s="10"/>
      <c r="HW633" s="10"/>
      <c r="HX633" s="10"/>
      <c r="HY633" s="10"/>
      <c r="HZ633" s="10"/>
      <c r="IA633" s="10"/>
      <c r="IB633" s="10"/>
      <c r="IC633" s="10"/>
      <c r="ID633" s="10"/>
      <c r="IE633" s="10"/>
      <c r="IF633" s="10"/>
      <c r="IG633" s="10"/>
      <c r="IH633" s="10"/>
      <c r="II633" s="10"/>
      <c r="IJ633" s="10"/>
      <c r="IK633" s="10"/>
      <c r="IL633" s="10"/>
      <c r="IM633" s="10"/>
      <c r="IN633" s="10"/>
      <c r="IO633" s="10"/>
    </row>
    <row r="634" s="8" customFormat="1" ht="53" customHeight="1" spans="1:249">
      <c r="A634" s="67">
        <v>17</v>
      </c>
      <c r="B634" s="75" t="s">
        <v>1366</v>
      </c>
      <c r="C634" s="70" t="s">
        <v>1326</v>
      </c>
      <c r="D634" s="67" t="s">
        <v>988</v>
      </c>
      <c r="E634" s="70" t="s">
        <v>1235</v>
      </c>
      <c r="F634" s="75" t="s">
        <v>1367</v>
      </c>
      <c r="G634" s="95">
        <v>3.8229</v>
      </c>
      <c r="H634" s="76" t="s">
        <v>1307</v>
      </c>
      <c r="I634" s="221">
        <v>1</v>
      </c>
      <c r="J634" s="221"/>
      <c r="K634" s="222">
        <v>0.0009</v>
      </c>
      <c r="L634" s="222">
        <v>0.0009</v>
      </c>
      <c r="M634" s="222">
        <v>0.0036</v>
      </c>
      <c r="N634" s="222">
        <v>0.0036</v>
      </c>
      <c r="O634" s="74" t="s">
        <v>1122</v>
      </c>
      <c r="P634" s="74" t="s">
        <v>1122</v>
      </c>
      <c r="Q634" s="73">
        <v>2022.04</v>
      </c>
      <c r="R634" s="67"/>
      <c r="S634" s="10"/>
      <c r="T634" s="10"/>
      <c r="U634" s="10"/>
      <c r="V634" s="10"/>
      <c r="W634" s="10"/>
      <c r="X634" s="10"/>
      <c r="Y634" s="10"/>
      <c r="Z634" s="10"/>
      <c r="AA634" s="10"/>
      <c r="AB634" s="10"/>
      <c r="AC634" s="10"/>
      <c r="AD634" s="10"/>
      <c r="AE634" s="10"/>
      <c r="AF634" s="10"/>
      <c r="AG634" s="10"/>
      <c r="AH634" s="10"/>
      <c r="AI634" s="10"/>
      <c r="AJ634" s="10"/>
      <c r="AK634" s="10"/>
      <c r="AL634" s="10"/>
      <c r="AM634" s="10"/>
      <c r="AN634" s="10"/>
      <c r="AO634" s="10"/>
      <c r="AP634" s="10"/>
      <c r="AQ634" s="10"/>
      <c r="AR634" s="10"/>
      <c r="AS634" s="10"/>
      <c r="AT634" s="10"/>
      <c r="AU634" s="10"/>
      <c r="AV634" s="10"/>
      <c r="AW634" s="10"/>
      <c r="AX634" s="10"/>
      <c r="AY634" s="10"/>
      <c r="AZ634" s="10"/>
      <c r="BA634" s="10"/>
      <c r="BB634" s="10"/>
      <c r="BC634" s="10"/>
      <c r="BD634" s="10"/>
      <c r="BE634" s="10"/>
      <c r="BF634" s="10"/>
      <c r="BG634" s="10"/>
      <c r="BH634" s="10"/>
      <c r="BI634" s="10"/>
      <c r="BJ634" s="10"/>
      <c r="BK634" s="10"/>
      <c r="BL634" s="10"/>
      <c r="BM634" s="10"/>
      <c r="BN634" s="10"/>
      <c r="BO634" s="10"/>
      <c r="BP634" s="10"/>
      <c r="BQ634" s="10"/>
      <c r="BR634" s="10"/>
      <c r="BS634" s="10"/>
      <c r="BT634" s="10"/>
      <c r="BU634" s="10"/>
      <c r="BV634" s="10"/>
      <c r="BW634" s="10"/>
      <c r="BX634" s="10"/>
      <c r="BY634" s="10"/>
      <c r="BZ634" s="10"/>
      <c r="CA634" s="10"/>
      <c r="CB634" s="10"/>
      <c r="CC634" s="10"/>
      <c r="CD634" s="10"/>
      <c r="CE634" s="10"/>
      <c r="CF634" s="10"/>
      <c r="CG634" s="10"/>
      <c r="CH634" s="10"/>
      <c r="CI634" s="10"/>
      <c r="CJ634" s="10"/>
      <c r="CK634" s="10"/>
      <c r="CL634" s="10"/>
      <c r="CM634" s="10"/>
      <c r="CN634" s="10"/>
      <c r="CO634" s="10"/>
      <c r="CP634" s="10"/>
      <c r="CQ634" s="10"/>
      <c r="CR634" s="10"/>
      <c r="CS634" s="10"/>
      <c r="CT634" s="10"/>
      <c r="CU634" s="10"/>
      <c r="CV634" s="10"/>
      <c r="CW634" s="10"/>
      <c r="CX634" s="10"/>
      <c r="CY634" s="10"/>
      <c r="CZ634" s="10"/>
      <c r="DA634" s="10"/>
      <c r="DB634" s="10"/>
      <c r="DC634" s="10"/>
      <c r="DD634" s="10"/>
      <c r="DE634" s="10"/>
      <c r="DF634" s="10"/>
      <c r="DG634" s="10"/>
      <c r="DH634" s="10"/>
      <c r="DI634" s="10"/>
      <c r="DJ634" s="10"/>
      <c r="DK634" s="10"/>
      <c r="DL634" s="10"/>
      <c r="DM634" s="10"/>
      <c r="DN634" s="10"/>
      <c r="DO634" s="10"/>
      <c r="DP634" s="10"/>
      <c r="DQ634" s="10"/>
      <c r="DR634" s="10"/>
      <c r="DS634" s="10"/>
      <c r="DT634" s="10"/>
      <c r="DU634" s="10"/>
      <c r="DV634" s="10"/>
      <c r="DW634" s="10"/>
      <c r="DX634" s="10"/>
      <c r="DY634" s="10"/>
      <c r="DZ634" s="10"/>
      <c r="EA634" s="10"/>
      <c r="EB634" s="10"/>
      <c r="EC634" s="10"/>
      <c r="ED634" s="10"/>
      <c r="EE634" s="10"/>
      <c r="EF634" s="10"/>
      <c r="EG634" s="10"/>
      <c r="EH634" s="10"/>
      <c r="EI634" s="10"/>
      <c r="EJ634" s="10"/>
      <c r="EK634" s="10"/>
      <c r="EL634" s="10"/>
      <c r="EM634" s="10"/>
      <c r="EN634" s="10"/>
      <c r="EO634" s="10"/>
      <c r="EP634" s="10"/>
      <c r="EQ634" s="10"/>
      <c r="ER634" s="10"/>
      <c r="ES634" s="10"/>
      <c r="ET634" s="10"/>
      <c r="EU634" s="10"/>
      <c r="EV634" s="10"/>
      <c r="EW634" s="10"/>
      <c r="EX634" s="10"/>
      <c r="EY634" s="10"/>
      <c r="EZ634" s="10"/>
      <c r="FA634" s="10"/>
      <c r="FB634" s="10"/>
      <c r="FC634" s="10"/>
      <c r="FD634" s="10"/>
      <c r="FE634" s="10"/>
      <c r="FF634" s="10"/>
      <c r="FG634" s="10"/>
      <c r="FH634" s="10"/>
      <c r="FI634" s="10"/>
      <c r="FJ634" s="10"/>
      <c r="FK634" s="10"/>
      <c r="FL634" s="10"/>
      <c r="FM634" s="10"/>
      <c r="FN634" s="10"/>
      <c r="FO634" s="10"/>
      <c r="FP634" s="10"/>
      <c r="FQ634" s="10"/>
      <c r="FR634" s="10"/>
      <c r="FS634" s="10"/>
      <c r="FT634" s="10"/>
      <c r="FU634" s="10"/>
      <c r="FV634" s="10"/>
      <c r="FW634" s="10"/>
      <c r="FX634" s="10"/>
      <c r="FY634" s="10"/>
      <c r="FZ634" s="10"/>
      <c r="GA634" s="10"/>
      <c r="GB634" s="10"/>
      <c r="GC634" s="10"/>
      <c r="GD634" s="10"/>
      <c r="GE634" s="10"/>
      <c r="GF634" s="10"/>
      <c r="GG634" s="10"/>
      <c r="GH634" s="10"/>
      <c r="GI634" s="10"/>
      <c r="GJ634" s="10"/>
      <c r="GK634" s="10"/>
      <c r="GL634" s="10"/>
      <c r="GM634" s="10"/>
      <c r="GN634" s="10"/>
      <c r="GO634" s="10"/>
      <c r="GP634" s="10"/>
      <c r="GQ634" s="10"/>
      <c r="GR634" s="10"/>
      <c r="GS634" s="10"/>
      <c r="GT634" s="10"/>
      <c r="GU634" s="10"/>
      <c r="GV634" s="10"/>
      <c r="GW634" s="10"/>
      <c r="GX634" s="10"/>
      <c r="GY634" s="10"/>
      <c r="GZ634" s="10"/>
      <c r="HA634" s="10"/>
      <c r="HB634" s="10"/>
      <c r="HC634" s="10"/>
      <c r="HD634" s="10"/>
      <c r="HE634" s="10"/>
      <c r="HF634" s="10"/>
      <c r="HG634" s="10"/>
      <c r="HH634" s="10"/>
      <c r="HI634" s="10"/>
      <c r="HJ634" s="10"/>
      <c r="HK634" s="10"/>
      <c r="HL634" s="10"/>
      <c r="HM634" s="10"/>
      <c r="HN634" s="10"/>
      <c r="HO634" s="10"/>
      <c r="HP634" s="10"/>
      <c r="HQ634" s="10"/>
      <c r="HR634" s="10"/>
      <c r="HS634" s="10"/>
      <c r="HT634" s="10"/>
      <c r="HU634" s="10"/>
      <c r="HV634" s="10"/>
      <c r="HW634" s="10"/>
      <c r="HX634" s="10"/>
      <c r="HY634" s="10"/>
      <c r="HZ634" s="10"/>
      <c r="IA634" s="10"/>
      <c r="IB634" s="10"/>
      <c r="IC634" s="10"/>
      <c r="ID634" s="10"/>
      <c r="IE634" s="10"/>
      <c r="IF634" s="10"/>
      <c r="IG634" s="10"/>
      <c r="IH634" s="10"/>
      <c r="II634" s="10"/>
      <c r="IJ634" s="10"/>
      <c r="IK634" s="10"/>
      <c r="IL634" s="10"/>
      <c r="IM634" s="10"/>
      <c r="IN634" s="10"/>
      <c r="IO634" s="10"/>
    </row>
    <row r="635" s="8" customFormat="1" ht="53" customHeight="1" spans="1:249">
      <c r="A635" s="67">
        <v>18</v>
      </c>
      <c r="B635" s="75" t="s">
        <v>1368</v>
      </c>
      <c r="C635" s="70" t="s">
        <v>1326</v>
      </c>
      <c r="D635" s="67" t="s">
        <v>988</v>
      </c>
      <c r="E635" s="70" t="s">
        <v>1235</v>
      </c>
      <c r="F635" s="75" t="s">
        <v>1369</v>
      </c>
      <c r="G635" s="95">
        <v>7.6809</v>
      </c>
      <c r="H635" s="76" t="s">
        <v>1307</v>
      </c>
      <c r="I635" s="221">
        <v>1</v>
      </c>
      <c r="J635" s="221"/>
      <c r="K635" s="222">
        <v>0.0005</v>
      </c>
      <c r="L635" s="222">
        <v>0.0005</v>
      </c>
      <c r="M635" s="222">
        <v>0.002</v>
      </c>
      <c r="N635" s="222">
        <v>0.002</v>
      </c>
      <c r="O635" s="74" t="s">
        <v>1122</v>
      </c>
      <c r="P635" s="74" t="s">
        <v>1122</v>
      </c>
      <c r="Q635" s="73">
        <v>2022.04</v>
      </c>
      <c r="R635" s="67"/>
      <c r="S635" s="10"/>
      <c r="T635" s="10"/>
      <c r="U635" s="10"/>
      <c r="V635" s="10"/>
      <c r="W635" s="10"/>
      <c r="X635" s="10"/>
      <c r="Y635" s="10"/>
      <c r="Z635" s="10"/>
      <c r="AA635" s="10"/>
      <c r="AB635" s="10"/>
      <c r="AC635" s="10"/>
      <c r="AD635" s="10"/>
      <c r="AE635" s="10"/>
      <c r="AF635" s="10"/>
      <c r="AG635" s="10"/>
      <c r="AH635" s="10"/>
      <c r="AI635" s="10"/>
      <c r="AJ635" s="10"/>
      <c r="AK635" s="10"/>
      <c r="AL635" s="10"/>
      <c r="AM635" s="10"/>
      <c r="AN635" s="10"/>
      <c r="AO635" s="10"/>
      <c r="AP635" s="10"/>
      <c r="AQ635" s="10"/>
      <c r="AR635" s="10"/>
      <c r="AS635" s="10"/>
      <c r="AT635" s="10"/>
      <c r="AU635" s="10"/>
      <c r="AV635" s="10"/>
      <c r="AW635" s="10"/>
      <c r="AX635" s="10"/>
      <c r="AY635" s="10"/>
      <c r="AZ635" s="10"/>
      <c r="BA635" s="10"/>
      <c r="BB635" s="10"/>
      <c r="BC635" s="10"/>
      <c r="BD635" s="10"/>
      <c r="BE635" s="10"/>
      <c r="BF635" s="10"/>
      <c r="BG635" s="10"/>
      <c r="BH635" s="10"/>
      <c r="BI635" s="10"/>
      <c r="BJ635" s="10"/>
      <c r="BK635" s="10"/>
      <c r="BL635" s="10"/>
      <c r="BM635" s="10"/>
      <c r="BN635" s="10"/>
      <c r="BO635" s="10"/>
      <c r="BP635" s="10"/>
      <c r="BQ635" s="10"/>
      <c r="BR635" s="10"/>
      <c r="BS635" s="10"/>
      <c r="BT635" s="10"/>
      <c r="BU635" s="10"/>
      <c r="BV635" s="10"/>
      <c r="BW635" s="10"/>
      <c r="BX635" s="10"/>
      <c r="BY635" s="10"/>
      <c r="BZ635" s="10"/>
      <c r="CA635" s="10"/>
      <c r="CB635" s="10"/>
      <c r="CC635" s="10"/>
      <c r="CD635" s="10"/>
      <c r="CE635" s="10"/>
      <c r="CF635" s="10"/>
      <c r="CG635" s="10"/>
      <c r="CH635" s="10"/>
      <c r="CI635" s="10"/>
      <c r="CJ635" s="10"/>
      <c r="CK635" s="10"/>
      <c r="CL635" s="10"/>
      <c r="CM635" s="10"/>
      <c r="CN635" s="10"/>
      <c r="CO635" s="10"/>
      <c r="CP635" s="10"/>
      <c r="CQ635" s="10"/>
      <c r="CR635" s="10"/>
      <c r="CS635" s="10"/>
      <c r="CT635" s="10"/>
      <c r="CU635" s="10"/>
      <c r="CV635" s="10"/>
      <c r="CW635" s="10"/>
      <c r="CX635" s="10"/>
      <c r="CY635" s="10"/>
      <c r="CZ635" s="10"/>
      <c r="DA635" s="10"/>
      <c r="DB635" s="10"/>
      <c r="DC635" s="10"/>
      <c r="DD635" s="10"/>
      <c r="DE635" s="10"/>
      <c r="DF635" s="10"/>
      <c r="DG635" s="10"/>
      <c r="DH635" s="10"/>
      <c r="DI635" s="10"/>
      <c r="DJ635" s="10"/>
      <c r="DK635" s="10"/>
      <c r="DL635" s="10"/>
      <c r="DM635" s="10"/>
      <c r="DN635" s="10"/>
      <c r="DO635" s="10"/>
      <c r="DP635" s="10"/>
      <c r="DQ635" s="10"/>
      <c r="DR635" s="10"/>
      <c r="DS635" s="10"/>
      <c r="DT635" s="10"/>
      <c r="DU635" s="10"/>
      <c r="DV635" s="10"/>
      <c r="DW635" s="10"/>
      <c r="DX635" s="10"/>
      <c r="DY635" s="10"/>
      <c r="DZ635" s="10"/>
      <c r="EA635" s="10"/>
      <c r="EB635" s="10"/>
      <c r="EC635" s="10"/>
      <c r="ED635" s="10"/>
      <c r="EE635" s="10"/>
      <c r="EF635" s="10"/>
      <c r="EG635" s="10"/>
      <c r="EH635" s="10"/>
      <c r="EI635" s="10"/>
      <c r="EJ635" s="10"/>
      <c r="EK635" s="10"/>
      <c r="EL635" s="10"/>
      <c r="EM635" s="10"/>
      <c r="EN635" s="10"/>
      <c r="EO635" s="10"/>
      <c r="EP635" s="10"/>
      <c r="EQ635" s="10"/>
      <c r="ER635" s="10"/>
      <c r="ES635" s="10"/>
      <c r="ET635" s="10"/>
      <c r="EU635" s="10"/>
      <c r="EV635" s="10"/>
      <c r="EW635" s="10"/>
      <c r="EX635" s="10"/>
      <c r="EY635" s="10"/>
      <c r="EZ635" s="10"/>
      <c r="FA635" s="10"/>
      <c r="FB635" s="10"/>
      <c r="FC635" s="10"/>
      <c r="FD635" s="10"/>
      <c r="FE635" s="10"/>
      <c r="FF635" s="10"/>
      <c r="FG635" s="10"/>
      <c r="FH635" s="10"/>
      <c r="FI635" s="10"/>
      <c r="FJ635" s="10"/>
      <c r="FK635" s="10"/>
      <c r="FL635" s="10"/>
      <c r="FM635" s="10"/>
      <c r="FN635" s="10"/>
      <c r="FO635" s="10"/>
      <c r="FP635" s="10"/>
      <c r="FQ635" s="10"/>
      <c r="FR635" s="10"/>
      <c r="FS635" s="10"/>
      <c r="FT635" s="10"/>
      <c r="FU635" s="10"/>
      <c r="FV635" s="10"/>
      <c r="FW635" s="10"/>
      <c r="FX635" s="10"/>
      <c r="FY635" s="10"/>
      <c r="FZ635" s="10"/>
      <c r="GA635" s="10"/>
      <c r="GB635" s="10"/>
      <c r="GC635" s="10"/>
      <c r="GD635" s="10"/>
      <c r="GE635" s="10"/>
      <c r="GF635" s="10"/>
      <c r="GG635" s="10"/>
      <c r="GH635" s="10"/>
      <c r="GI635" s="10"/>
      <c r="GJ635" s="10"/>
      <c r="GK635" s="10"/>
      <c r="GL635" s="10"/>
      <c r="GM635" s="10"/>
      <c r="GN635" s="10"/>
      <c r="GO635" s="10"/>
      <c r="GP635" s="10"/>
      <c r="GQ635" s="10"/>
      <c r="GR635" s="10"/>
      <c r="GS635" s="10"/>
      <c r="GT635" s="10"/>
      <c r="GU635" s="10"/>
      <c r="GV635" s="10"/>
      <c r="GW635" s="10"/>
      <c r="GX635" s="10"/>
      <c r="GY635" s="10"/>
      <c r="GZ635" s="10"/>
      <c r="HA635" s="10"/>
      <c r="HB635" s="10"/>
      <c r="HC635" s="10"/>
      <c r="HD635" s="10"/>
      <c r="HE635" s="10"/>
      <c r="HF635" s="10"/>
      <c r="HG635" s="10"/>
      <c r="HH635" s="10"/>
      <c r="HI635" s="10"/>
      <c r="HJ635" s="10"/>
      <c r="HK635" s="10"/>
      <c r="HL635" s="10"/>
      <c r="HM635" s="10"/>
      <c r="HN635" s="10"/>
      <c r="HO635" s="10"/>
      <c r="HP635" s="10"/>
      <c r="HQ635" s="10"/>
      <c r="HR635" s="10"/>
      <c r="HS635" s="10"/>
      <c r="HT635" s="10"/>
      <c r="HU635" s="10"/>
      <c r="HV635" s="10"/>
      <c r="HW635" s="10"/>
      <c r="HX635" s="10"/>
      <c r="HY635" s="10"/>
      <c r="HZ635" s="10"/>
      <c r="IA635" s="10"/>
      <c r="IB635" s="10"/>
      <c r="IC635" s="10"/>
      <c r="ID635" s="10"/>
      <c r="IE635" s="10"/>
      <c r="IF635" s="10"/>
      <c r="IG635" s="10"/>
      <c r="IH635" s="10"/>
      <c r="II635" s="10"/>
      <c r="IJ635" s="10"/>
      <c r="IK635" s="10"/>
      <c r="IL635" s="10"/>
      <c r="IM635" s="10"/>
      <c r="IN635" s="10"/>
      <c r="IO635" s="10"/>
    </row>
    <row r="636" s="8" customFormat="1" ht="53" customHeight="1" spans="1:249">
      <c r="A636" s="67">
        <v>19</v>
      </c>
      <c r="B636" s="75" t="s">
        <v>1370</v>
      </c>
      <c r="C636" s="70" t="s">
        <v>1326</v>
      </c>
      <c r="D636" s="67" t="s">
        <v>988</v>
      </c>
      <c r="E636" s="70" t="s">
        <v>1371</v>
      </c>
      <c r="F636" s="75" t="s">
        <v>1372</v>
      </c>
      <c r="G636" s="95">
        <v>5.5542</v>
      </c>
      <c r="H636" s="76" t="s">
        <v>1307</v>
      </c>
      <c r="I636" s="221">
        <v>1</v>
      </c>
      <c r="J636" s="221"/>
      <c r="K636" s="222">
        <v>0.001</v>
      </c>
      <c r="L636" s="222">
        <v>0.001</v>
      </c>
      <c r="M636" s="222">
        <v>0.004</v>
      </c>
      <c r="N636" s="222">
        <v>0.004</v>
      </c>
      <c r="O636" s="74" t="s">
        <v>1122</v>
      </c>
      <c r="P636" s="74" t="s">
        <v>1122</v>
      </c>
      <c r="Q636" s="73">
        <v>2022.04</v>
      </c>
      <c r="R636" s="67"/>
      <c r="S636" s="10"/>
      <c r="T636" s="10"/>
      <c r="U636" s="10"/>
      <c r="V636" s="10"/>
      <c r="W636" s="10"/>
      <c r="X636" s="10"/>
      <c r="Y636" s="10"/>
      <c r="Z636" s="10"/>
      <c r="AA636" s="10"/>
      <c r="AB636" s="10"/>
      <c r="AC636" s="10"/>
      <c r="AD636" s="10"/>
      <c r="AE636" s="10"/>
      <c r="AF636" s="10"/>
      <c r="AG636" s="10"/>
      <c r="AH636" s="10"/>
      <c r="AI636" s="10"/>
      <c r="AJ636" s="10"/>
      <c r="AK636" s="10"/>
      <c r="AL636" s="10"/>
      <c r="AM636" s="10"/>
      <c r="AN636" s="10"/>
      <c r="AO636" s="10"/>
      <c r="AP636" s="10"/>
      <c r="AQ636" s="10"/>
      <c r="AR636" s="10"/>
      <c r="AS636" s="10"/>
      <c r="AT636" s="10"/>
      <c r="AU636" s="10"/>
      <c r="AV636" s="10"/>
      <c r="AW636" s="10"/>
      <c r="AX636" s="10"/>
      <c r="AY636" s="10"/>
      <c r="AZ636" s="10"/>
      <c r="BA636" s="10"/>
      <c r="BB636" s="10"/>
      <c r="BC636" s="10"/>
      <c r="BD636" s="10"/>
      <c r="BE636" s="10"/>
      <c r="BF636" s="10"/>
      <c r="BG636" s="10"/>
      <c r="BH636" s="10"/>
      <c r="BI636" s="10"/>
      <c r="BJ636" s="10"/>
      <c r="BK636" s="10"/>
      <c r="BL636" s="10"/>
      <c r="BM636" s="10"/>
      <c r="BN636" s="10"/>
      <c r="BO636" s="10"/>
      <c r="BP636" s="10"/>
      <c r="BQ636" s="10"/>
      <c r="BR636" s="10"/>
      <c r="BS636" s="10"/>
      <c r="BT636" s="10"/>
      <c r="BU636" s="10"/>
      <c r="BV636" s="10"/>
      <c r="BW636" s="10"/>
      <c r="BX636" s="10"/>
      <c r="BY636" s="10"/>
      <c r="BZ636" s="10"/>
      <c r="CA636" s="10"/>
      <c r="CB636" s="10"/>
      <c r="CC636" s="10"/>
      <c r="CD636" s="10"/>
      <c r="CE636" s="10"/>
      <c r="CF636" s="10"/>
      <c r="CG636" s="10"/>
      <c r="CH636" s="10"/>
      <c r="CI636" s="10"/>
      <c r="CJ636" s="10"/>
      <c r="CK636" s="10"/>
      <c r="CL636" s="10"/>
      <c r="CM636" s="10"/>
      <c r="CN636" s="10"/>
      <c r="CO636" s="10"/>
      <c r="CP636" s="10"/>
      <c r="CQ636" s="10"/>
      <c r="CR636" s="10"/>
      <c r="CS636" s="10"/>
      <c r="CT636" s="10"/>
      <c r="CU636" s="10"/>
      <c r="CV636" s="10"/>
      <c r="CW636" s="10"/>
      <c r="CX636" s="10"/>
      <c r="CY636" s="10"/>
      <c r="CZ636" s="10"/>
      <c r="DA636" s="10"/>
      <c r="DB636" s="10"/>
      <c r="DC636" s="10"/>
      <c r="DD636" s="10"/>
      <c r="DE636" s="10"/>
      <c r="DF636" s="10"/>
      <c r="DG636" s="10"/>
      <c r="DH636" s="10"/>
      <c r="DI636" s="10"/>
      <c r="DJ636" s="10"/>
      <c r="DK636" s="10"/>
      <c r="DL636" s="10"/>
      <c r="DM636" s="10"/>
      <c r="DN636" s="10"/>
      <c r="DO636" s="10"/>
      <c r="DP636" s="10"/>
      <c r="DQ636" s="10"/>
      <c r="DR636" s="10"/>
      <c r="DS636" s="10"/>
      <c r="DT636" s="10"/>
      <c r="DU636" s="10"/>
      <c r="DV636" s="10"/>
      <c r="DW636" s="10"/>
      <c r="DX636" s="10"/>
      <c r="DY636" s="10"/>
      <c r="DZ636" s="10"/>
      <c r="EA636" s="10"/>
      <c r="EB636" s="10"/>
      <c r="EC636" s="10"/>
      <c r="ED636" s="10"/>
      <c r="EE636" s="10"/>
      <c r="EF636" s="10"/>
      <c r="EG636" s="10"/>
      <c r="EH636" s="10"/>
      <c r="EI636" s="10"/>
      <c r="EJ636" s="10"/>
      <c r="EK636" s="10"/>
      <c r="EL636" s="10"/>
      <c r="EM636" s="10"/>
      <c r="EN636" s="10"/>
      <c r="EO636" s="10"/>
      <c r="EP636" s="10"/>
      <c r="EQ636" s="10"/>
      <c r="ER636" s="10"/>
      <c r="ES636" s="10"/>
      <c r="ET636" s="10"/>
      <c r="EU636" s="10"/>
      <c r="EV636" s="10"/>
      <c r="EW636" s="10"/>
      <c r="EX636" s="10"/>
      <c r="EY636" s="10"/>
      <c r="EZ636" s="10"/>
      <c r="FA636" s="10"/>
      <c r="FB636" s="10"/>
      <c r="FC636" s="10"/>
      <c r="FD636" s="10"/>
      <c r="FE636" s="10"/>
      <c r="FF636" s="10"/>
      <c r="FG636" s="10"/>
      <c r="FH636" s="10"/>
      <c r="FI636" s="10"/>
      <c r="FJ636" s="10"/>
      <c r="FK636" s="10"/>
      <c r="FL636" s="10"/>
      <c r="FM636" s="10"/>
      <c r="FN636" s="10"/>
      <c r="FO636" s="10"/>
      <c r="FP636" s="10"/>
      <c r="FQ636" s="10"/>
      <c r="FR636" s="10"/>
      <c r="FS636" s="10"/>
      <c r="FT636" s="10"/>
      <c r="FU636" s="10"/>
      <c r="FV636" s="10"/>
      <c r="FW636" s="10"/>
      <c r="FX636" s="10"/>
      <c r="FY636" s="10"/>
      <c r="FZ636" s="10"/>
      <c r="GA636" s="10"/>
      <c r="GB636" s="10"/>
      <c r="GC636" s="10"/>
      <c r="GD636" s="10"/>
      <c r="GE636" s="10"/>
      <c r="GF636" s="10"/>
      <c r="GG636" s="10"/>
      <c r="GH636" s="10"/>
      <c r="GI636" s="10"/>
      <c r="GJ636" s="10"/>
      <c r="GK636" s="10"/>
      <c r="GL636" s="10"/>
      <c r="GM636" s="10"/>
      <c r="GN636" s="10"/>
      <c r="GO636" s="10"/>
      <c r="GP636" s="10"/>
      <c r="GQ636" s="10"/>
      <c r="GR636" s="10"/>
      <c r="GS636" s="10"/>
      <c r="GT636" s="10"/>
      <c r="GU636" s="10"/>
      <c r="GV636" s="10"/>
      <c r="GW636" s="10"/>
      <c r="GX636" s="10"/>
      <c r="GY636" s="10"/>
      <c r="GZ636" s="10"/>
      <c r="HA636" s="10"/>
      <c r="HB636" s="10"/>
      <c r="HC636" s="10"/>
      <c r="HD636" s="10"/>
      <c r="HE636" s="10"/>
      <c r="HF636" s="10"/>
      <c r="HG636" s="10"/>
      <c r="HH636" s="10"/>
      <c r="HI636" s="10"/>
      <c r="HJ636" s="10"/>
      <c r="HK636" s="10"/>
      <c r="HL636" s="10"/>
      <c r="HM636" s="10"/>
      <c r="HN636" s="10"/>
      <c r="HO636" s="10"/>
      <c r="HP636" s="10"/>
      <c r="HQ636" s="10"/>
      <c r="HR636" s="10"/>
      <c r="HS636" s="10"/>
      <c r="HT636" s="10"/>
      <c r="HU636" s="10"/>
      <c r="HV636" s="10"/>
      <c r="HW636" s="10"/>
      <c r="HX636" s="10"/>
      <c r="HY636" s="10"/>
      <c r="HZ636" s="10"/>
      <c r="IA636" s="10"/>
      <c r="IB636" s="10"/>
      <c r="IC636" s="10"/>
      <c r="ID636" s="10"/>
      <c r="IE636" s="10"/>
      <c r="IF636" s="10"/>
      <c r="IG636" s="10"/>
      <c r="IH636" s="10"/>
      <c r="II636" s="10"/>
      <c r="IJ636" s="10"/>
      <c r="IK636" s="10"/>
      <c r="IL636" s="10"/>
      <c r="IM636" s="10"/>
      <c r="IN636" s="10"/>
      <c r="IO636" s="10"/>
    </row>
    <row r="637" s="8" customFormat="1" ht="53" customHeight="1" spans="1:249">
      <c r="A637" s="67">
        <v>20</v>
      </c>
      <c r="B637" s="75" t="s">
        <v>1373</v>
      </c>
      <c r="C637" s="70" t="s">
        <v>1326</v>
      </c>
      <c r="D637" s="67" t="s">
        <v>988</v>
      </c>
      <c r="E637" s="70" t="s">
        <v>1374</v>
      </c>
      <c r="F637" s="75" t="s">
        <v>1375</v>
      </c>
      <c r="G637" s="95">
        <v>3.9354</v>
      </c>
      <c r="H637" s="76" t="s">
        <v>1307</v>
      </c>
      <c r="I637" s="221">
        <v>1</v>
      </c>
      <c r="J637" s="221"/>
      <c r="K637" s="222">
        <v>0.0011</v>
      </c>
      <c r="L637" s="222">
        <v>0.0011</v>
      </c>
      <c r="M637" s="222">
        <v>0.0044</v>
      </c>
      <c r="N637" s="222">
        <v>0.0044</v>
      </c>
      <c r="O637" s="74" t="s">
        <v>1122</v>
      </c>
      <c r="P637" s="74" t="s">
        <v>1122</v>
      </c>
      <c r="Q637" s="73">
        <v>2022.04</v>
      </c>
      <c r="R637" s="67"/>
      <c r="S637" s="10"/>
      <c r="T637" s="10"/>
      <c r="U637" s="10"/>
      <c r="V637" s="10"/>
      <c r="W637" s="10"/>
      <c r="X637" s="10"/>
      <c r="Y637" s="10"/>
      <c r="Z637" s="10"/>
      <c r="AA637" s="10"/>
      <c r="AB637" s="10"/>
      <c r="AC637" s="10"/>
      <c r="AD637" s="10"/>
      <c r="AE637" s="10"/>
      <c r="AF637" s="10"/>
      <c r="AG637" s="10"/>
      <c r="AH637" s="10"/>
      <c r="AI637" s="10"/>
      <c r="AJ637" s="10"/>
      <c r="AK637" s="10"/>
      <c r="AL637" s="10"/>
      <c r="AM637" s="10"/>
      <c r="AN637" s="10"/>
      <c r="AO637" s="10"/>
      <c r="AP637" s="10"/>
      <c r="AQ637" s="10"/>
      <c r="AR637" s="10"/>
      <c r="AS637" s="10"/>
      <c r="AT637" s="10"/>
      <c r="AU637" s="10"/>
      <c r="AV637" s="10"/>
      <c r="AW637" s="10"/>
      <c r="AX637" s="10"/>
      <c r="AY637" s="10"/>
      <c r="AZ637" s="10"/>
      <c r="BA637" s="10"/>
      <c r="BB637" s="10"/>
      <c r="BC637" s="10"/>
      <c r="BD637" s="10"/>
      <c r="BE637" s="10"/>
      <c r="BF637" s="10"/>
      <c r="BG637" s="10"/>
      <c r="BH637" s="10"/>
      <c r="BI637" s="10"/>
      <c r="BJ637" s="10"/>
      <c r="BK637" s="10"/>
      <c r="BL637" s="10"/>
      <c r="BM637" s="10"/>
      <c r="BN637" s="10"/>
      <c r="BO637" s="10"/>
      <c r="BP637" s="10"/>
      <c r="BQ637" s="10"/>
      <c r="BR637" s="10"/>
      <c r="BS637" s="10"/>
      <c r="BT637" s="10"/>
      <c r="BU637" s="10"/>
      <c r="BV637" s="10"/>
      <c r="BW637" s="10"/>
      <c r="BX637" s="10"/>
      <c r="BY637" s="10"/>
      <c r="BZ637" s="10"/>
      <c r="CA637" s="10"/>
      <c r="CB637" s="10"/>
      <c r="CC637" s="10"/>
      <c r="CD637" s="10"/>
      <c r="CE637" s="10"/>
      <c r="CF637" s="10"/>
      <c r="CG637" s="10"/>
      <c r="CH637" s="10"/>
      <c r="CI637" s="10"/>
      <c r="CJ637" s="10"/>
      <c r="CK637" s="10"/>
      <c r="CL637" s="10"/>
      <c r="CM637" s="10"/>
      <c r="CN637" s="10"/>
      <c r="CO637" s="10"/>
      <c r="CP637" s="10"/>
      <c r="CQ637" s="10"/>
      <c r="CR637" s="10"/>
      <c r="CS637" s="10"/>
      <c r="CT637" s="10"/>
      <c r="CU637" s="10"/>
      <c r="CV637" s="10"/>
      <c r="CW637" s="10"/>
      <c r="CX637" s="10"/>
      <c r="CY637" s="10"/>
      <c r="CZ637" s="10"/>
      <c r="DA637" s="10"/>
      <c r="DB637" s="10"/>
      <c r="DC637" s="10"/>
      <c r="DD637" s="10"/>
      <c r="DE637" s="10"/>
      <c r="DF637" s="10"/>
      <c r="DG637" s="10"/>
      <c r="DH637" s="10"/>
      <c r="DI637" s="10"/>
      <c r="DJ637" s="10"/>
      <c r="DK637" s="10"/>
      <c r="DL637" s="10"/>
      <c r="DM637" s="10"/>
      <c r="DN637" s="10"/>
      <c r="DO637" s="10"/>
      <c r="DP637" s="10"/>
      <c r="DQ637" s="10"/>
      <c r="DR637" s="10"/>
      <c r="DS637" s="10"/>
      <c r="DT637" s="10"/>
      <c r="DU637" s="10"/>
      <c r="DV637" s="10"/>
      <c r="DW637" s="10"/>
      <c r="DX637" s="10"/>
      <c r="DY637" s="10"/>
      <c r="DZ637" s="10"/>
      <c r="EA637" s="10"/>
      <c r="EB637" s="10"/>
      <c r="EC637" s="10"/>
      <c r="ED637" s="10"/>
      <c r="EE637" s="10"/>
      <c r="EF637" s="10"/>
      <c r="EG637" s="10"/>
      <c r="EH637" s="10"/>
      <c r="EI637" s="10"/>
      <c r="EJ637" s="10"/>
      <c r="EK637" s="10"/>
      <c r="EL637" s="10"/>
      <c r="EM637" s="10"/>
      <c r="EN637" s="10"/>
      <c r="EO637" s="10"/>
      <c r="EP637" s="10"/>
      <c r="EQ637" s="10"/>
      <c r="ER637" s="10"/>
      <c r="ES637" s="10"/>
      <c r="ET637" s="10"/>
      <c r="EU637" s="10"/>
      <c r="EV637" s="10"/>
      <c r="EW637" s="10"/>
      <c r="EX637" s="10"/>
      <c r="EY637" s="10"/>
      <c r="EZ637" s="10"/>
      <c r="FA637" s="10"/>
      <c r="FB637" s="10"/>
      <c r="FC637" s="10"/>
      <c r="FD637" s="10"/>
      <c r="FE637" s="10"/>
      <c r="FF637" s="10"/>
      <c r="FG637" s="10"/>
      <c r="FH637" s="10"/>
      <c r="FI637" s="10"/>
      <c r="FJ637" s="10"/>
      <c r="FK637" s="10"/>
      <c r="FL637" s="10"/>
      <c r="FM637" s="10"/>
      <c r="FN637" s="10"/>
      <c r="FO637" s="10"/>
      <c r="FP637" s="10"/>
      <c r="FQ637" s="10"/>
      <c r="FR637" s="10"/>
      <c r="FS637" s="10"/>
      <c r="FT637" s="10"/>
      <c r="FU637" s="10"/>
      <c r="FV637" s="10"/>
      <c r="FW637" s="10"/>
      <c r="FX637" s="10"/>
      <c r="FY637" s="10"/>
      <c r="FZ637" s="10"/>
      <c r="GA637" s="10"/>
      <c r="GB637" s="10"/>
      <c r="GC637" s="10"/>
      <c r="GD637" s="10"/>
      <c r="GE637" s="10"/>
      <c r="GF637" s="10"/>
      <c r="GG637" s="10"/>
      <c r="GH637" s="10"/>
      <c r="GI637" s="10"/>
      <c r="GJ637" s="10"/>
      <c r="GK637" s="10"/>
      <c r="GL637" s="10"/>
      <c r="GM637" s="10"/>
      <c r="GN637" s="10"/>
      <c r="GO637" s="10"/>
      <c r="GP637" s="10"/>
      <c r="GQ637" s="10"/>
      <c r="GR637" s="10"/>
      <c r="GS637" s="10"/>
      <c r="GT637" s="10"/>
      <c r="GU637" s="10"/>
      <c r="GV637" s="10"/>
      <c r="GW637" s="10"/>
      <c r="GX637" s="10"/>
      <c r="GY637" s="10"/>
      <c r="GZ637" s="10"/>
      <c r="HA637" s="10"/>
      <c r="HB637" s="10"/>
      <c r="HC637" s="10"/>
      <c r="HD637" s="10"/>
      <c r="HE637" s="10"/>
      <c r="HF637" s="10"/>
      <c r="HG637" s="10"/>
      <c r="HH637" s="10"/>
      <c r="HI637" s="10"/>
      <c r="HJ637" s="10"/>
      <c r="HK637" s="10"/>
      <c r="HL637" s="10"/>
      <c r="HM637" s="10"/>
      <c r="HN637" s="10"/>
      <c r="HO637" s="10"/>
      <c r="HP637" s="10"/>
      <c r="HQ637" s="10"/>
      <c r="HR637" s="10"/>
      <c r="HS637" s="10"/>
      <c r="HT637" s="10"/>
      <c r="HU637" s="10"/>
      <c r="HV637" s="10"/>
      <c r="HW637" s="10"/>
      <c r="HX637" s="10"/>
      <c r="HY637" s="10"/>
      <c r="HZ637" s="10"/>
      <c r="IA637" s="10"/>
      <c r="IB637" s="10"/>
      <c r="IC637" s="10"/>
      <c r="ID637" s="10"/>
      <c r="IE637" s="10"/>
      <c r="IF637" s="10"/>
      <c r="IG637" s="10"/>
      <c r="IH637" s="10"/>
      <c r="II637" s="10"/>
      <c r="IJ637" s="10"/>
      <c r="IK637" s="10"/>
      <c r="IL637" s="10"/>
      <c r="IM637" s="10"/>
      <c r="IN637" s="10"/>
      <c r="IO637" s="10"/>
    </row>
    <row r="638" s="8" customFormat="1" ht="53" customHeight="1" spans="1:249">
      <c r="A638" s="67">
        <v>21</v>
      </c>
      <c r="B638" s="75" t="s">
        <v>1376</v>
      </c>
      <c r="C638" s="70" t="s">
        <v>1326</v>
      </c>
      <c r="D638" s="67" t="s">
        <v>988</v>
      </c>
      <c r="E638" s="70" t="s">
        <v>1320</v>
      </c>
      <c r="F638" s="75" t="s">
        <v>1377</v>
      </c>
      <c r="G638" s="95">
        <v>62.3142</v>
      </c>
      <c r="H638" s="76" t="s">
        <v>1307</v>
      </c>
      <c r="I638" s="221">
        <v>1</v>
      </c>
      <c r="J638" s="221"/>
      <c r="K638" s="222">
        <v>0.0025</v>
      </c>
      <c r="L638" s="222">
        <v>0.0025</v>
      </c>
      <c r="M638" s="222">
        <v>0.01</v>
      </c>
      <c r="N638" s="222">
        <v>0.01</v>
      </c>
      <c r="O638" s="74" t="s">
        <v>1122</v>
      </c>
      <c r="P638" s="74" t="s">
        <v>1122</v>
      </c>
      <c r="Q638" s="73">
        <v>2022.04</v>
      </c>
      <c r="R638" s="67"/>
      <c r="S638" s="10"/>
      <c r="T638" s="10"/>
      <c r="U638" s="10"/>
      <c r="V638" s="10"/>
      <c r="W638" s="10"/>
      <c r="X638" s="10"/>
      <c r="Y638" s="10"/>
      <c r="Z638" s="10"/>
      <c r="AA638" s="10"/>
      <c r="AB638" s="10"/>
      <c r="AC638" s="10"/>
      <c r="AD638" s="10"/>
      <c r="AE638" s="10"/>
      <c r="AF638" s="10"/>
      <c r="AG638" s="10"/>
      <c r="AH638" s="10"/>
      <c r="AI638" s="10"/>
      <c r="AJ638" s="10"/>
      <c r="AK638" s="10"/>
      <c r="AL638" s="10"/>
      <c r="AM638" s="10"/>
      <c r="AN638" s="10"/>
      <c r="AO638" s="10"/>
      <c r="AP638" s="10"/>
      <c r="AQ638" s="10"/>
      <c r="AR638" s="10"/>
      <c r="AS638" s="10"/>
      <c r="AT638" s="10"/>
      <c r="AU638" s="10"/>
      <c r="AV638" s="10"/>
      <c r="AW638" s="10"/>
      <c r="AX638" s="10"/>
      <c r="AY638" s="10"/>
      <c r="AZ638" s="10"/>
      <c r="BA638" s="10"/>
      <c r="BB638" s="10"/>
      <c r="BC638" s="10"/>
      <c r="BD638" s="10"/>
      <c r="BE638" s="10"/>
      <c r="BF638" s="10"/>
      <c r="BG638" s="10"/>
      <c r="BH638" s="10"/>
      <c r="BI638" s="10"/>
      <c r="BJ638" s="10"/>
      <c r="BK638" s="10"/>
      <c r="BL638" s="10"/>
      <c r="BM638" s="10"/>
      <c r="BN638" s="10"/>
      <c r="BO638" s="10"/>
      <c r="BP638" s="10"/>
      <c r="BQ638" s="10"/>
      <c r="BR638" s="10"/>
      <c r="BS638" s="10"/>
      <c r="BT638" s="10"/>
      <c r="BU638" s="10"/>
      <c r="BV638" s="10"/>
      <c r="BW638" s="10"/>
      <c r="BX638" s="10"/>
      <c r="BY638" s="10"/>
      <c r="BZ638" s="10"/>
      <c r="CA638" s="10"/>
      <c r="CB638" s="10"/>
      <c r="CC638" s="10"/>
      <c r="CD638" s="10"/>
      <c r="CE638" s="10"/>
      <c r="CF638" s="10"/>
      <c r="CG638" s="10"/>
      <c r="CH638" s="10"/>
      <c r="CI638" s="10"/>
      <c r="CJ638" s="10"/>
      <c r="CK638" s="10"/>
      <c r="CL638" s="10"/>
      <c r="CM638" s="10"/>
      <c r="CN638" s="10"/>
      <c r="CO638" s="10"/>
      <c r="CP638" s="10"/>
      <c r="CQ638" s="10"/>
      <c r="CR638" s="10"/>
      <c r="CS638" s="10"/>
      <c r="CT638" s="10"/>
      <c r="CU638" s="10"/>
      <c r="CV638" s="10"/>
      <c r="CW638" s="10"/>
      <c r="CX638" s="10"/>
      <c r="CY638" s="10"/>
      <c r="CZ638" s="10"/>
      <c r="DA638" s="10"/>
      <c r="DB638" s="10"/>
      <c r="DC638" s="10"/>
      <c r="DD638" s="10"/>
      <c r="DE638" s="10"/>
      <c r="DF638" s="10"/>
      <c r="DG638" s="10"/>
      <c r="DH638" s="10"/>
      <c r="DI638" s="10"/>
      <c r="DJ638" s="10"/>
      <c r="DK638" s="10"/>
      <c r="DL638" s="10"/>
      <c r="DM638" s="10"/>
      <c r="DN638" s="10"/>
      <c r="DO638" s="10"/>
      <c r="DP638" s="10"/>
      <c r="DQ638" s="10"/>
      <c r="DR638" s="10"/>
      <c r="DS638" s="10"/>
      <c r="DT638" s="10"/>
      <c r="DU638" s="10"/>
      <c r="DV638" s="10"/>
      <c r="DW638" s="10"/>
      <c r="DX638" s="10"/>
      <c r="DY638" s="10"/>
      <c r="DZ638" s="10"/>
      <c r="EA638" s="10"/>
      <c r="EB638" s="10"/>
      <c r="EC638" s="10"/>
      <c r="ED638" s="10"/>
      <c r="EE638" s="10"/>
      <c r="EF638" s="10"/>
      <c r="EG638" s="10"/>
      <c r="EH638" s="10"/>
      <c r="EI638" s="10"/>
      <c r="EJ638" s="10"/>
      <c r="EK638" s="10"/>
      <c r="EL638" s="10"/>
      <c r="EM638" s="10"/>
      <c r="EN638" s="10"/>
      <c r="EO638" s="10"/>
      <c r="EP638" s="10"/>
      <c r="EQ638" s="10"/>
      <c r="ER638" s="10"/>
      <c r="ES638" s="10"/>
      <c r="ET638" s="10"/>
      <c r="EU638" s="10"/>
      <c r="EV638" s="10"/>
      <c r="EW638" s="10"/>
      <c r="EX638" s="10"/>
      <c r="EY638" s="10"/>
      <c r="EZ638" s="10"/>
      <c r="FA638" s="10"/>
      <c r="FB638" s="10"/>
      <c r="FC638" s="10"/>
      <c r="FD638" s="10"/>
      <c r="FE638" s="10"/>
      <c r="FF638" s="10"/>
      <c r="FG638" s="10"/>
      <c r="FH638" s="10"/>
      <c r="FI638" s="10"/>
      <c r="FJ638" s="10"/>
      <c r="FK638" s="10"/>
      <c r="FL638" s="10"/>
      <c r="FM638" s="10"/>
      <c r="FN638" s="10"/>
      <c r="FO638" s="10"/>
      <c r="FP638" s="10"/>
      <c r="FQ638" s="10"/>
      <c r="FR638" s="10"/>
      <c r="FS638" s="10"/>
      <c r="FT638" s="10"/>
      <c r="FU638" s="10"/>
      <c r="FV638" s="10"/>
      <c r="FW638" s="10"/>
      <c r="FX638" s="10"/>
      <c r="FY638" s="10"/>
      <c r="FZ638" s="10"/>
      <c r="GA638" s="10"/>
      <c r="GB638" s="10"/>
      <c r="GC638" s="10"/>
      <c r="GD638" s="10"/>
      <c r="GE638" s="10"/>
      <c r="GF638" s="10"/>
      <c r="GG638" s="10"/>
      <c r="GH638" s="10"/>
      <c r="GI638" s="10"/>
      <c r="GJ638" s="10"/>
      <c r="GK638" s="10"/>
      <c r="GL638" s="10"/>
      <c r="GM638" s="10"/>
      <c r="GN638" s="10"/>
      <c r="GO638" s="10"/>
      <c r="GP638" s="10"/>
      <c r="GQ638" s="10"/>
      <c r="GR638" s="10"/>
      <c r="GS638" s="10"/>
      <c r="GT638" s="10"/>
      <c r="GU638" s="10"/>
      <c r="GV638" s="10"/>
      <c r="GW638" s="10"/>
      <c r="GX638" s="10"/>
      <c r="GY638" s="10"/>
      <c r="GZ638" s="10"/>
      <c r="HA638" s="10"/>
      <c r="HB638" s="10"/>
      <c r="HC638" s="10"/>
      <c r="HD638" s="10"/>
      <c r="HE638" s="10"/>
      <c r="HF638" s="10"/>
      <c r="HG638" s="10"/>
      <c r="HH638" s="10"/>
      <c r="HI638" s="10"/>
      <c r="HJ638" s="10"/>
      <c r="HK638" s="10"/>
      <c r="HL638" s="10"/>
      <c r="HM638" s="10"/>
      <c r="HN638" s="10"/>
      <c r="HO638" s="10"/>
      <c r="HP638" s="10"/>
      <c r="HQ638" s="10"/>
      <c r="HR638" s="10"/>
      <c r="HS638" s="10"/>
      <c r="HT638" s="10"/>
      <c r="HU638" s="10"/>
      <c r="HV638" s="10"/>
      <c r="HW638" s="10"/>
      <c r="HX638" s="10"/>
      <c r="HY638" s="10"/>
      <c r="HZ638" s="10"/>
      <c r="IA638" s="10"/>
      <c r="IB638" s="10"/>
      <c r="IC638" s="10"/>
      <c r="ID638" s="10"/>
      <c r="IE638" s="10"/>
      <c r="IF638" s="10"/>
      <c r="IG638" s="10"/>
      <c r="IH638" s="10"/>
      <c r="II638" s="10"/>
      <c r="IJ638" s="10"/>
      <c r="IK638" s="10"/>
      <c r="IL638" s="10"/>
      <c r="IM638" s="10"/>
      <c r="IN638" s="10"/>
      <c r="IO638" s="10"/>
    </row>
    <row r="639" s="8" customFormat="1" ht="53" customHeight="1" spans="1:249">
      <c r="A639" s="67">
        <v>22</v>
      </c>
      <c r="B639" s="75" t="s">
        <v>1378</v>
      </c>
      <c r="C639" s="70" t="s">
        <v>1326</v>
      </c>
      <c r="D639" s="67" t="s">
        <v>988</v>
      </c>
      <c r="E639" s="70" t="s">
        <v>1379</v>
      </c>
      <c r="F639" s="75" t="s">
        <v>1380</v>
      </c>
      <c r="G639" s="95">
        <v>3.5048</v>
      </c>
      <c r="H639" s="76" t="s">
        <v>1307</v>
      </c>
      <c r="I639" s="221">
        <v>1</v>
      </c>
      <c r="J639" s="221"/>
      <c r="K639" s="222">
        <v>0.0056</v>
      </c>
      <c r="L639" s="222">
        <v>0.0056</v>
      </c>
      <c r="M639" s="222">
        <v>0.0224</v>
      </c>
      <c r="N639" s="222">
        <v>0.0224</v>
      </c>
      <c r="O639" s="74" t="s">
        <v>1122</v>
      </c>
      <c r="P639" s="74" t="s">
        <v>1122</v>
      </c>
      <c r="Q639" s="73">
        <v>2022.04</v>
      </c>
      <c r="R639" s="67"/>
      <c r="S639" s="10"/>
      <c r="T639" s="10"/>
      <c r="U639" s="10"/>
      <c r="V639" s="10"/>
      <c r="W639" s="10"/>
      <c r="X639" s="10"/>
      <c r="Y639" s="10"/>
      <c r="Z639" s="10"/>
      <c r="AA639" s="10"/>
      <c r="AB639" s="10"/>
      <c r="AC639" s="10"/>
      <c r="AD639" s="10"/>
      <c r="AE639" s="10"/>
      <c r="AF639" s="10"/>
      <c r="AG639" s="10"/>
      <c r="AH639" s="10"/>
      <c r="AI639" s="10"/>
      <c r="AJ639" s="10"/>
      <c r="AK639" s="10"/>
      <c r="AL639" s="10"/>
      <c r="AM639" s="10"/>
      <c r="AN639" s="10"/>
      <c r="AO639" s="10"/>
      <c r="AP639" s="10"/>
      <c r="AQ639" s="10"/>
      <c r="AR639" s="10"/>
      <c r="AS639" s="10"/>
      <c r="AT639" s="10"/>
      <c r="AU639" s="10"/>
      <c r="AV639" s="10"/>
      <c r="AW639" s="10"/>
      <c r="AX639" s="10"/>
      <c r="AY639" s="10"/>
      <c r="AZ639" s="10"/>
      <c r="BA639" s="10"/>
      <c r="BB639" s="10"/>
      <c r="BC639" s="10"/>
      <c r="BD639" s="10"/>
      <c r="BE639" s="10"/>
      <c r="BF639" s="10"/>
      <c r="BG639" s="10"/>
      <c r="BH639" s="10"/>
      <c r="BI639" s="10"/>
      <c r="BJ639" s="10"/>
      <c r="BK639" s="10"/>
      <c r="BL639" s="10"/>
      <c r="BM639" s="10"/>
      <c r="BN639" s="10"/>
      <c r="BO639" s="10"/>
      <c r="BP639" s="10"/>
      <c r="BQ639" s="10"/>
      <c r="BR639" s="10"/>
      <c r="BS639" s="10"/>
      <c r="BT639" s="10"/>
      <c r="BU639" s="10"/>
      <c r="BV639" s="10"/>
      <c r="BW639" s="10"/>
      <c r="BX639" s="10"/>
      <c r="BY639" s="10"/>
      <c r="BZ639" s="10"/>
      <c r="CA639" s="10"/>
      <c r="CB639" s="10"/>
      <c r="CC639" s="10"/>
      <c r="CD639" s="10"/>
      <c r="CE639" s="10"/>
      <c r="CF639" s="10"/>
      <c r="CG639" s="10"/>
      <c r="CH639" s="10"/>
      <c r="CI639" s="10"/>
      <c r="CJ639" s="10"/>
      <c r="CK639" s="10"/>
      <c r="CL639" s="10"/>
      <c r="CM639" s="10"/>
      <c r="CN639" s="10"/>
      <c r="CO639" s="10"/>
      <c r="CP639" s="10"/>
      <c r="CQ639" s="10"/>
      <c r="CR639" s="10"/>
      <c r="CS639" s="10"/>
      <c r="CT639" s="10"/>
      <c r="CU639" s="10"/>
      <c r="CV639" s="10"/>
      <c r="CW639" s="10"/>
      <c r="CX639" s="10"/>
      <c r="CY639" s="10"/>
      <c r="CZ639" s="10"/>
      <c r="DA639" s="10"/>
      <c r="DB639" s="10"/>
      <c r="DC639" s="10"/>
      <c r="DD639" s="10"/>
      <c r="DE639" s="10"/>
      <c r="DF639" s="10"/>
      <c r="DG639" s="10"/>
      <c r="DH639" s="10"/>
      <c r="DI639" s="10"/>
      <c r="DJ639" s="10"/>
      <c r="DK639" s="10"/>
      <c r="DL639" s="10"/>
      <c r="DM639" s="10"/>
      <c r="DN639" s="10"/>
      <c r="DO639" s="10"/>
      <c r="DP639" s="10"/>
      <c r="DQ639" s="10"/>
      <c r="DR639" s="10"/>
      <c r="DS639" s="10"/>
      <c r="DT639" s="10"/>
      <c r="DU639" s="10"/>
      <c r="DV639" s="10"/>
      <c r="DW639" s="10"/>
      <c r="DX639" s="10"/>
      <c r="DY639" s="10"/>
      <c r="DZ639" s="10"/>
      <c r="EA639" s="10"/>
      <c r="EB639" s="10"/>
      <c r="EC639" s="10"/>
      <c r="ED639" s="10"/>
      <c r="EE639" s="10"/>
      <c r="EF639" s="10"/>
      <c r="EG639" s="10"/>
      <c r="EH639" s="10"/>
      <c r="EI639" s="10"/>
      <c r="EJ639" s="10"/>
      <c r="EK639" s="10"/>
      <c r="EL639" s="10"/>
      <c r="EM639" s="10"/>
      <c r="EN639" s="10"/>
      <c r="EO639" s="10"/>
      <c r="EP639" s="10"/>
      <c r="EQ639" s="10"/>
      <c r="ER639" s="10"/>
      <c r="ES639" s="10"/>
      <c r="ET639" s="10"/>
      <c r="EU639" s="10"/>
      <c r="EV639" s="10"/>
      <c r="EW639" s="10"/>
      <c r="EX639" s="10"/>
      <c r="EY639" s="10"/>
      <c r="EZ639" s="10"/>
      <c r="FA639" s="10"/>
      <c r="FB639" s="10"/>
      <c r="FC639" s="10"/>
      <c r="FD639" s="10"/>
      <c r="FE639" s="10"/>
      <c r="FF639" s="10"/>
      <c r="FG639" s="10"/>
      <c r="FH639" s="10"/>
      <c r="FI639" s="10"/>
      <c r="FJ639" s="10"/>
      <c r="FK639" s="10"/>
      <c r="FL639" s="10"/>
      <c r="FM639" s="10"/>
      <c r="FN639" s="10"/>
      <c r="FO639" s="10"/>
      <c r="FP639" s="10"/>
      <c r="FQ639" s="10"/>
      <c r="FR639" s="10"/>
      <c r="FS639" s="10"/>
      <c r="FT639" s="10"/>
      <c r="FU639" s="10"/>
      <c r="FV639" s="10"/>
      <c r="FW639" s="10"/>
      <c r="FX639" s="10"/>
      <c r="FY639" s="10"/>
      <c r="FZ639" s="10"/>
      <c r="GA639" s="10"/>
      <c r="GB639" s="10"/>
      <c r="GC639" s="10"/>
      <c r="GD639" s="10"/>
      <c r="GE639" s="10"/>
      <c r="GF639" s="10"/>
      <c r="GG639" s="10"/>
      <c r="GH639" s="10"/>
      <c r="GI639" s="10"/>
      <c r="GJ639" s="10"/>
      <c r="GK639" s="10"/>
      <c r="GL639" s="10"/>
      <c r="GM639" s="10"/>
      <c r="GN639" s="10"/>
      <c r="GO639" s="10"/>
      <c r="GP639" s="10"/>
      <c r="GQ639" s="10"/>
      <c r="GR639" s="10"/>
      <c r="GS639" s="10"/>
      <c r="GT639" s="10"/>
      <c r="GU639" s="10"/>
      <c r="GV639" s="10"/>
      <c r="GW639" s="10"/>
      <c r="GX639" s="10"/>
      <c r="GY639" s="10"/>
      <c r="GZ639" s="10"/>
      <c r="HA639" s="10"/>
      <c r="HB639" s="10"/>
      <c r="HC639" s="10"/>
      <c r="HD639" s="10"/>
      <c r="HE639" s="10"/>
      <c r="HF639" s="10"/>
      <c r="HG639" s="10"/>
      <c r="HH639" s="10"/>
      <c r="HI639" s="10"/>
      <c r="HJ639" s="10"/>
      <c r="HK639" s="10"/>
      <c r="HL639" s="10"/>
      <c r="HM639" s="10"/>
      <c r="HN639" s="10"/>
      <c r="HO639" s="10"/>
      <c r="HP639" s="10"/>
      <c r="HQ639" s="10"/>
      <c r="HR639" s="10"/>
      <c r="HS639" s="10"/>
      <c r="HT639" s="10"/>
      <c r="HU639" s="10"/>
      <c r="HV639" s="10"/>
      <c r="HW639" s="10"/>
      <c r="HX639" s="10"/>
      <c r="HY639" s="10"/>
      <c r="HZ639" s="10"/>
      <c r="IA639" s="10"/>
      <c r="IB639" s="10"/>
      <c r="IC639" s="10"/>
      <c r="ID639" s="10"/>
      <c r="IE639" s="10"/>
      <c r="IF639" s="10"/>
      <c r="IG639" s="10"/>
      <c r="IH639" s="10"/>
      <c r="II639" s="10"/>
      <c r="IJ639" s="10"/>
      <c r="IK639" s="10"/>
      <c r="IL639" s="10"/>
      <c r="IM639" s="10"/>
      <c r="IN639" s="10"/>
      <c r="IO639" s="10"/>
    </row>
    <row r="640" s="8" customFormat="1" ht="53" customHeight="1" spans="1:249">
      <c r="A640" s="67">
        <v>23</v>
      </c>
      <c r="B640" s="75" t="s">
        <v>1268</v>
      </c>
      <c r="C640" s="70" t="s">
        <v>1326</v>
      </c>
      <c r="D640" s="67" t="s">
        <v>988</v>
      </c>
      <c r="E640" s="70" t="s">
        <v>1381</v>
      </c>
      <c r="F640" s="75" t="s">
        <v>1382</v>
      </c>
      <c r="G640" s="95">
        <v>18.9301</v>
      </c>
      <c r="H640" s="76" t="s">
        <v>1307</v>
      </c>
      <c r="I640" s="73">
        <v>2</v>
      </c>
      <c r="J640" s="73"/>
      <c r="K640" s="94">
        <v>0.2153</v>
      </c>
      <c r="L640" s="94">
        <v>0.1254</v>
      </c>
      <c r="M640" s="94">
        <v>0.1275</v>
      </c>
      <c r="N640" s="94">
        <v>0.5121</v>
      </c>
      <c r="O640" s="74" t="s">
        <v>1122</v>
      </c>
      <c r="P640" s="74" t="s">
        <v>1122</v>
      </c>
      <c r="Q640" s="73">
        <v>2022.04</v>
      </c>
      <c r="R640" s="67"/>
      <c r="S640" s="10"/>
      <c r="T640" s="10"/>
      <c r="U640" s="10"/>
      <c r="V640" s="10"/>
      <c r="W640" s="10"/>
      <c r="X640" s="10"/>
      <c r="Y640" s="10"/>
      <c r="Z640" s="10"/>
      <c r="AA640" s="10"/>
      <c r="AB640" s="10"/>
      <c r="AC640" s="10"/>
      <c r="AD640" s="10"/>
      <c r="AE640" s="10"/>
      <c r="AF640" s="10"/>
      <c r="AG640" s="10"/>
      <c r="AH640" s="10"/>
      <c r="AI640" s="10"/>
      <c r="AJ640" s="10"/>
      <c r="AK640" s="10"/>
      <c r="AL640" s="10"/>
      <c r="AM640" s="10"/>
      <c r="AN640" s="10"/>
      <c r="AO640" s="10"/>
      <c r="AP640" s="10"/>
      <c r="AQ640" s="10"/>
      <c r="AR640" s="10"/>
      <c r="AS640" s="10"/>
      <c r="AT640" s="10"/>
      <c r="AU640" s="10"/>
      <c r="AV640" s="10"/>
      <c r="AW640" s="10"/>
      <c r="AX640" s="10"/>
      <c r="AY640" s="10"/>
      <c r="AZ640" s="10"/>
      <c r="BA640" s="10"/>
      <c r="BB640" s="10"/>
      <c r="BC640" s="10"/>
      <c r="BD640" s="10"/>
      <c r="BE640" s="10"/>
      <c r="BF640" s="10"/>
      <c r="BG640" s="10"/>
      <c r="BH640" s="10"/>
      <c r="BI640" s="10"/>
      <c r="BJ640" s="10"/>
      <c r="BK640" s="10"/>
      <c r="BL640" s="10"/>
      <c r="BM640" s="10"/>
      <c r="BN640" s="10"/>
      <c r="BO640" s="10"/>
      <c r="BP640" s="10"/>
      <c r="BQ640" s="10"/>
      <c r="BR640" s="10"/>
      <c r="BS640" s="10"/>
      <c r="BT640" s="10"/>
      <c r="BU640" s="10"/>
      <c r="BV640" s="10"/>
      <c r="BW640" s="10"/>
      <c r="BX640" s="10"/>
      <c r="BY640" s="10"/>
      <c r="BZ640" s="10"/>
      <c r="CA640" s="10"/>
      <c r="CB640" s="10"/>
      <c r="CC640" s="10"/>
      <c r="CD640" s="10"/>
      <c r="CE640" s="10"/>
      <c r="CF640" s="10"/>
      <c r="CG640" s="10"/>
      <c r="CH640" s="10"/>
      <c r="CI640" s="10"/>
      <c r="CJ640" s="10"/>
      <c r="CK640" s="10"/>
      <c r="CL640" s="10"/>
      <c r="CM640" s="10"/>
      <c r="CN640" s="10"/>
      <c r="CO640" s="10"/>
      <c r="CP640" s="10"/>
      <c r="CQ640" s="10"/>
      <c r="CR640" s="10"/>
      <c r="CS640" s="10"/>
      <c r="CT640" s="10"/>
      <c r="CU640" s="10"/>
      <c r="CV640" s="10"/>
      <c r="CW640" s="10"/>
      <c r="CX640" s="10"/>
      <c r="CY640" s="10"/>
      <c r="CZ640" s="10"/>
      <c r="DA640" s="10"/>
      <c r="DB640" s="10"/>
      <c r="DC640" s="10"/>
      <c r="DD640" s="10"/>
      <c r="DE640" s="10"/>
      <c r="DF640" s="10"/>
      <c r="DG640" s="10"/>
      <c r="DH640" s="10"/>
      <c r="DI640" s="10"/>
      <c r="DJ640" s="10"/>
      <c r="DK640" s="10"/>
      <c r="DL640" s="10"/>
      <c r="DM640" s="10"/>
      <c r="DN640" s="10"/>
      <c r="DO640" s="10"/>
      <c r="DP640" s="10"/>
      <c r="DQ640" s="10"/>
      <c r="DR640" s="10"/>
      <c r="DS640" s="10"/>
      <c r="DT640" s="10"/>
      <c r="DU640" s="10"/>
      <c r="DV640" s="10"/>
      <c r="DW640" s="10"/>
      <c r="DX640" s="10"/>
      <c r="DY640" s="10"/>
      <c r="DZ640" s="10"/>
      <c r="EA640" s="10"/>
      <c r="EB640" s="10"/>
      <c r="EC640" s="10"/>
      <c r="ED640" s="10"/>
      <c r="EE640" s="10"/>
      <c r="EF640" s="10"/>
      <c r="EG640" s="10"/>
      <c r="EH640" s="10"/>
      <c r="EI640" s="10"/>
      <c r="EJ640" s="10"/>
      <c r="EK640" s="10"/>
      <c r="EL640" s="10"/>
      <c r="EM640" s="10"/>
      <c r="EN640" s="10"/>
      <c r="EO640" s="10"/>
      <c r="EP640" s="10"/>
      <c r="EQ640" s="10"/>
      <c r="ER640" s="10"/>
      <c r="ES640" s="10"/>
      <c r="ET640" s="10"/>
      <c r="EU640" s="10"/>
      <c r="EV640" s="10"/>
      <c r="EW640" s="10"/>
      <c r="EX640" s="10"/>
      <c r="EY640" s="10"/>
      <c r="EZ640" s="10"/>
      <c r="FA640" s="10"/>
      <c r="FB640" s="10"/>
      <c r="FC640" s="10"/>
      <c r="FD640" s="10"/>
      <c r="FE640" s="10"/>
      <c r="FF640" s="10"/>
      <c r="FG640" s="10"/>
      <c r="FH640" s="10"/>
      <c r="FI640" s="10"/>
      <c r="FJ640" s="10"/>
      <c r="FK640" s="10"/>
      <c r="FL640" s="10"/>
      <c r="FM640" s="10"/>
      <c r="FN640" s="10"/>
      <c r="FO640" s="10"/>
      <c r="FP640" s="10"/>
      <c r="FQ640" s="10"/>
      <c r="FR640" s="10"/>
      <c r="FS640" s="10"/>
      <c r="FT640" s="10"/>
      <c r="FU640" s="10"/>
      <c r="FV640" s="10"/>
      <c r="FW640" s="10"/>
      <c r="FX640" s="10"/>
      <c r="FY640" s="10"/>
      <c r="FZ640" s="10"/>
      <c r="GA640" s="10"/>
      <c r="GB640" s="10"/>
      <c r="GC640" s="10"/>
      <c r="GD640" s="10"/>
      <c r="GE640" s="10"/>
      <c r="GF640" s="10"/>
      <c r="GG640" s="10"/>
      <c r="GH640" s="10"/>
      <c r="GI640" s="10"/>
      <c r="GJ640" s="10"/>
      <c r="GK640" s="10"/>
      <c r="GL640" s="10"/>
      <c r="GM640" s="10"/>
      <c r="GN640" s="10"/>
      <c r="GO640" s="10"/>
      <c r="GP640" s="10"/>
      <c r="GQ640" s="10"/>
      <c r="GR640" s="10"/>
      <c r="GS640" s="10"/>
      <c r="GT640" s="10"/>
      <c r="GU640" s="10"/>
      <c r="GV640" s="10"/>
      <c r="GW640" s="10"/>
      <c r="GX640" s="10"/>
      <c r="GY640" s="10"/>
      <c r="GZ640" s="10"/>
      <c r="HA640" s="10"/>
      <c r="HB640" s="10"/>
      <c r="HC640" s="10"/>
      <c r="HD640" s="10"/>
      <c r="HE640" s="10"/>
      <c r="HF640" s="10"/>
      <c r="HG640" s="10"/>
      <c r="HH640" s="10"/>
      <c r="HI640" s="10"/>
      <c r="HJ640" s="10"/>
      <c r="HK640" s="10"/>
      <c r="HL640" s="10"/>
      <c r="HM640" s="10"/>
      <c r="HN640" s="10"/>
      <c r="HO640" s="10"/>
      <c r="HP640" s="10"/>
      <c r="HQ640" s="10"/>
      <c r="HR640" s="10"/>
      <c r="HS640" s="10"/>
      <c r="HT640" s="10"/>
      <c r="HU640" s="10"/>
      <c r="HV640" s="10"/>
      <c r="HW640" s="10"/>
      <c r="HX640" s="10"/>
      <c r="HY640" s="10"/>
      <c r="HZ640" s="10"/>
      <c r="IA640" s="10"/>
      <c r="IB640" s="10"/>
      <c r="IC640" s="10"/>
      <c r="ID640" s="10"/>
      <c r="IE640" s="10"/>
      <c r="IF640" s="10"/>
      <c r="IG640" s="10"/>
      <c r="IH640" s="10"/>
      <c r="II640" s="10"/>
      <c r="IJ640" s="10"/>
      <c r="IK640" s="10"/>
      <c r="IL640" s="10"/>
      <c r="IM640" s="10"/>
      <c r="IN640" s="10"/>
      <c r="IO640" s="10"/>
    </row>
    <row r="641" s="8" customFormat="1" ht="53" customHeight="1" spans="1:249">
      <c r="A641" s="67">
        <v>24</v>
      </c>
      <c r="B641" s="75" t="s">
        <v>1269</v>
      </c>
      <c r="C641" s="70" t="s">
        <v>1326</v>
      </c>
      <c r="D641" s="67" t="s">
        <v>988</v>
      </c>
      <c r="E641" s="70" t="s">
        <v>1383</v>
      </c>
      <c r="F641" s="75" t="s">
        <v>1384</v>
      </c>
      <c r="G641" s="95">
        <v>16.3771</v>
      </c>
      <c r="H641" s="76" t="s">
        <v>1307</v>
      </c>
      <c r="I641" s="73">
        <v>1</v>
      </c>
      <c r="J641" s="73"/>
      <c r="K641" s="220">
        <v>0.0073</v>
      </c>
      <c r="L641" s="220">
        <v>0.0144</v>
      </c>
      <c r="M641" s="220">
        <v>0.0384</v>
      </c>
      <c r="N641" s="220">
        <v>0.0522</v>
      </c>
      <c r="O641" s="74" t="s">
        <v>1122</v>
      </c>
      <c r="P641" s="74" t="s">
        <v>1122</v>
      </c>
      <c r="Q641" s="73">
        <v>2022.04</v>
      </c>
      <c r="R641" s="67"/>
      <c r="S641" s="10"/>
      <c r="T641" s="10"/>
      <c r="U641" s="10"/>
      <c r="V641" s="10"/>
      <c r="W641" s="10"/>
      <c r="X641" s="10"/>
      <c r="Y641" s="10"/>
      <c r="Z641" s="10"/>
      <c r="AA641" s="10"/>
      <c r="AB641" s="10"/>
      <c r="AC641" s="10"/>
      <c r="AD641" s="10"/>
      <c r="AE641" s="10"/>
      <c r="AF641" s="10"/>
      <c r="AG641" s="10"/>
      <c r="AH641" s="10"/>
      <c r="AI641" s="10"/>
      <c r="AJ641" s="10"/>
      <c r="AK641" s="10"/>
      <c r="AL641" s="10"/>
      <c r="AM641" s="10"/>
      <c r="AN641" s="10"/>
      <c r="AO641" s="10"/>
      <c r="AP641" s="10"/>
      <c r="AQ641" s="10"/>
      <c r="AR641" s="10"/>
      <c r="AS641" s="10"/>
      <c r="AT641" s="10"/>
      <c r="AU641" s="10"/>
      <c r="AV641" s="10"/>
      <c r="AW641" s="10"/>
      <c r="AX641" s="10"/>
      <c r="AY641" s="10"/>
      <c r="AZ641" s="10"/>
      <c r="BA641" s="10"/>
      <c r="BB641" s="10"/>
      <c r="BC641" s="10"/>
      <c r="BD641" s="10"/>
      <c r="BE641" s="10"/>
      <c r="BF641" s="10"/>
      <c r="BG641" s="10"/>
      <c r="BH641" s="10"/>
      <c r="BI641" s="10"/>
      <c r="BJ641" s="10"/>
      <c r="BK641" s="10"/>
      <c r="BL641" s="10"/>
      <c r="BM641" s="10"/>
      <c r="BN641" s="10"/>
      <c r="BO641" s="10"/>
      <c r="BP641" s="10"/>
      <c r="BQ641" s="10"/>
      <c r="BR641" s="10"/>
      <c r="BS641" s="10"/>
      <c r="BT641" s="10"/>
      <c r="BU641" s="10"/>
      <c r="BV641" s="10"/>
      <c r="BW641" s="10"/>
      <c r="BX641" s="10"/>
      <c r="BY641" s="10"/>
      <c r="BZ641" s="10"/>
      <c r="CA641" s="10"/>
      <c r="CB641" s="10"/>
      <c r="CC641" s="10"/>
      <c r="CD641" s="10"/>
      <c r="CE641" s="10"/>
      <c r="CF641" s="10"/>
      <c r="CG641" s="10"/>
      <c r="CH641" s="10"/>
      <c r="CI641" s="10"/>
      <c r="CJ641" s="10"/>
      <c r="CK641" s="10"/>
      <c r="CL641" s="10"/>
      <c r="CM641" s="10"/>
      <c r="CN641" s="10"/>
      <c r="CO641" s="10"/>
      <c r="CP641" s="10"/>
      <c r="CQ641" s="10"/>
      <c r="CR641" s="10"/>
      <c r="CS641" s="10"/>
      <c r="CT641" s="10"/>
      <c r="CU641" s="10"/>
      <c r="CV641" s="10"/>
      <c r="CW641" s="10"/>
      <c r="CX641" s="10"/>
      <c r="CY641" s="10"/>
      <c r="CZ641" s="10"/>
      <c r="DA641" s="10"/>
      <c r="DB641" s="10"/>
      <c r="DC641" s="10"/>
      <c r="DD641" s="10"/>
      <c r="DE641" s="10"/>
      <c r="DF641" s="10"/>
      <c r="DG641" s="10"/>
      <c r="DH641" s="10"/>
      <c r="DI641" s="10"/>
      <c r="DJ641" s="10"/>
      <c r="DK641" s="10"/>
      <c r="DL641" s="10"/>
      <c r="DM641" s="10"/>
      <c r="DN641" s="10"/>
      <c r="DO641" s="10"/>
      <c r="DP641" s="10"/>
      <c r="DQ641" s="10"/>
      <c r="DR641" s="10"/>
      <c r="DS641" s="10"/>
      <c r="DT641" s="10"/>
      <c r="DU641" s="10"/>
      <c r="DV641" s="10"/>
      <c r="DW641" s="10"/>
      <c r="DX641" s="10"/>
      <c r="DY641" s="10"/>
      <c r="DZ641" s="10"/>
      <c r="EA641" s="10"/>
      <c r="EB641" s="10"/>
      <c r="EC641" s="10"/>
      <c r="ED641" s="10"/>
      <c r="EE641" s="10"/>
      <c r="EF641" s="10"/>
      <c r="EG641" s="10"/>
      <c r="EH641" s="10"/>
      <c r="EI641" s="10"/>
      <c r="EJ641" s="10"/>
      <c r="EK641" s="10"/>
      <c r="EL641" s="10"/>
      <c r="EM641" s="10"/>
      <c r="EN641" s="10"/>
      <c r="EO641" s="10"/>
      <c r="EP641" s="10"/>
      <c r="EQ641" s="10"/>
      <c r="ER641" s="10"/>
      <c r="ES641" s="10"/>
      <c r="ET641" s="10"/>
      <c r="EU641" s="10"/>
      <c r="EV641" s="10"/>
      <c r="EW641" s="10"/>
      <c r="EX641" s="10"/>
      <c r="EY641" s="10"/>
      <c r="EZ641" s="10"/>
      <c r="FA641" s="10"/>
      <c r="FB641" s="10"/>
      <c r="FC641" s="10"/>
      <c r="FD641" s="10"/>
      <c r="FE641" s="10"/>
      <c r="FF641" s="10"/>
      <c r="FG641" s="10"/>
      <c r="FH641" s="10"/>
      <c r="FI641" s="10"/>
      <c r="FJ641" s="10"/>
      <c r="FK641" s="10"/>
      <c r="FL641" s="10"/>
      <c r="FM641" s="10"/>
      <c r="FN641" s="10"/>
      <c r="FO641" s="10"/>
      <c r="FP641" s="10"/>
      <c r="FQ641" s="10"/>
      <c r="FR641" s="10"/>
      <c r="FS641" s="10"/>
      <c r="FT641" s="10"/>
      <c r="FU641" s="10"/>
      <c r="FV641" s="10"/>
      <c r="FW641" s="10"/>
      <c r="FX641" s="10"/>
      <c r="FY641" s="10"/>
      <c r="FZ641" s="10"/>
      <c r="GA641" s="10"/>
      <c r="GB641" s="10"/>
      <c r="GC641" s="10"/>
      <c r="GD641" s="10"/>
      <c r="GE641" s="10"/>
      <c r="GF641" s="10"/>
      <c r="GG641" s="10"/>
      <c r="GH641" s="10"/>
      <c r="GI641" s="10"/>
      <c r="GJ641" s="10"/>
      <c r="GK641" s="10"/>
      <c r="GL641" s="10"/>
      <c r="GM641" s="10"/>
      <c r="GN641" s="10"/>
      <c r="GO641" s="10"/>
      <c r="GP641" s="10"/>
      <c r="GQ641" s="10"/>
      <c r="GR641" s="10"/>
      <c r="GS641" s="10"/>
      <c r="GT641" s="10"/>
      <c r="GU641" s="10"/>
      <c r="GV641" s="10"/>
      <c r="GW641" s="10"/>
      <c r="GX641" s="10"/>
      <c r="GY641" s="10"/>
      <c r="GZ641" s="10"/>
      <c r="HA641" s="10"/>
      <c r="HB641" s="10"/>
      <c r="HC641" s="10"/>
      <c r="HD641" s="10"/>
      <c r="HE641" s="10"/>
      <c r="HF641" s="10"/>
      <c r="HG641" s="10"/>
      <c r="HH641" s="10"/>
      <c r="HI641" s="10"/>
      <c r="HJ641" s="10"/>
      <c r="HK641" s="10"/>
      <c r="HL641" s="10"/>
      <c r="HM641" s="10"/>
      <c r="HN641" s="10"/>
      <c r="HO641" s="10"/>
      <c r="HP641" s="10"/>
      <c r="HQ641" s="10"/>
      <c r="HR641" s="10"/>
      <c r="HS641" s="10"/>
      <c r="HT641" s="10"/>
      <c r="HU641" s="10"/>
      <c r="HV641" s="10"/>
      <c r="HW641" s="10"/>
      <c r="HX641" s="10"/>
      <c r="HY641" s="10"/>
      <c r="HZ641" s="10"/>
      <c r="IA641" s="10"/>
      <c r="IB641" s="10"/>
      <c r="IC641" s="10"/>
      <c r="ID641" s="10"/>
      <c r="IE641" s="10"/>
      <c r="IF641" s="10"/>
      <c r="IG641" s="10"/>
      <c r="IH641" s="10"/>
      <c r="II641" s="10"/>
      <c r="IJ641" s="10"/>
      <c r="IK641" s="10"/>
      <c r="IL641" s="10"/>
      <c r="IM641" s="10"/>
      <c r="IN641" s="10"/>
      <c r="IO641" s="10"/>
    </row>
    <row r="642" s="8" customFormat="1" ht="53" customHeight="1" spans="1:249">
      <c r="A642" s="67">
        <v>25</v>
      </c>
      <c r="B642" s="75" t="s">
        <v>1385</v>
      </c>
      <c r="C642" s="70" t="s">
        <v>1326</v>
      </c>
      <c r="D642" s="67" t="s">
        <v>988</v>
      </c>
      <c r="E642" s="70" t="s">
        <v>1386</v>
      </c>
      <c r="F642" s="75" t="s">
        <v>1387</v>
      </c>
      <c r="G642" s="95">
        <v>8.4539</v>
      </c>
      <c r="H642" s="76" t="s">
        <v>1307</v>
      </c>
      <c r="I642" s="73">
        <v>1</v>
      </c>
      <c r="J642" s="73"/>
      <c r="K642" s="233">
        <v>0.0087</v>
      </c>
      <c r="L642" s="233">
        <v>0.0145</v>
      </c>
      <c r="M642" s="233">
        <v>0.0457</v>
      </c>
      <c r="N642" s="233">
        <v>0.0726</v>
      </c>
      <c r="O642" s="74" t="s">
        <v>1122</v>
      </c>
      <c r="P642" s="74" t="s">
        <v>1122</v>
      </c>
      <c r="Q642" s="73">
        <v>2022.04</v>
      </c>
      <c r="R642" s="67"/>
      <c r="S642" s="10"/>
      <c r="T642" s="10"/>
      <c r="U642" s="10"/>
      <c r="V642" s="10"/>
      <c r="W642" s="10"/>
      <c r="X642" s="10"/>
      <c r="Y642" s="10"/>
      <c r="Z642" s="10"/>
      <c r="AA642" s="10"/>
      <c r="AB642" s="10"/>
      <c r="AC642" s="10"/>
      <c r="AD642" s="10"/>
      <c r="AE642" s="10"/>
      <c r="AF642" s="10"/>
      <c r="AG642" s="10"/>
      <c r="AH642" s="10"/>
      <c r="AI642" s="10"/>
      <c r="AJ642" s="10"/>
      <c r="AK642" s="10"/>
      <c r="AL642" s="10"/>
      <c r="AM642" s="10"/>
      <c r="AN642" s="10"/>
      <c r="AO642" s="10"/>
      <c r="AP642" s="10"/>
      <c r="AQ642" s="10"/>
      <c r="AR642" s="10"/>
      <c r="AS642" s="10"/>
      <c r="AT642" s="10"/>
      <c r="AU642" s="10"/>
      <c r="AV642" s="10"/>
      <c r="AW642" s="10"/>
      <c r="AX642" s="10"/>
      <c r="AY642" s="10"/>
      <c r="AZ642" s="10"/>
      <c r="BA642" s="10"/>
      <c r="BB642" s="10"/>
      <c r="BC642" s="10"/>
      <c r="BD642" s="10"/>
      <c r="BE642" s="10"/>
      <c r="BF642" s="10"/>
      <c r="BG642" s="10"/>
      <c r="BH642" s="10"/>
      <c r="BI642" s="10"/>
      <c r="BJ642" s="10"/>
      <c r="BK642" s="10"/>
      <c r="BL642" s="10"/>
      <c r="BM642" s="10"/>
      <c r="BN642" s="10"/>
      <c r="BO642" s="10"/>
      <c r="BP642" s="10"/>
      <c r="BQ642" s="10"/>
      <c r="BR642" s="10"/>
      <c r="BS642" s="10"/>
      <c r="BT642" s="10"/>
      <c r="BU642" s="10"/>
      <c r="BV642" s="10"/>
      <c r="BW642" s="10"/>
      <c r="BX642" s="10"/>
      <c r="BY642" s="10"/>
      <c r="BZ642" s="10"/>
      <c r="CA642" s="10"/>
      <c r="CB642" s="10"/>
      <c r="CC642" s="10"/>
      <c r="CD642" s="10"/>
      <c r="CE642" s="10"/>
      <c r="CF642" s="10"/>
      <c r="CG642" s="10"/>
      <c r="CH642" s="10"/>
      <c r="CI642" s="10"/>
      <c r="CJ642" s="10"/>
      <c r="CK642" s="10"/>
      <c r="CL642" s="10"/>
      <c r="CM642" s="10"/>
      <c r="CN642" s="10"/>
      <c r="CO642" s="10"/>
      <c r="CP642" s="10"/>
      <c r="CQ642" s="10"/>
      <c r="CR642" s="10"/>
      <c r="CS642" s="10"/>
      <c r="CT642" s="10"/>
      <c r="CU642" s="10"/>
      <c r="CV642" s="10"/>
      <c r="CW642" s="10"/>
      <c r="CX642" s="10"/>
      <c r="CY642" s="10"/>
      <c r="CZ642" s="10"/>
      <c r="DA642" s="10"/>
      <c r="DB642" s="10"/>
      <c r="DC642" s="10"/>
      <c r="DD642" s="10"/>
      <c r="DE642" s="10"/>
      <c r="DF642" s="10"/>
      <c r="DG642" s="10"/>
      <c r="DH642" s="10"/>
      <c r="DI642" s="10"/>
      <c r="DJ642" s="10"/>
      <c r="DK642" s="10"/>
      <c r="DL642" s="10"/>
      <c r="DM642" s="10"/>
      <c r="DN642" s="10"/>
      <c r="DO642" s="10"/>
      <c r="DP642" s="10"/>
      <c r="DQ642" s="10"/>
      <c r="DR642" s="10"/>
      <c r="DS642" s="10"/>
      <c r="DT642" s="10"/>
      <c r="DU642" s="10"/>
      <c r="DV642" s="10"/>
      <c r="DW642" s="10"/>
      <c r="DX642" s="10"/>
      <c r="DY642" s="10"/>
      <c r="DZ642" s="10"/>
      <c r="EA642" s="10"/>
      <c r="EB642" s="10"/>
      <c r="EC642" s="10"/>
      <c r="ED642" s="10"/>
      <c r="EE642" s="10"/>
      <c r="EF642" s="10"/>
      <c r="EG642" s="10"/>
      <c r="EH642" s="10"/>
      <c r="EI642" s="10"/>
      <c r="EJ642" s="10"/>
      <c r="EK642" s="10"/>
      <c r="EL642" s="10"/>
      <c r="EM642" s="10"/>
      <c r="EN642" s="10"/>
      <c r="EO642" s="10"/>
      <c r="EP642" s="10"/>
      <c r="EQ642" s="10"/>
      <c r="ER642" s="10"/>
      <c r="ES642" s="10"/>
      <c r="ET642" s="10"/>
      <c r="EU642" s="10"/>
      <c r="EV642" s="10"/>
      <c r="EW642" s="10"/>
      <c r="EX642" s="10"/>
      <c r="EY642" s="10"/>
      <c r="EZ642" s="10"/>
      <c r="FA642" s="10"/>
      <c r="FB642" s="10"/>
      <c r="FC642" s="10"/>
      <c r="FD642" s="10"/>
      <c r="FE642" s="10"/>
      <c r="FF642" s="10"/>
      <c r="FG642" s="10"/>
      <c r="FH642" s="10"/>
      <c r="FI642" s="10"/>
      <c r="FJ642" s="10"/>
      <c r="FK642" s="10"/>
      <c r="FL642" s="10"/>
      <c r="FM642" s="10"/>
      <c r="FN642" s="10"/>
      <c r="FO642" s="10"/>
      <c r="FP642" s="10"/>
      <c r="FQ642" s="10"/>
      <c r="FR642" s="10"/>
      <c r="FS642" s="10"/>
      <c r="FT642" s="10"/>
      <c r="FU642" s="10"/>
      <c r="FV642" s="10"/>
      <c r="FW642" s="10"/>
      <c r="FX642" s="10"/>
      <c r="FY642" s="10"/>
      <c r="FZ642" s="10"/>
      <c r="GA642" s="10"/>
      <c r="GB642" s="10"/>
      <c r="GC642" s="10"/>
      <c r="GD642" s="10"/>
      <c r="GE642" s="10"/>
      <c r="GF642" s="10"/>
      <c r="GG642" s="10"/>
      <c r="GH642" s="10"/>
      <c r="GI642" s="10"/>
      <c r="GJ642" s="10"/>
      <c r="GK642" s="10"/>
      <c r="GL642" s="10"/>
      <c r="GM642" s="10"/>
      <c r="GN642" s="10"/>
      <c r="GO642" s="10"/>
      <c r="GP642" s="10"/>
      <c r="GQ642" s="10"/>
      <c r="GR642" s="10"/>
      <c r="GS642" s="10"/>
      <c r="GT642" s="10"/>
      <c r="GU642" s="10"/>
      <c r="GV642" s="10"/>
      <c r="GW642" s="10"/>
      <c r="GX642" s="10"/>
      <c r="GY642" s="10"/>
      <c r="GZ642" s="10"/>
      <c r="HA642" s="10"/>
      <c r="HB642" s="10"/>
      <c r="HC642" s="10"/>
      <c r="HD642" s="10"/>
      <c r="HE642" s="10"/>
      <c r="HF642" s="10"/>
      <c r="HG642" s="10"/>
      <c r="HH642" s="10"/>
      <c r="HI642" s="10"/>
      <c r="HJ642" s="10"/>
      <c r="HK642" s="10"/>
      <c r="HL642" s="10"/>
      <c r="HM642" s="10"/>
      <c r="HN642" s="10"/>
      <c r="HO642" s="10"/>
      <c r="HP642" s="10"/>
      <c r="HQ642" s="10"/>
      <c r="HR642" s="10"/>
      <c r="HS642" s="10"/>
      <c r="HT642" s="10"/>
      <c r="HU642" s="10"/>
      <c r="HV642" s="10"/>
      <c r="HW642" s="10"/>
      <c r="HX642" s="10"/>
      <c r="HY642" s="10"/>
      <c r="HZ642" s="10"/>
      <c r="IA642" s="10"/>
      <c r="IB642" s="10"/>
      <c r="IC642" s="10"/>
      <c r="ID642" s="10"/>
      <c r="IE642" s="10"/>
      <c r="IF642" s="10"/>
      <c r="IG642" s="10"/>
      <c r="IH642" s="10"/>
      <c r="II642" s="10"/>
      <c r="IJ642" s="10"/>
      <c r="IK642" s="10"/>
      <c r="IL642" s="10"/>
      <c r="IM642" s="10"/>
      <c r="IN642" s="10"/>
      <c r="IO642" s="10"/>
    </row>
    <row r="643" s="8" customFormat="1" ht="53" customHeight="1" spans="1:249">
      <c r="A643" s="67">
        <v>26</v>
      </c>
      <c r="B643" s="75" t="s">
        <v>1267</v>
      </c>
      <c r="C643" s="70" t="s">
        <v>1326</v>
      </c>
      <c r="D643" s="67" t="s">
        <v>988</v>
      </c>
      <c r="E643" s="70" t="s">
        <v>1214</v>
      </c>
      <c r="F643" s="75" t="s">
        <v>1388</v>
      </c>
      <c r="G643" s="95">
        <v>8.9837</v>
      </c>
      <c r="H643" s="76" t="s">
        <v>1307</v>
      </c>
      <c r="I643" s="73">
        <v>1</v>
      </c>
      <c r="J643" s="73"/>
      <c r="K643" s="233">
        <v>0.0109</v>
      </c>
      <c r="L643" s="233">
        <v>0.0208</v>
      </c>
      <c r="M643" s="233">
        <v>0.0509</v>
      </c>
      <c r="N643" s="233">
        <v>0.0933</v>
      </c>
      <c r="O643" s="74" t="s">
        <v>1122</v>
      </c>
      <c r="P643" s="74" t="s">
        <v>1122</v>
      </c>
      <c r="Q643" s="73">
        <v>2022.04</v>
      </c>
      <c r="R643" s="67"/>
      <c r="S643" s="10"/>
      <c r="T643" s="10"/>
      <c r="U643" s="10"/>
      <c r="V643" s="10"/>
      <c r="W643" s="10"/>
      <c r="X643" s="10"/>
      <c r="Y643" s="10"/>
      <c r="Z643" s="10"/>
      <c r="AA643" s="10"/>
      <c r="AB643" s="10"/>
      <c r="AC643" s="10"/>
      <c r="AD643" s="10"/>
      <c r="AE643" s="10"/>
      <c r="AF643" s="10"/>
      <c r="AG643" s="10"/>
      <c r="AH643" s="10"/>
      <c r="AI643" s="10"/>
      <c r="AJ643" s="10"/>
      <c r="AK643" s="10"/>
      <c r="AL643" s="10"/>
      <c r="AM643" s="10"/>
      <c r="AN643" s="10"/>
      <c r="AO643" s="10"/>
      <c r="AP643" s="10"/>
      <c r="AQ643" s="10"/>
      <c r="AR643" s="10"/>
      <c r="AS643" s="10"/>
      <c r="AT643" s="10"/>
      <c r="AU643" s="10"/>
      <c r="AV643" s="10"/>
      <c r="AW643" s="10"/>
      <c r="AX643" s="10"/>
      <c r="AY643" s="10"/>
      <c r="AZ643" s="10"/>
      <c r="BA643" s="10"/>
      <c r="BB643" s="10"/>
      <c r="BC643" s="10"/>
      <c r="BD643" s="10"/>
      <c r="BE643" s="10"/>
      <c r="BF643" s="10"/>
      <c r="BG643" s="10"/>
      <c r="BH643" s="10"/>
      <c r="BI643" s="10"/>
      <c r="BJ643" s="10"/>
      <c r="BK643" s="10"/>
      <c r="BL643" s="10"/>
      <c r="BM643" s="10"/>
      <c r="BN643" s="10"/>
      <c r="BO643" s="10"/>
      <c r="BP643" s="10"/>
      <c r="BQ643" s="10"/>
      <c r="BR643" s="10"/>
      <c r="BS643" s="10"/>
      <c r="BT643" s="10"/>
      <c r="BU643" s="10"/>
      <c r="BV643" s="10"/>
      <c r="BW643" s="10"/>
      <c r="BX643" s="10"/>
      <c r="BY643" s="10"/>
      <c r="BZ643" s="10"/>
      <c r="CA643" s="10"/>
      <c r="CB643" s="10"/>
      <c r="CC643" s="10"/>
      <c r="CD643" s="10"/>
      <c r="CE643" s="10"/>
      <c r="CF643" s="10"/>
      <c r="CG643" s="10"/>
      <c r="CH643" s="10"/>
      <c r="CI643" s="10"/>
      <c r="CJ643" s="10"/>
      <c r="CK643" s="10"/>
      <c r="CL643" s="10"/>
      <c r="CM643" s="10"/>
      <c r="CN643" s="10"/>
      <c r="CO643" s="10"/>
      <c r="CP643" s="10"/>
      <c r="CQ643" s="10"/>
      <c r="CR643" s="10"/>
      <c r="CS643" s="10"/>
      <c r="CT643" s="10"/>
      <c r="CU643" s="10"/>
      <c r="CV643" s="10"/>
      <c r="CW643" s="10"/>
      <c r="CX643" s="10"/>
      <c r="CY643" s="10"/>
      <c r="CZ643" s="10"/>
      <c r="DA643" s="10"/>
      <c r="DB643" s="10"/>
      <c r="DC643" s="10"/>
      <c r="DD643" s="10"/>
      <c r="DE643" s="10"/>
      <c r="DF643" s="10"/>
      <c r="DG643" s="10"/>
      <c r="DH643" s="10"/>
      <c r="DI643" s="10"/>
      <c r="DJ643" s="10"/>
      <c r="DK643" s="10"/>
      <c r="DL643" s="10"/>
      <c r="DM643" s="10"/>
      <c r="DN643" s="10"/>
      <c r="DO643" s="10"/>
      <c r="DP643" s="10"/>
      <c r="DQ643" s="10"/>
      <c r="DR643" s="10"/>
      <c r="DS643" s="10"/>
      <c r="DT643" s="10"/>
      <c r="DU643" s="10"/>
      <c r="DV643" s="10"/>
      <c r="DW643" s="10"/>
      <c r="DX643" s="10"/>
      <c r="DY643" s="10"/>
      <c r="DZ643" s="10"/>
      <c r="EA643" s="10"/>
      <c r="EB643" s="10"/>
      <c r="EC643" s="10"/>
      <c r="ED643" s="10"/>
      <c r="EE643" s="10"/>
      <c r="EF643" s="10"/>
      <c r="EG643" s="10"/>
      <c r="EH643" s="10"/>
      <c r="EI643" s="10"/>
      <c r="EJ643" s="10"/>
      <c r="EK643" s="10"/>
      <c r="EL643" s="10"/>
      <c r="EM643" s="10"/>
      <c r="EN643" s="10"/>
      <c r="EO643" s="10"/>
      <c r="EP643" s="10"/>
      <c r="EQ643" s="10"/>
      <c r="ER643" s="10"/>
      <c r="ES643" s="10"/>
      <c r="ET643" s="10"/>
      <c r="EU643" s="10"/>
      <c r="EV643" s="10"/>
      <c r="EW643" s="10"/>
      <c r="EX643" s="10"/>
      <c r="EY643" s="10"/>
      <c r="EZ643" s="10"/>
      <c r="FA643" s="10"/>
      <c r="FB643" s="10"/>
      <c r="FC643" s="10"/>
      <c r="FD643" s="10"/>
      <c r="FE643" s="10"/>
      <c r="FF643" s="10"/>
      <c r="FG643" s="10"/>
      <c r="FH643" s="10"/>
      <c r="FI643" s="10"/>
      <c r="FJ643" s="10"/>
      <c r="FK643" s="10"/>
      <c r="FL643" s="10"/>
      <c r="FM643" s="10"/>
      <c r="FN643" s="10"/>
      <c r="FO643" s="10"/>
      <c r="FP643" s="10"/>
      <c r="FQ643" s="10"/>
      <c r="FR643" s="10"/>
      <c r="FS643" s="10"/>
      <c r="FT643" s="10"/>
      <c r="FU643" s="10"/>
      <c r="FV643" s="10"/>
      <c r="FW643" s="10"/>
      <c r="FX643" s="10"/>
      <c r="FY643" s="10"/>
      <c r="FZ643" s="10"/>
      <c r="GA643" s="10"/>
      <c r="GB643" s="10"/>
      <c r="GC643" s="10"/>
      <c r="GD643" s="10"/>
      <c r="GE643" s="10"/>
      <c r="GF643" s="10"/>
      <c r="GG643" s="10"/>
      <c r="GH643" s="10"/>
      <c r="GI643" s="10"/>
      <c r="GJ643" s="10"/>
      <c r="GK643" s="10"/>
      <c r="GL643" s="10"/>
      <c r="GM643" s="10"/>
      <c r="GN643" s="10"/>
      <c r="GO643" s="10"/>
      <c r="GP643" s="10"/>
      <c r="GQ643" s="10"/>
      <c r="GR643" s="10"/>
      <c r="GS643" s="10"/>
      <c r="GT643" s="10"/>
      <c r="GU643" s="10"/>
      <c r="GV643" s="10"/>
      <c r="GW643" s="10"/>
      <c r="GX643" s="10"/>
      <c r="GY643" s="10"/>
      <c r="GZ643" s="10"/>
      <c r="HA643" s="10"/>
      <c r="HB643" s="10"/>
      <c r="HC643" s="10"/>
      <c r="HD643" s="10"/>
      <c r="HE643" s="10"/>
      <c r="HF643" s="10"/>
      <c r="HG643" s="10"/>
      <c r="HH643" s="10"/>
      <c r="HI643" s="10"/>
      <c r="HJ643" s="10"/>
      <c r="HK643" s="10"/>
      <c r="HL643" s="10"/>
      <c r="HM643" s="10"/>
      <c r="HN643" s="10"/>
      <c r="HO643" s="10"/>
      <c r="HP643" s="10"/>
      <c r="HQ643" s="10"/>
      <c r="HR643" s="10"/>
      <c r="HS643" s="10"/>
      <c r="HT643" s="10"/>
      <c r="HU643" s="10"/>
      <c r="HV643" s="10"/>
      <c r="HW643" s="10"/>
      <c r="HX643" s="10"/>
      <c r="HY643" s="10"/>
      <c r="HZ643" s="10"/>
      <c r="IA643" s="10"/>
      <c r="IB643" s="10"/>
      <c r="IC643" s="10"/>
      <c r="ID643" s="10"/>
      <c r="IE643" s="10"/>
      <c r="IF643" s="10"/>
      <c r="IG643" s="10"/>
      <c r="IH643" s="10"/>
      <c r="II643" s="10"/>
      <c r="IJ643" s="10"/>
      <c r="IK643" s="10"/>
      <c r="IL643" s="10"/>
      <c r="IM643" s="10"/>
      <c r="IN643" s="10"/>
      <c r="IO643" s="10"/>
    </row>
    <row r="644" s="8" customFormat="1" ht="53" customHeight="1" spans="1:249">
      <c r="A644" s="67">
        <v>27</v>
      </c>
      <c r="B644" s="75" t="s">
        <v>1389</v>
      </c>
      <c r="C644" s="70" t="s">
        <v>1326</v>
      </c>
      <c r="D644" s="67" t="s">
        <v>988</v>
      </c>
      <c r="E644" s="70" t="s">
        <v>1390</v>
      </c>
      <c r="F644" s="75" t="s">
        <v>1391</v>
      </c>
      <c r="G644" s="95">
        <v>4.3801</v>
      </c>
      <c r="H644" s="76" t="s">
        <v>1307</v>
      </c>
      <c r="I644" s="67">
        <v>1</v>
      </c>
      <c r="J644" s="197"/>
      <c r="K644" s="73">
        <v>0.0054</v>
      </c>
      <c r="L644" s="234">
        <v>0.0149</v>
      </c>
      <c r="M644" s="72">
        <v>0.020412</v>
      </c>
      <c r="N644" s="235">
        <v>0.0590636</v>
      </c>
      <c r="O644" s="74" t="s">
        <v>1122</v>
      </c>
      <c r="P644" s="74" t="s">
        <v>1122</v>
      </c>
      <c r="Q644" s="73">
        <v>2022.04</v>
      </c>
      <c r="R644" s="67"/>
      <c r="S644" s="10"/>
      <c r="T644" s="10"/>
      <c r="U644" s="10"/>
      <c r="V644" s="10"/>
      <c r="W644" s="10"/>
      <c r="X644" s="10"/>
      <c r="Y644" s="10"/>
      <c r="Z644" s="10"/>
      <c r="AA644" s="10"/>
      <c r="AB644" s="10"/>
      <c r="AC644" s="10"/>
      <c r="AD644" s="10"/>
      <c r="AE644" s="10"/>
      <c r="AF644" s="10"/>
      <c r="AG644" s="10"/>
      <c r="AH644" s="10"/>
      <c r="AI644" s="10"/>
      <c r="AJ644" s="10"/>
      <c r="AK644" s="10"/>
      <c r="AL644" s="10"/>
      <c r="AM644" s="10"/>
      <c r="AN644" s="10"/>
      <c r="AO644" s="10"/>
      <c r="AP644" s="10"/>
      <c r="AQ644" s="10"/>
      <c r="AR644" s="10"/>
      <c r="AS644" s="10"/>
      <c r="AT644" s="10"/>
      <c r="AU644" s="10"/>
      <c r="AV644" s="10"/>
      <c r="AW644" s="10"/>
      <c r="AX644" s="10"/>
      <c r="AY644" s="10"/>
      <c r="AZ644" s="10"/>
      <c r="BA644" s="10"/>
      <c r="BB644" s="10"/>
      <c r="BC644" s="10"/>
      <c r="BD644" s="10"/>
      <c r="BE644" s="10"/>
      <c r="BF644" s="10"/>
      <c r="BG644" s="10"/>
      <c r="BH644" s="10"/>
      <c r="BI644" s="10"/>
      <c r="BJ644" s="10"/>
      <c r="BK644" s="10"/>
      <c r="BL644" s="10"/>
      <c r="BM644" s="10"/>
      <c r="BN644" s="10"/>
      <c r="BO644" s="10"/>
      <c r="BP644" s="10"/>
      <c r="BQ644" s="10"/>
      <c r="BR644" s="10"/>
      <c r="BS644" s="10"/>
      <c r="BT644" s="10"/>
      <c r="BU644" s="10"/>
      <c r="BV644" s="10"/>
      <c r="BW644" s="10"/>
      <c r="BX644" s="10"/>
      <c r="BY644" s="10"/>
      <c r="BZ644" s="10"/>
      <c r="CA644" s="10"/>
      <c r="CB644" s="10"/>
      <c r="CC644" s="10"/>
      <c r="CD644" s="10"/>
      <c r="CE644" s="10"/>
      <c r="CF644" s="10"/>
      <c r="CG644" s="10"/>
      <c r="CH644" s="10"/>
      <c r="CI644" s="10"/>
      <c r="CJ644" s="10"/>
      <c r="CK644" s="10"/>
      <c r="CL644" s="10"/>
      <c r="CM644" s="10"/>
      <c r="CN644" s="10"/>
      <c r="CO644" s="10"/>
      <c r="CP644" s="10"/>
      <c r="CQ644" s="10"/>
      <c r="CR644" s="10"/>
      <c r="CS644" s="10"/>
      <c r="CT644" s="10"/>
      <c r="CU644" s="10"/>
      <c r="CV644" s="10"/>
      <c r="CW644" s="10"/>
      <c r="CX644" s="10"/>
      <c r="CY644" s="10"/>
      <c r="CZ644" s="10"/>
      <c r="DA644" s="10"/>
      <c r="DB644" s="10"/>
      <c r="DC644" s="10"/>
      <c r="DD644" s="10"/>
      <c r="DE644" s="10"/>
      <c r="DF644" s="10"/>
      <c r="DG644" s="10"/>
      <c r="DH644" s="10"/>
      <c r="DI644" s="10"/>
      <c r="DJ644" s="10"/>
      <c r="DK644" s="10"/>
      <c r="DL644" s="10"/>
      <c r="DM644" s="10"/>
      <c r="DN644" s="10"/>
      <c r="DO644" s="10"/>
      <c r="DP644" s="10"/>
      <c r="DQ644" s="10"/>
      <c r="DR644" s="10"/>
      <c r="DS644" s="10"/>
      <c r="DT644" s="10"/>
      <c r="DU644" s="10"/>
      <c r="DV644" s="10"/>
      <c r="DW644" s="10"/>
      <c r="DX644" s="10"/>
      <c r="DY644" s="10"/>
      <c r="DZ644" s="10"/>
      <c r="EA644" s="10"/>
      <c r="EB644" s="10"/>
      <c r="EC644" s="10"/>
      <c r="ED644" s="10"/>
      <c r="EE644" s="10"/>
      <c r="EF644" s="10"/>
      <c r="EG644" s="10"/>
      <c r="EH644" s="10"/>
      <c r="EI644" s="10"/>
      <c r="EJ644" s="10"/>
      <c r="EK644" s="10"/>
      <c r="EL644" s="10"/>
      <c r="EM644" s="10"/>
      <c r="EN644" s="10"/>
      <c r="EO644" s="10"/>
      <c r="EP644" s="10"/>
      <c r="EQ644" s="10"/>
      <c r="ER644" s="10"/>
      <c r="ES644" s="10"/>
      <c r="ET644" s="10"/>
      <c r="EU644" s="10"/>
      <c r="EV644" s="10"/>
      <c r="EW644" s="10"/>
      <c r="EX644" s="10"/>
      <c r="EY644" s="10"/>
      <c r="EZ644" s="10"/>
      <c r="FA644" s="10"/>
      <c r="FB644" s="10"/>
      <c r="FC644" s="10"/>
      <c r="FD644" s="10"/>
      <c r="FE644" s="10"/>
      <c r="FF644" s="10"/>
      <c r="FG644" s="10"/>
      <c r="FH644" s="10"/>
      <c r="FI644" s="10"/>
      <c r="FJ644" s="10"/>
      <c r="FK644" s="10"/>
      <c r="FL644" s="10"/>
      <c r="FM644" s="10"/>
      <c r="FN644" s="10"/>
      <c r="FO644" s="10"/>
      <c r="FP644" s="10"/>
      <c r="FQ644" s="10"/>
      <c r="FR644" s="10"/>
      <c r="FS644" s="10"/>
      <c r="FT644" s="10"/>
      <c r="FU644" s="10"/>
      <c r="FV644" s="10"/>
      <c r="FW644" s="10"/>
      <c r="FX644" s="10"/>
      <c r="FY644" s="10"/>
      <c r="FZ644" s="10"/>
      <c r="GA644" s="10"/>
      <c r="GB644" s="10"/>
      <c r="GC644" s="10"/>
      <c r="GD644" s="10"/>
      <c r="GE644" s="10"/>
      <c r="GF644" s="10"/>
      <c r="GG644" s="10"/>
      <c r="GH644" s="10"/>
      <c r="GI644" s="10"/>
      <c r="GJ644" s="10"/>
      <c r="GK644" s="10"/>
      <c r="GL644" s="10"/>
      <c r="GM644" s="10"/>
      <c r="GN644" s="10"/>
      <c r="GO644" s="10"/>
      <c r="GP644" s="10"/>
      <c r="GQ644" s="10"/>
      <c r="GR644" s="10"/>
      <c r="GS644" s="10"/>
      <c r="GT644" s="10"/>
      <c r="GU644" s="10"/>
      <c r="GV644" s="10"/>
      <c r="GW644" s="10"/>
      <c r="GX644" s="10"/>
      <c r="GY644" s="10"/>
      <c r="GZ644" s="10"/>
      <c r="HA644" s="10"/>
      <c r="HB644" s="10"/>
      <c r="HC644" s="10"/>
      <c r="HD644" s="10"/>
      <c r="HE644" s="10"/>
      <c r="HF644" s="10"/>
      <c r="HG644" s="10"/>
      <c r="HH644" s="10"/>
      <c r="HI644" s="10"/>
      <c r="HJ644" s="10"/>
      <c r="HK644" s="10"/>
      <c r="HL644" s="10"/>
      <c r="HM644" s="10"/>
      <c r="HN644" s="10"/>
      <c r="HO644" s="10"/>
      <c r="HP644" s="10"/>
      <c r="HQ644" s="10"/>
      <c r="HR644" s="10"/>
      <c r="HS644" s="10"/>
      <c r="HT644" s="10"/>
      <c r="HU644" s="10"/>
      <c r="HV644" s="10"/>
      <c r="HW644" s="10"/>
      <c r="HX644" s="10"/>
      <c r="HY644" s="10"/>
      <c r="HZ644" s="10"/>
      <c r="IA644" s="10"/>
      <c r="IB644" s="10"/>
      <c r="IC644" s="10"/>
      <c r="ID644" s="10"/>
      <c r="IE644" s="10"/>
      <c r="IF644" s="10"/>
      <c r="IG644" s="10"/>
      <c r="IH644" s="10"/>
      <c r="II644" s="10"/>
      <c r="IJ644" s="10"/>
      <c r="IK644" s="10"/>
      <c r="IL644" s="10"/>
      <c r="IM644" s="10"/>
      <c r="IN644" s="10"/>
      <c r="IO644" s="10"/>
    </row>
    <row r="645" s="8" customFormat="1" ht="53" customHeight="1" spans="1:249">
      <c r="A645" s="67">
        <v>28</v>
      </c>
      <c r="B645" s="75" t="s">
        <v>1392</v>
      </c>
      <c r="C645" s="70" t="s">
        <v>1326</v>
      </c>
      <c r="D645" s="67" t="s">
        <v>988</v>
      </c>
      <c r="E645" s="70" t="s">
        <v>850</v>
      </c>
      <c r="F645" s="75" t="s">
        <v>1393</v>
      </c>
      <c r="G645" s="95">
        <v>35.7317</v>
      </c>
      <c r="H645" s="76" t="s">
        <v>1307</v>
      </c>
      <c r="I645" s="67">
        <v>1</v>
      </c>
      <c r="J645" s="67"/>
      <c r="K645" s="73">
        <v>0.0017</v>
      </c>
      <c r="L645" s="73">
        <v>0.0096</v>
      </c>
      <c r="M645" s="73">
        <v>0.0096</v>
      </c>
      <c r="N645" s="73">
        <v>0.0384</v>
      </c>
      <c r="O645" s="74" t="s">
        <v>1122</v>
      </c>
      <c r="P645" s="74" t="s">
        <v>1122</v>
      </c>
      <c r="Q645" s="73">
        <v>2022.04</v>
      </c>
      <c r="R645" s="67"/>
      <c r="S645" s="10"/>
      <c r="T645" s="10"/>
      <c r="U645" s="10"/>
      <c r="V645" s="10"/>
      <c r="W645" s="10"/>
      <c r="X645" s="10"/>
      <c r="Y645" s="10"/>
      <c r="Z645" s="10"/>
      <c r="AA645" s="10"/>
      <c r="AB645" s="10"/>
      <c r="AC645" s="10"/>
      <c r="AD645" s="10"/>
      <c r="AE645" s="10"/>
      <c r="AF645" s="10"/>
      <c r="AG645" s="10"/>
      <c r="AH645" s="10"/>
      <c r="AI645" s="10"/>
      <c r="AJ645" s="10"/>
      <c r="AK645" s="10"/>
      <c r="AL645" s="10"/>
      <c r="AM645" s="10"/>
      <c r="AN645" s="10"/>
      <c r="AO645" s="10"/>
      <c r="AP645" s="10"/>
      <c r="AQ645" s="10"/>
      <c r="AR645" s="10"/>
      <c r="AS645" s="10"/>
      <c r="AT645" s="10"/>
      <c r="AU645" s="10"/>
      <c r="AV645" s="10"/>
      <c r="AW645" s="10"/>
      <c r="AX645" s="10"/>
      <c r="AY645" s="10"/>
      <c r="AZ645" s="10"/>
      <c r="BA645" s="10"/>
      <c r="BB645" s="10"/>
      <c r="BC645" s="10"/>
      <c r="BD645" s="10"/>
      <c r="BE645" s="10"/>
      <c r="BF645" s="10"/>
      <c r="BG645" s="10"/>
      <c r="BH645" s="10"/>
      <c r="BI645" s="10"/>
      <c r="BJ645" s="10"/>
      <c r="BK645" s="10"/>
      <c r="BL645" s="10"/>
      <c r="BM645" s="10"/>
      <c r="BN645" s="10"/>
      <c r="BO645" s="10"/>
      <c r="BP645" s="10"/>
      <c r="BQ645" s="10"/>
      <c r="BR645" s="10"/>
      <c r="BS645" s="10"/>
      <c r="BT645" s="10"/>
      <c r="BU645" s="10"/>
      <c r="BV645" s="10"/>
      <c r="BW645" s="10"/>
      <c r="BX645" s="10"/>
      <c r="BY645" s="10"/>
      <c r="BZ645" s="10"/>
      <c r="CA645" s="10"/>
      <c r="CB645" s="10"/>
      <c r="CC645" s="10"/>
      <c r="CD645" s="10"/>
      <c r="CE645" s="10"/>
      <c r="CF645" s="10"/>
      <c r="CG645" s="10"/>
      <c r="CH645" s="10"/>
      <c r="CI645" s="10"/>
      <c r="CJ645" s="10"/>
      <c r="CK645" s="10"/>
      <c r="CL645" s="10"/>
      <c r="CM645" s="10"/>
      <c r="CN645" s="10"/>
      <c r="CO645" s="10"/>
      <c r="CP645" s="10"/>
      <c r="CQ645" s="10"/>
      <c r="CR645" s="10"/>
      <c r="CS645" s="10"/>
      <c r="CT645" s="10"/>
      <c r="CU645" s="10"/>
      <c r="CV645" s="10"/>
      <c r="CW645" s="10"/>
      <c r="CX645" s="10"/>
      <c r="CY645" s="10"/>
      <c r="CZ645" s="10"/>
      <c r="DA645" s="10"/>
      <c r="DB645" s="10"/>
      <c r="DC645" s="10"/>
      <c r="DD645" s="10"/>
      <c r="DE645" s="10"/>
      <c r="DF645" s="10"/>
      <c r="DG645" s="10"/>
      <c r="DH645" s="10"/>
      <c r="DI645" s="10"/>
      <c r="DJ645" s="10"/>
      <c r="DK645" s="10"/>
      <c r="DL645" s="10"/>
      <c r="DM645" s="10"/>
      <c r="DN645" s="10"/>
      <c r="DO645" s="10"/>
      <c r="DP645" s="10"/>
      <c r="DQ645" s="10"/>
      <c r="DR645" s="10"/>
      <c r="DS645" s="10"/>
      <c r="DT645" s="10"/>
      <c r="DU645" s="10"/>
      <c r="DV645" s="10"/>
      <c r="DW645" s="10"/>
      <c r="DX645" s="10"/>
      <c r="DY645" s="10"/>
      <c r="DZ645" s="10"/>
      <c r="EA645" s="10"/>
      <c r="EB645" s="10"/>
      <c r="EC645" s="10"/>
      <c r="ED645" s="10"/>
      <c r="EE645" s="10"/>
      <c r="EF645" s="10"/>
      <c r="EG645" s="10"/>
      <c r="EH645" s="10"/>
      <c r="EI645" s="10"/>
      <c r="EJ645" s="10"/>
      <c r="EK645" s="10"/>
      <c r="EL645" s="10"/>
      <c r="EM645" s="10"/>
      <c r="EN645" s="10"/>
      <c r="EO645" s="10"/>
      <c r="EP645" s="10"/>
      <c r="EQ645" s="10"/>
      <c r="ER645" s="10"/>
      <c r="ES645" s="10"/>
      <c r="ET645" s="10"/>
      <c r="EU645" s="10"/>
      <c r="EV645" s="10"/>
      <c r="EW645" s="10"/>
      <c r="EX645" s="10"/>
      <c r="EY645" s="10"/>
      <c r="EZ645" s="10"/>
      <c r="FA645" s="10"/>
      <c r="FB645" s="10"/>
      <c r="FC645" s="10"/>
      <c r="FD645" s="10"/>
      <c r="FE645" s="10"/>
      <c r="FF645" s="10"/>
      <c r="FG645" s="10"/>
      <c r="FH645" s="10"/>
      <c r="FI645" s="10"/>
      <c r="FJ645" s="10"/>
      <c r="FK645" s="10"/>
      <c r="FL645" s="10"/>
      <c r="FM645" s="10"/>
      <c r="FN645" s="10"/>
      <c r="FO645" s="10"/>
      <c r="FP645" s="10"/>
      <c r="FQ645" s="10"/>
      <c r="FR645" s="10"/>
      <c r="FS645" s="10"/>
      <c r="FT645" s="10"/>
      <c r="FU645" s="10"/>
      <c r="FV645" s="10"/>
      <c r="FW645" s="10"/>
      <c r="FX645" s="10"/>
      <c r="FY645" s="10"/>
      <c r="FZ645" s="10"/>
      <c r="GA645" s="10"/>
      <c r="GB645" s="10"/>
      <c r="GC645" s="10"/>
      <c r="GD645" s="10"/>
      <c r="GE645" s="10"/>
      <c r="GF645" s="10"/>
      <c r="GG645" s="10"/>
      <c r="GH645" s="10"/>
      <c r="GI645" s="10"/>
      <c r="GJ645" s="10"/>
      <c r="GK645" s="10"/>
      <c r="GL645" s="10"/>
      <c r="GM645" s="10"/>
      <c r="GN645" s="10"/>
      <c r="GO645" s="10"/>
      <c r="GP645" s="10"/>
      <c r="GQ645" s="10"/>
      <c r="GR645" s="10"/>
      <c r="GS645" s="10"/>
      <c r="GT645" s="10"/>
      <c r="GU645" s="10"/>
      <c r="GV645" s="10"/>
      <c r="GW645" s="10"/>
      <c r="GX645" s="10"/>
      <c r="GY645" s="10"/>
      <c r="GZ645" s="10"/>
      <c r="HA645" s="10"/>
      <c r="HB645" s="10"/>
      <c r="HC645" s="10"/>
      <c r="HD645" s="10"/>
      <c r="HE645" s="10"/>
      <c r="HF645" s="10"/>
      <c r="HG645" s="10"/>
      <c r="HH645" s="10"/>
      <c r="HI645" s="10"/>
      <c r="HJ645" s="10"/>
      <c r="HK645" s="10"/>
      <c r="HL645" s="10"/>
      <c r="HM645" s="10"/>
      <c r="HN645" s="10"/>
      <c r="HO645" s="10"/>
      <c r="HP645" s="10"/>
      <c r="HQ645" s="10"/>
      <c r="HR645" s="10"/>
      <c r="HS645" s="10"/>
      <c r="HT645" s="10"/>
      <c r="HU645" s="10"/>
      <c r="HV645" s="10"/>
      <c r="HW645" s="10"/>
      <c r="HX645" s="10"/>
      <c r="HY645" s="10"/>
      <c r="HZ645" s="10"/>
      <c r="IA645" s="10"/>
      <c r="IB645" s="10"/>
      <c r="IC645" s="10"/>
      <c r="ID645" s="10"/>
      <c r="IE645" s="10"/>
      <c r="IF645" s="10"/>
      <c r="IG645" s="10"/>
      <c r="IH645" s="10"/>
      <c r="II645" s="10"/>
      <c r="IJ645" s="10"/>
      <c r="IK645" s="10"/>
      <c r="IL645" s="10"/>
      <c r="IM645" s="10"/>
      <c r="IN645" s="10"/>
      <c r="IO645" s="10"/>
    </row>
    <row r="646" s="8" customFormat="1" ht="53" customHeight="1" spans="1:249">
      <c r="A646" s="67">
        <v>29</v>
      </c>
      <c r="B646" s="75" t="s">
        <v>1123</v>
      </c>
      <c r="C646" s="70" t="s">
        <v>1326</v>
      </c>
      <c r="D646" s="67" t="s">
        <v>988</v>
      </c>
      <c r="E646" s="70" t="s">
        <v>1124</v>
      </c>
      <c r="F646" s="75" t="s">
        <v>1394</v>
      </c>
      <c r="G646" s="95">
        <v>20.4713</v>
      </c>
      <c r="H646" s="76" t="s">
        <v>1307</v>
      </c>
      <c r="I646" s="79">
        <v>1</v>
      </c>
      <c r="J646" s="79"/>
      <c r="K646" s="94">
        <v>0.002</v>
      </c>
      <c r="L646" s="94">
        <v>0.0007</v>
      </c>
      <c r="M646" s="94">
        <v>0.008</v>
      </c>
      <c r="N646" s="94">
        <v>0.008</v>
      </c>
      <c r="O646" s="74" t="s">
        <v>1122</v>
      </c>
      <c r="P646" s="74" t="s">
        <v>1122</v>
      </c>
      <c r="Q646" s="73">
        <v>2022.04</v>
      </c>
      <c r="R646" s="67"/>
      <c r="S646" s="10"/>
      <c r="T646" s="10"/>
      <c r="U646" s="10"/>
      <c r="V646" s="10"/>
      <c r="W646" s="10"/>
      <c r="X646" s="10"/>
      <c r="Y646" s="10"/>
      <c r="Z646" s="10"/>
      <c r="AA646" s="10"/>
      <c r="AB646" s="10"/>
      <c r="AC646" s="10"/>
      <c r="AD646" s="10"/>
      <c r="AE646" s="10"/>
      <c r="AF646" s="10"/>
      <c r="AG646" s="10"/>
      <c r="AH646" s="10"/>
      <c r="AI646" s="10"/>
      <c r="AJ646" s="10"/>
      <c r="AK646" s="10"/>
      <c r="AL646" s="10"/>
      <c r="AM646" s="10"/>
      <c r="AN646" s="10"/>
      <c r="AO646" s="10"/>
      <c r="AP646" s="10"/>
      <c r="AQ646" s="10"/>
      <c r="AR646" s="10"/>
      <c r="AS646" s="10"/>
      <c r="AT646" s="10"/>
      <c r="AU646" s="10"/>
      <c r="AV646" s="10"/>
      <c r="AW646" s="10"/>
      <c r="AX646" s="10"/>
      <c r="AY646" s="10"/>
      <c r="AZ646" s="10"/>
      <c r="BA646" s="10"/>
      <c r="BB646" s="10"/>
      <c r="BC646" s="10"/>
      <c r="BD646" s="10"/>
      <c r="BE646" s="10"/>
      <c r="BF646" s="10"/>
      <c r="BG646" s="10"/>
      <c r="BH646" s="10"/>
      <c r="BI646" s="10"/>
      <c r="BJ646" s="10"/>
      <c r="BK646" s="10"/>
      <c r="BL646" s="10"/>
      <c r="BM646" s="10"/>
      <c r="BN646" s="10"/>
      <c r="BO646" s="10"/>
      <c r="BP646" s="10"/>
      <c r="BQ646" s="10"/>
      <c r="BR646" s="10"/>
      <c r="BS646" s="10"/>
      <c r="BT646" s="10"/>
      <c r="BU646" s="10"/>
      <c r="BV646" s="10"/>
      <c r="BW646" s="10"/>
      <c r="BX646" s="10"/>
      <c r="BY646" s="10"/>
      <c r="BZ646" s="10"/>
      <c r="CA646" s="10"/>
      <c r="CB646" s="10"/>
      <c r="CC646" s="10"/>
      <c r="CD646" s="10"/>
      <c r="CE646" s="10"/>
      <c r="CF646" s="10"/>
      <c r="CG646" s="10"/>
      <c r="CH646" s="10"/>
      <c r="CI646" s="10"/>
      <c r="CJ646" s="10"/>
      <c r="CK646" s="10"/>
      <c r="CL646" s="10"/>
      <c r="CM646" s="10"/>
      <c r="CN646" s="10"/>
      <c r="CO646" s="10"/>
      <c r="CP646" s="10"/>
      <c r="CQ646" s="10"/>
      <c r="CR646" s="10"/>
      <c r="CS646" s="10"/>
      <c r="CT646" s="10"/>
      <c r="CU646" s="10"/>
      <c r="CV646" s="10"/>
      <c r="CW646" s="10"/>
      <c r="CX646" s="10"/>
      <c r="CY646" s="10"/>
      <c r="CZ646" s="10"/>
      <c r="DA646" s="10"/>
      <c r="DB646" s="10"/>
      <c r="DC646" s="10"/>
      <c r="DD646" s="10"/>
      <c r="DE646" s="10"/>
      <c r="DF646" s="10"/>
      <c r="DG646" s="10"/>
      <c r="DH646" s="10"/>
      <c r="DI646" s="10"/>
      <c r="DJ646" s="10"/>
      <c r="DK646" s="10"/>
      <c r="DL646" s="10"/>
      <c r="DM646" s="10"/>
      <c r="DN646" s="10"/>
      <c r="DO646" s="10"/>
      <c r="DP646" s="10"/>
      <c r="DQ646" s="10"/>
      <c r="DR646" s="10"/>
      <c r="DS646" s="10"/>
      <c r="DT646" s="10"/>
      <c r="DU646" s="10"/>
      <c r="DV646" s="10"/>
      <c r="DW646" s="10"/>
      <c r="DX646" s="10"/>
      <c r="DY646" s="10"/>
      <c r="DZ646" s="10"/>
      <c r="EA646" s="10"/>
      <c r="EB646" s="10"/>
      <c r="EC646" s="10"/>
      <c r="ED646" s="10"/>
      <c r="EE646" s="10"/>
      <c r="EF646" s="10"/>
      <c r="EG646" s="10"/>
      <c r="EH646" s="10"/>
      <c r="EI646" s="10"/>
      <c r="EJ646" s="10"/>
      <c r="EK646" s="10"/>
      <c r="EL646" s="10"/>
      <c r="EM646" s="10"/>
      <c r="EN646" s="10"/>
      <c r="EO646" s="10"/>
      <c r="EP646" s="10"/>
      <c r="EQ646" s="10"/>
      <c r="ER646" s="10"/>
      <c r="ES646" s="10"/>
      <c r="ET646" s="10"/>
      <c r="EU646" s="10"/>
      <c r="EV646" s="10"/>
      <c r="EW646" s="10"/>
      <c r="EX646" s="10"/>
      <c r="EY646" s="10"/>
      <c r="EZ646" s="10"/>
      <c r="FA646" s="10"/>
      <c r="FB646" s="10"/>
      <c r="FC646" s="10"/>
      <c r="FD646" s="10"/>
      <c r="FE646" s="10"/>
      <c r="FF646" s="10"/>
      <c r="FG646" s="10"/>
      <c r="FH646" s="10"/>
      <c r="FI646" s="10"/>
      <c r="FJ646" s="10"/>
      <c r="FK646" s="10"/>
      <c r="FL646" s="10"/>
      <c r="FM646" s="10"/>
      <c r="FN646" s="10"/>
      <c r="FO646" s="10"/>
      <c r="FP646" s="10"/>
      <c r="FQ646" s="10"/>
      <c r="FR646" s="10"/>
      <c r="FS646" s="10"/>
      <c r="FT646" s="10"/>
      <c r="FU646" s="10"/>
      <c r="FV646" s="10"/>
      <c r="FW646" s="10"/>
      <c r="FX646" s="10"/>
      <c r="FY646" s="10"/>
      <c r="FZ646" s="10"/>
      <c r="GA646" s="10"/>
      <c r="GB646" s="10"/>
      <c r="GC646" s="10"/>
      <c r="GD646" s="10"/>
      <c r="GE646" s="10"/>
      <c r="GF646" s="10"/>
      <c r="GG646" s="10"/>
      <c r="GH646" s="10"/>
      <c r="GI646" s="10"/>
      <c r="GJ646" s="10"/>
      <c r="GK646" s="10"/>
      <c r="GL646" s="10"/>
      <c r="GM646" s="10"/>
      <c r="GN646" s="10"/>
      <c r="GO646" s="10"/>
      <c r="GP646" s="10"/>
      <c r="GQ646" s="10"/>
      <c r="GR646" s="10"/>
      <c r="GS646" s="10"/>
      <c r="GT646" s="10"/>
      <c r="GU646" s="10"/>
      <c r="GV646" s="10"/>
      <c r="GW646" s="10"/>
      <c r="GX646" s="10"/>
      <c r="GY646" s="10"/>
      <c r="GZ646" s="10"/>
      <c r="HA646" s="10"/>
      <c r="HB646" s="10"/>
      <c r="HC646" s="10"/>
      <c r="HD646" s="10"/>
      <c r="HE646" s="10"/>
      <c r="HF646" s="10"/>
      <c r="HG646" s="10"/>
      <c r="HH646" s="10"/>
      <c r="HI646" s="10"/>
      <c r="HJ646" s="10"/>
      <c r="HK646" s="10"/>
      <c r="HL646" s="10"/>
      <c r="HM646" s="10"/>
      <c r="HN646" s="10"/>
      <c r="HO646" s="10"/>
      <c r="HP646" s="10"/>
      <c r="HQ646" s="10"/>
      <c r="HR646" s="10"/>
      <c r="HS646" s="10"/>
      <c r="HT646" s="10"/>
      <c r="HU646" s="10"/>
      <c r="HV646" s="10"/>
      <c r="HW646" s="10"/>
      <c r="HX646" s="10"/>
      <c r="HY646" s="10"/>
      <c r="HZ646" s="10"/>
      <c r="IA646" s="10"/>
      <c r="IB646" s="10"/>
      <c r="IC646" s="10"/>
      <c r="ID646" s="10"/>
      <c r="IE646" s="10"/>
      <c r="IF646" s="10"/>
      <c r="IG646" s="10"/>
      <c r="IH646" s="10"/>
      <c r="II646" s="10"/>
      <c r="IJ646" s="10"/>
      <c r="IK646" s="10"/>
      <c r="IL646" s="10"/>
      <c r="IM646" s="10"/>
      <c r="IN646" s="10"/>
      <c r="IO646" s="10"/>
    </row>
    <row r="647" s="8" customFormat="1" ht="53" customHeight="1" spans="1:249">
      <c r="A647" s="67">
        <v>30</v>
      </c>
      <c r="B647" s="75" t="s">
        <v>1395</v>
      </c>
      <c r="C647" s="70" t="s">
        <v>1326</v>
      </c>
      <c r="D647" s="67" t="s">
        <v>988</v>
      </c>
      <c r="E647" s="70" t="s">
        <v>1396</v>
      </c>
      <c r="F647" s="112" t="s">
        <v>1397</v>
      </c>
      <c r="G647" s="95">
        <v>8.9692</v>
      </c>
      <c r="H647" s="76" t="s">
        <v>1307</v>
      </c>
      <c r="I647" s="73">
        <v>1</v>
      </c>
      <c r="J647" s="73"/>
      <c r="K647" s="94">
        <v>0.0053</v>
      </c>
      <c r="L647" s="94">
        <v>0.0101</v>
      </c>
      <c r="M647" s="94">
        <v>0.0192</v>
      </c>
      <c r="N647" s="94">
        <v>0.0192</v>
      </c>
      <c r="O647" s="74" t="s">
        <v>1122</v>
      </c>
      <c r="P647" s="74" t="s">
        <v>1122</v>
      </c>
      <c r="Q647" s="73">
        <v>2022.04</v>
      </c>
      <c r="R647" s="67"/>
      <c r="S647" s="10"/>
      <c r="T647" s="10"/>
      <c r="U647" s="10"/>
      <c r="V647" s="10"/>
      <c r="W647" s="10"/>
      <c r="X647" s="10"/>
      <c r="Y647" s="10"/>
      <c r="Z647" s="10"/>
      <c r="AA647" s="10"/>
      <c r="AB647" s="10"/>
      <c r="AC647" s="10"/>
      <c r="AD647" s="10"/>
      <c r="AE647" s="10"/>
      <c r="AF647" s="10"/>
      <c r="AG647" s="10"/>
      <c r="AH647" s="10"/>
      <c r="AI647" s="10"/>
      <c r="AJ647" s="10"/>
      <c r="AK647" s="10"/>
      <c r="AL647" s="10"/>
      <c r="AM647" s="10"/>
      <c r="AN647" s="10"/>
      <c r="AO647" s="10"/>
      <c r="AP647" s="10"/>
      <c r="AQ647" s="10"/>
      <c r="AR647" s="10"/>
      <c r="AS647" s="10"/>
      <c r="AT647" s="10"/>
      <c r="AU647" s="10"/>
      <c r="AV647" s="10"/>
      <c r="AW647" s="10"/>
      <c r="AX647" s="10"/>
      <c r="AY647" s="10"/>
      <c r="AZ647" s="10"/>
      <c r="BA647" s="10"/>
      <c r="BB647" s="10"/>
      <c r="BC647" s="10"/>
      <c r="BD647" s="10"/>
      <c r="BE647" s="10"/>
      <c r="BF647" s="10"/>
      <c r="BG647" s="10"/>
      <c r="BH647" s="10"/>
      <c r="BI647" s="10"/>
      <c r="BJ647" s="10"/>
      <c r="BK647" s="10"/>
      <c r="BL647" s="10"/>
      <c r="BM647" s="10"/>
      <c r="BN647" s="10"/>
      <c r="BO647" s="10"/>
      <c r="BP647" s="10"/>
      <c r="BQ647" s="10"/>
      <c r="BR647" s="10"/>
      <c r="BS647" s="10"/>
      <c r="BT647" s="10"/>
      <c r="BU647" s="10"/>
      <c r="BV647" s="10"/>
      <c r="BW647" s="10"/>
      <c r="BX647" s="10"/>
      <c r="BY647" s="10"/>
      <c r="BZ647" s="10"/>
      <c r="CA647" s="10"/>
      <c r="CB647" s="10"/>
      <c r="CC647" s="10"/>
      <c r="CD647" s="10"/>
      <c r="CE647" s="10"/>
      <c r="CF647" s="10"/>
      <c r="CG647" s="10"/>
      <c r="CH647" s="10"/>
      <c r="CI647" s="10"/>
      <c r="CJ647" s="10"/>
      <c r="CK647" s="10"/>
      <c r="CL647" s="10"/>
      <c r="CM647" s="10"/>
      <c r="CN647" s="10"/>
      <c r="CO647" s="10"/>
      <c r="CP647" s="10"/>
      <c r="CQ647" s="10"/>
      <c r="CR647" s="10"/>
      <c r="CS647" s="10"/>
      <c r="CT647" s="10"/>
      <c r="CU647" s="10"/>
      <c r="CV647" s="10"/>
      <c r="CW647" s="10"/>
      <c r="CX647" s="10"/>
      <c r="CY647" s="10"/>
      <c r="CZ647" s="10"/>
      <c r="DA647" s="10"/>
      <c r="DB647" s="10"/>
      <c r="DC647" s="10"/>
      <c r="DD647" s="10"/>
      <c r="DE647" s="10"/>
      <c r="DF647" s="10"/>
      <c r="DG647" s="10"/>
      <c r="DH647" s="10"/>
      <c r="DI647" s="10"/>
      <c r="DJ647" s="10"/>
      <c r="DK647" s="10"/>
      <c r="DL647" s="10"/>
      <c r="DM647" s="10"/>
      <c r="DN647" s="10"/>
      <c r="DO647" s="10"/>
      <c r="DP647" s="10"/>
      <c r="DQ647" s="10"/>
      <c r="DR647" s="10"/>
      <c r="DS647" s="10"/>
      <c r="DT647" s="10"/>
      <c r="DU647" s="10"/>
      <c r="DV647" s="10"/>
      <c r="DW647" s="10"/>
      <c r="DX647" s="10"/>
      <c r="DY647" s="10"/>
      <c r="DZ647" s="10"/>
      <c r="EA647" s="10"/>
      <c r="EB647" s="10"/>
      <c r="EC647" s="10"/>
      <c r="ED647" s="10"/>
      <c r="EE647" s="10"/>
      <c r="EF647" s="10"/>
      <c r="EG647" s="10"/>
      <c r="EH647" s="10"/>
      <c r="EI647" s="10"/>
      <c r="EJ647" s="10"/>
      <c r="EK647" s="10"/>
      <c r="EL647" s="10"/>
      <c r="EM647" s="10"/>
      <c r="EN647" s="10"/>
      <c r="EO647" s="10"/>
      <c r="EP647" s="10"/>
      <c r="EQ647" s="10"/>
      <c r="ER647" s="10"/>
      <c r="ES647" s="10"/>
      <c r="ET647" s="10"/>
      <c r="EU647" s="10"/>
      <c r="EV647" s="10"/>
      <c r="EW647" s="10"/>
      <c r="EX647" s="10"/>
      <c r="EY647" s="10"/>
      <c r="EZ647" s="10"/>
      <c r="FA647" s="10"/>
      <c r="FB647" s="10"/>
      <c r="FC647" s="10"/>
      <c r="FD647" s="10"/>
      <c r="FE647" s="10"/>
      <c r="FF647" s="10"/>
      <c r="FG647" s="10"/>
      <c r="FH647" s="10"/>
      <c r="FI647" s="10"/>
      <c r="FJ647" s="10"/>
      <c r="FK647" s="10"/>
      <c r="FL647" s="10"/>
      <c r="FM647" s="10"/>
      <c r="FN647" s="10"/>
      <c r="FO647" s="10"/>
      <c r="FP647" s="10"/>
      <c r="FQ647" s="10"/>
      <c r="FR647" s="10"/>
      <c r="FS647" s="10"/>
      <c r="FT647" s="10"/>
      <c r="FU647" s="10"/>
      <c r="FV647" s="10"/>
      <c r="FW647" s="10"/>
      <c r="FX647" s="10"/>
      <c r="FY647" s="10"/>
      <c r="FZ647" s="10"/>
      <c r="GA647" s="10"/>
      <c r="GB647" s="10"/>
      <c r="GC647" s="10"/>
      <c r="GD647" s="10"/>
      <c r="GE647" s="10"/>
      <c r="GF647" s="10"/>
      <c r="GG647" s="10"/>
      <c r="GH647" s="10"/>
      <c r="GI647" s="10"/>
      <c r="GJ647" s="10"/>
      <c r="GK647" s="10"/>
      <c r="GL647" s="10"/>
      <c r="GM647" s="10"/>
      <c r="GN647" s="10"/>
      <c r="GO647" s="10"/>
      <c r="GP647" s="10"/>
      <c r="GQ647" s="10"/>
      <c r="GR647" s="10"/>
      <c r="GS647" s="10"/>
      <c r="GT647" s="10"/>
      <c r="GU647" s="10"/>
      <c r="GV647" s="10"/>
      <c r="GW647" s="10"/>
      <c r="GX647" s="10"/>
      <c r="GY647" s="10"/>
      <c r="GZ647" s="10"/>
      <c r="HA647" s="10"/>
      <c r="HB647" s="10"/>
      <c r="HC647" s="10"/>
      <c r="HD647" s="10"/>
      <c r="HE647" s="10"/>
      <c r="HF647" s="10"/>
      <c r="HG647" s="10"/>
      <c r="HH647" s="10"/>
      <c r="HI647" s="10"/>
      <c r="HJ647" s="10"/>
      <c r="HK647" s="10"/>
      <c r="HL647" s="10"/>
      <c r="HM647" s="10"/>
      <c r="HN647" s="10"/>
      <c r="HO647" s="10"/>
      <c r="HP647" s="10"/>
      <c r="HQ647" s="10"/>
      <c r="HR647" s="10"/>
      <c r="HS647" s="10"/>
      <c r="HT647" s="10"/>
      <c r="HU647" s="10"/>
      <c r="HV647" s="10"/>
      <c r="HW647" s="10"/>
      <c r="HX647" s="10"/>
      <c r="HY647" s="10"/>
      <c r="HZ647" s="10"/>
      <c r="IA647" s="10"/>
      <c r="IB647" s="10"/>
      <c r="IC647" s="10"/>
      <c r="ID647" s="10"/>
      <c r="IE647" s="10"/>
      <c r="IF647" s="10"/>
      <c r="IG647" s="10"/>
      <c r="IH647" s="10"/>
      <c r="II647" s="10"/>
      <c r="IJ647" s="10"/>
      <c r="IK647" s="10"/>
      <c r="IL647" s="10"/>
      <c r="IM647" s="10"/>
      <c r="IN647" s="10"/>
      <c r="IO647" s="10"/>
    </row>
    <row r="648" s="8" customFormat="1" ht="53" customHeight="1" spans="1:249">
      <c r="A648" s="67">
        <v>31</v>
      </c>
      <c r="B648" s="75" t="s">
        <v>1398</v>
      </c>
      <c r="C648" s="70" t="s">
        <v>1326</v>
      </c>
      <c r="D648" s="67" t="s">
        <v>988</v>
      </c>
      <c r="E648" s="70" t="s">
        <v>1399</v>
      </c>
      <c r="F648" s="75" t="s">
        <v>1400</v>
      </c>
      <c r="G648" s="95">
        <v>19.1208</v>
      </c>
      <c r="H648" s="76" t="s">
        <v>1307</v>
      </c>
      <c r="I648" s="67">
        <v>1</v>
      </c>
      <c r="J648" s="67"/>
      <c r="K648" s="67">
        <v>0.0035</v>
      </c>
      <c r="L648" s="67">
        <v>0.0047</v>
      </c>
      <c r="M648" s="67">
        <v>0.02</v>
      </c>
      <c r="N648" s="67">
        <v>0.024</v>
      </c>
      <c r="O648" s="74" t="s">
        <v>1122</v>
      </c>
      <c r="P648" s="74" t="s">
        <v>1122</v>
      </c>
      <c r="Q648" s="73">
        <v>2022.04</v>
      </c>
      <c r="R648" s="67"/>
      <c r="S648" s="10"/>
      <c r="T648" s="10"/>
      <c r="U648" s="10"/>
      <c r="V648" s="10"/>
      <c r="W648" s="10"/>
      <c r="X648" s="10"/>
      <c r="Y648" s="10"/>
      <c r="Z648" s="10"/>
      <c r="AA648" s="10"/>
      <c r="AB648" s="10"/>
      <c r="AC648" s="10"/>
      <c r="AD648" s="10"/>
      <c r="AE648" s="10"/>
      <c r="AF648" s="10"/>
      <c r="AG648" s="10"/>
      <c r="AH648" s="10"/>
      <c r="AI648" s="10"/>
      <c r="AJ648" s="10"/>
      <c r="AK648" s="10"/>
      <c r="AL648" s="10"/>
      <c r="AM648" s="10"/>
      <c r="AN648" s="10"/>
      <c r="AO648" s="10"/>
      <c r="AP648" s="10"/>
      <c r="AQ648" s="10"/>
      <c r="AR648" s="10"/>
      <c r="AS648" s="10"/>
      <c r="AT648" s="10"/>
      <c r="AU648" s="10"/>
      <c r="AV648" s="10"/>
      <c r="AW648" s="10"/>
      <c r="AX648" s="10"/>
      <c r="AY648" s="10"/>
      <c r="AZ648" s="10"/>
      <c r="BA648" s="10"/>
      <c r="BB648" s="10"/>
      <c r="BC648" s="10"/>
      <c r="BD648" s="10"/>
      <c r="BE648" s="10"/>
      <c r="BF648" s="10"/>
      <c r="BG648" s="10"/>
      <c r="BH648" s="10"/>
      <c r="BI648" s="10"/>
      <c r="BJ648" s="10"/>
      <c r="BK648" s="10"/>
      <c r="BL648" s="10"/>
      <c r="BM648" s="10"/>
      <c r="BN648" s="10"/>
      <c r="BO648" s="10"/>
      <c r="BP648" s="10"/>
      <c r="BQ648" s="10"/>
      <c r="BR648" s="10"/>
      <c r="BS648" s="10"/>
      <c r="BT648" s="10"/>
      <c r="BU648" s="10"/>
      <c r="BV648" s="10"/>
      <c r="BW648" s="10"/>
      <c r="BX648" s="10"/>
      <c r="BY648" s="10"/>
      <c r="BZ648" s="10"/>
      <c r="CA648" s="10"/>
      <c r="CB648" s="10"/>
      <c r="CC648" s="10"/>
      <c r="CD648" s="10"/>
      <c r="CE648" s="10"/>
      <c r="CF648" s="10"/>
      <c r="CG648" s="10"/>
      <c r="CH648" s="10"/>
      <c r="CI648" s="10"/>
      <c r="CJ648" s="10"/>
      <c r="CK648" s="10"/>
      <c r="CL648" s="10"/>
      <c r="CM648" s="10"/>
      <c r="CN648" s="10"/>
      <c r="CO648" s="10"/>
      <c r="CP648" s="10"/>
      <c r="CQ648" s="10"/>
      <c r="CR648" s="10"/>
      <c r="CS648" s="10"/>
      <c r="CT648" s="10"/>
      <c r="CU648" s="10"/>
      <c r="CV648" s="10"/>
      <c r="CW648" s="10"/>
      <c r="CX648" s="10"/>
      <c r="CY648" s="10"/>
      <c r="CZ648" s="10"/>
      <c r="DA648" s="10"/>
      <c r="DB648" s="10"/>
      <c r="DC648" s="10"/>
      <c r="DD648" s="10"/>
      <c r="DE648" s="10"/>
      <c r="DF648" s="10"/>
      <c r="DG648" s="10"/>
      <c r="DH648" s="10"/>
      <c r="DI648" s="10"/>
      <c r="DJ648" s="10"/>
      <c r="DK648" s="10"/>
      <c r="DL648" s="10"/>
      <c r="DM648" s="10"/>
      <c r="DN648" s="10"/>
      <c r="DO648" s="10"/>
      <c r="DP648" s="10"/>
      <c r="DQ648" s="10"/>
      <c r="DR648" s="10"/>
      <c r="DS648" s="10"/>
      <c r="DT648" s="10"/>
      <c r="DU648" s="10"/>
      <c r="DV648" s="10"/>
      <c r="DW648" s="10"/>
      <c r="DX648" s="10"/>
      <c r="DY648" s="10"/>
      <c r="DZ648" s="10"/>
      <c r="EA648" s="10"/>
      <c r="EB648" s="10"/>
      <c r="EC648" s="10"/>
      <c r="ED648" s="10"/>
      <c r="EE648" s="10"/>
      <c r="EF648" s="10"/>
      <c r="EG648" s="10"/>
      <c r="EH648" s="10"/>
      <c r="EI648" s="10"/>
      <c r="EJ648" s="10"/>
      <c r="EK648" s="10"/>
      <c r="EL648" s="10"/>
      <c r="EM648" s="10"/>
      <c r="EN648" s="10"/>
      <c r="EO648" s="10"/>
      <c r="EP648" s="10"/>
      <c r="EQ648" s="10"/>
      <c r="ER648" s="10"/>
      <c r="ES648" s="10"/>
      <c r="ET648" s="10"/>
      <c r="EU648" s="10"/>
      <c r="EV648" s="10"/>
      <c r="EW648" s="10"/>
      <c r="EX648" s="10"/>
      <c r="EY648" s="10"/>
      <c r="EZ648" s="10"/>
      <c r="FA648" s="10"/>
      <c r="FB648" s="10"/>
      <c r="FC648" s="10"/>
      <c r="FD648" s="10"/>
      <c r="FE648" s="10"/>
      <c r="FF648" s="10"/>
      <c r="FG648" s="10"/>
      <c r="FH648" s="10"/>
      <c r="FI648" s="10"/>
      <c r="FJ648" s="10"/>
      <c r="FK648" s="10"/>
      <c r="FL648" s="10"/>
      <c r="FM648" s="10"/>
      <c r="FN648" s="10"/>
      <c r="FO648" s="10"/>
      <c r="FP648" s="10"/>
      <c r="FQ648" s="10"/>
      <c r="FR648" s="10"/>
      <c r="FS648" s="10"/>
      <c r="FT648" s="10"/>
      <c r="FU648" s="10"/>
      <c r="FV648" s="10"/>
      <c r="FW648" s="10"/>
      <c r="FX648" s="10"/>
      <c r="FY648" s="10"/>
      <c r="FZ648" s="10"/>
      <c r="GA648" s="10"/>
      <c r="GB648" s="10"/>
      <c r="GC648" s="10"/>
      <c r="GD648" s="10"/>
      <c r="GE648" s="10"/>
      <c r="GF648" s="10"/>
      <c r="GG648" s="10"/>
      <c r="GH648" s="10"/>
      <c r="GI648" s="10"/>
      <c r="GJ648" s="10"/>
      <c r="GK648" s="10"/>
      <c r="GL648" s="10"/>
      <c r="GM648" s="10"/>
      <c r="GN648" s="10"/>
      <c r="GO648" s="10"/>
      <c r="GP648" s="10"/>
      <c r="GQ648" s="10"/>
      <c r="GR648" s="10"/>
      <c r="GS648" s="10"/>
      <c r="GT648" s="10"/>
      <c r="GU648" s="10"/>
      <c r="GV648" s="10"/>
      <c r="GW648" s="10"/>
      <c r="GX648" s="10"/>
      <c r="GY648" s="10"/>
      <c r="GZ648" s="10"/>
      <c r="HA648" s="10"/>
      <c r="HB648" s="10"/>
      <c r="HC648" s="10"/>
      <c r="HD648" s="10"/>
      <c r="HE648" s="10"/>
      <c r="HF648" s="10"/>
      <c r="HG648" s="10"/>
      <c r="HH648" s="10"/>
      <c r="HI648" s="10"/>
      <c r="HJ648" s="10"/>
      <c r="HK648" s="10"/>
      <c r="HL648" s="10"/>
      <c r="HM648" s="10"/>
      <c r="HN648" s="10"/>
      <c r="HO648" s="10"/>
      <c r="HP648" s="10"/>
      <c r="HQ648" s="10"/>
      <c r="HR648" s="10"/>
      <c r="HS648" s="10"/>
      <c r="HT648" s="10"/>
      <c r="HU648" s="10"/>
      <c r="HV648" s="10"/>
      <c r="HW648" s="10"/>
      <c r="HX648" s="10"/>
      <c r="HY648" s="10"/>
      <c r="HZ648" s="10"/>
      <c r="IA648" s="10"/>
      <c r="IB648" s="10"/>
      <c r="IC648" s="10"/>
      <c r="ID648" s="10"/>
      <c r="IE648" s="10"/>
      <c r="IF648" s="10"/>
      <c r="IG648" s="10"/>
      <c r="IH648" s="10"/>
      <c r="II648" s="10"/>
      <c r="IJ648" s="10"/>
      <c r="IK648" s="10"/>
      <c r="IL648" s="10"/>
      <c r="IM648" s="10"/>
      <c r="IN648" s="10"/>
      <c r="IO648" s="10"/>
    </row>
    <row r="649" s="8" customFormat="1" ht="53" customHeight="1" spans="1:249">
      <c r="A649" s="67">
        <v>32</v>
      </c>
      <c r="B649" s="75" t="s">
        <v>1401</v>
      </c>
      <c r="C649" s="70" t="s">
        <v>1326</v>
      </c>
      <c r="D649" s="67" t="s">
        <v>988</v>
      </c>
      <c r="E649" s="70" t="s">
        <v>868</v>
      </c>
      <c r="F649" s="112" t="s">
        <v>1402</v>
      </c>
      <c r="G649" s="95">
        <v>44.4983</v>
      </c>
      <c r="H649" s="76" t="s">
        <v>1307</v>
      </c>
      <c r="I649" s="67">
        <v>1</v>
      </c>
      <c r="J649" s="67"/>
      <c r="K649" s="94">
        <v>0.0077</v>
      </c>
      <c r="L649" s="67">
        <v>0.0131</v>
      </c>
      <c r="M649" s="94">
        <v>0.0382</v>
      </c>
      <c r="N649" s="94">
        <v>0.0555</v>
      </c>
      <c r="O649" s="74" t="s">
        <v>1122</v>
      </c>
      <c r="P649" s="74" t="s">
        <v>1122</v>
      </c>
      <c r="Q649" s="73">
        <v>2022.04</v>
      </c>
      <c r="R649" s="67"/>
      <c r="S649" s="10"/>
      <c r="T649" s="10"/>
      <c r="U649" s="10"/>
      <c r="V649" s="10"/>
      <c r="W649" s="10"/>
      <c r="X649" s="10"/>
      <c r="Y649" s="10"/>
      <c r="Z649" s="10"/>
      <c r="AA649" s="10"/>
      <c r="AB649" s="10"/>
      <c r="AC649" s="10"/>
      <c r="AD649" s="10"/>
      <c r="AE649" s="10"/>
      <c r="AF649" s="10"/>
      <c r="AG649" s="10"/>
      <c r="AH649" s="10"/>
      <c r="AI649" s="10"/>
      <c r="AJ649" s="10"/>
      <c r="AK649" s="10"/>
      <c r="AL649" s="10"/>
      <c r="AM649" s="10"/>
      <c r="AN649" s="10"/>
      <c r="AO649" s="10"/>
      <c r="AP649" s="10"/>
      <c r="AQ649" s="10"/>
      <c r="AR649" s="10"/>
      <c r="AS649" s="10"/>
      <c r="AT649" s="10"/>
      <c r="AU649" s="10"/>
      <c r="AV649" s="10"/>
      <c r="AW649" s="10"/>
      <c r="AX649" s="10"/>
      <c r="AY649" s="10"/>
      <c r="AZ649" s="10"/>
      <c r="BA649" s="10"/>
      <c r="BB649" s="10"/>
      <c r="BC649" s="10"/>
      <c r="BD649" s="10"/>
      <c r="BE649" s="10"/>
      <c r="BF649" s="10"/>
      <c r="BG649" s="10"/>
      <c r="BH649" s="10"/>
      <c r="BI649" s="10"/>
      <c r="BJ649" s="10"/>
      <c r="BK649" s="10"/>
      <c r="BL649" s="10"/>
      <c r="BM649" s="10"/>
      <c r="BN649" s="10"/>
      <c r="BO649" s="10"/>
      <c r="BP649" s="10"/>
      <c r="BQ649" s="10"/>
      <c r="BR649" s="10"/>
      <c r="BS649" s="10"/>
      <c r="BT649" s="10"/>
      <c r="BU649" s="10"/>
      <c r="BV649" s="10"/>
      <c r="BW649" s="10"/>
      <c r="BX649" s="10"/>
      <c r="BY649" s="10"/>
      <c r="BZ649" s="10"/>
      <c r="CA649" s="10"/>
      <c r="CB649" s="10"/>
      <c r="CC649" s="10"/>
      <c r="CD649" s="10"/>
      <c r="CE649" s="10"/>
      <c r="CF649" s="10"/>
      <c r="CG649" s="10"/>
      <c r="CH649" s="10"/>
      <c r="CI649" s="10"/>
      <c r="CJ649" s="10"/>
      <c r="CK649" s="10"/>
      <c r="CL649" s="10"/>
      <c r="CM649" s="10"/>
      <c r="CN649" s="10"/>
      <c r="CO649" s="10"/>
      <c r="CP649" s="10"/>
      <c r="CQ649" s="10"/>
      <c r="CR649" s="10"/>
      <c r="CS649" s="10"/>
      <c r="CT649" s="10"/>
      <c r="CU649" s="10"/>
      <c r="CV649" s="10"/>
      <c r="CW649" s="10"/>
      <c r="CX649" s="10"/>
      <c r="CY649" s="10"/>
      <c r="CZ649" s="10"/>
      <c r="DA649" s="10"/>
      <c r="DB649" s="10"/>
      <c r="DC649" s="10"/>
      <c r="DD649" s="10"/>
      <c r="DE649" s="10"/>
      <c r="DF649" s="10"/>
      <c r="DG649" s="10"/>
      <c r="DH649" s="10"/>
      <c r="DI649" s="10"/>
      <c r="DJ649" s="10"/>
      <c r="DK649" s="10"/>
      <c r="DL649" s="10"/>
      <c r="DM649" s="10"/>
      <c r="DN649" s="10"/>
      <c r="DO649" s="10"/>
      <c r="DP649" s="10"/>
      <c r="DQ649" s="10"/>
      <c r="DR649" s="10"/>
      <c r="DS649" s="10"/>
      <c r="DT649" s="10"/>
      <c r="DU649" s="10"/>
      <c r="DV649" s="10"/>
      <c r="DW649" s="10"/>
      <c r="DX649" s="10"/>
      <c r="DY649" s="10"/>
      <c r="DZ649" s="10"/>
      <c r="EA649" s="10"/>
      <c r="EB649" s="10"/>
      <c r="EC649" s="10"/>
      <c r="ED649" s="10"/>
      <c r="EE649" s="10"/>
      <c r="EF649" s="10"/>
      <c r="EG649" s="10"/>
      <c r="EH649" s="10"/>
      <c r="EI649" s="10"/>
      <c r="EJ649" s="10"/>
      <c r="EK649" s="10"/>
      <c r="EL649" s="10"/>
      <c r="EM649" s="10"/>
      <c r="EN649" s="10"/>
      <c r="EO649" s="10"/>
      <c r="EP649" s="10"/>
      <c r="EQ649" s="10"/>
      <c r="ER649" s="10"/>
      <c r="ES649" s="10"/>
      <c r="ET649" s="10"/>
      <c r="EU649" s="10"/>
      <c r="EV649" s="10"/>
      <c r="EW649" s="10"/>
      <c r="EX649" s="10"/>
      <c r="EY649" s="10"/>
      <c r="EZ649" s="10"/>
      <c r="FA649" s="10"/>
      <c r="FB649" s="10"/>
      <c r="FC649" s="10"/>
      <c r="FD649" s="10"/>
      <c r="FE649" s="10"/>
      <c r="FF649" s="10"/>
      <c r="FG649" s="10"/>
      <c r="FH649" s="10"/>
      <c r="FI649" s="10"/>
      <c r="FJ649" s="10"/>
      <c r="FK649" s="10"/>
      <c r="FL649" s="10"/>
      <c r="FM649" s="10"/>
      <c r="FN649" s="10"/>
      <c r="FO649" s="10"/>
      <c r="FP649" s="10"/>
      <c r="FQ649" s="10"/>
      <c r="FR649" s="10"/>
      <c r="FS649" s="10"/>
      <c r="FT649" s="10"/>
      <c r="FU649" s="10"/>
      <c r="FV649" s="10"/>
      <c r="FW649" s="10"/>
      <c r="FX649" s="10"/>
      <c r="FY649" s="10"/>
      <c r="FZ649" s="10"/>
      <c r="GA649" s="10"/>
      <c r="GB649" s="10"/>
      <c r="GC649" s="10"/>
      <c r="GD649" s="10"/>
      <c r="GE649" s="10"/>
      <c r="GF649" s="10"/>
      <c r="GG649" s="10"/>
      <c r="GH649" s="10"/>
      <c r="GI649" s="10"/>
      <c r="GJ649" s="10"/>
      <c r="GK649" s="10"/>
      <c r="GL649" s="10"/>
      <c r="GM649" s="10"/>
      <c r="GN649" s="10"/>
      <c r="GO649" s="10"/>
      <c r="GP649" s="10"/>
      <c r="GQ649" s="10"/>
      <c r="GR649" s="10"/>
      <c r="GS649" s="10"/>
      <c r="GT649" s="10"/>
      <c r="GU649" s="10"/>
      <c r="GV649" s="10"/>
      <c r="GW649" s="10"/>
      <c r="GX649" s="10"/>
      <c r="GY649" s="10"/>
      <c r="GZ649" s="10"/>
      <c r="HA649" s="10"/>
      <c r="HB649" s="10"/>
      <c r="HC649" s="10"/>
      <c r="HD649" s="10"/>
      <c r="HE649" s="10"/>
      <c r="HF649" s="10"/>
      <c r="HG649" s="10"/>
      <c r="HH649" s="10"/>
      <c r="HI649" s="10"/>
      <c r="HJ649" s="10"/>
      <c r="HK649" s="10"/>
      <c r="HL649" s="10"/>
      <c r="HM649" s="10"/>
      <c r="HN649" s="10"/>
      <c r="HO649" s="10"/>
      <c r="HP649" s="10"/>
      <c r="HQ649" s="10"/>
      <c r="HR649" s="10"/>
      <c r="HS649" s="10"/>
      <c r="HT649" s="10"/>
      <c r="HU649" s="10"/>
      <c r="HV649" s="10"/>
      <c r="HW649" s="10"/>
      <c r="HX649" s="10"/>
      <c r="HY649" s="10"/>
      <c r="HZ649" s="10"/>
      <c r="IA649" s="10"/>
      <c r="IB649" s="10"/>
      <c r="IC649" s="10"/>
      <c r="ID649" s="10"/>
      <c r="IE649" s="10"/>
      <c r="IF649" s="10"/>
      <c r="IG649" s="10"/>
      <c r="IH649" s="10"/>
      <c r="II649" s="10"/>
      <c r="IJ649" s="10"/>
      <c r="IK649" s="10"/>
      <c r="IL649" s="10"/>
      <c r="IM649" s="10"/>
      <c r="IN649" s="10"/>
      <c r="IO649" s="10"/>
    </row>
    <row r="650" s="8" customFormat="1" ht="53" customHeight="1" spans="1:249">
      <c r="A650" s="67">
        <v>33</v>
      </c>
      <c r="B650" s="75" t="s">
        <v>1168</v>
      </c>
      <c r="C650" s="70" t="s">
        <v>1326</v>
      </c>
      <c r="D650" s="67" t="s">
        <v>988</v>
      </c>
      <c r="E650" s="70" t="s">
        <v>1403</v>
      </c>
      <c r="F650" s="75" t="s">
        <v>1404</v>
      </c>
      <c r="G650" s="95">
        <v>10.6993</v>
      </c>
      <c r="H650" s="76" t="s">
        <v>1307</v>
      </c>
      <c r="I650" s="67">
        <v>1</v>
      </c>
      <c r="J650" s="67"/>
      <c r="K650" s="94">
        <v>0.0139</v>
      </c>
      <c r="L650" s="67">
        <v>0.0227</v>
      </c>
      <c r="M650" s="94">
        <v>0.073</v>
      </c>
      <c r="N650" s="94">
        <v>0.0933</v>
      </c>
      <c r="O650" s="74" t="s">
        <v>1122</v>
      </c>
      <c r="P650" s="74" t="s">
        <v>1122</v>
      </c>
      <c r="Q650" s="73">
        <v>2022.04</v>
      </c>
      <c r="R650" s="67"/>
      <c r="S650" s="10"/>
      <c r="T650" s="10"/>
      <c r="U650" s="10"/>
      <c r="V650" s="10"/>
      <c r="W650" s="10"/>
      <c r="X650" s="10"/>
      <c r="Y650" s="10"/>
      <c r="Z650" s="10"/>
      <c r="AA650" s="10"/>
      <c r="AB650" s="10"/>
      <c r="AC650" s="10"/>
      <c r="AD650" s="10"/>
      <c r="AE650" s="10"/>
      <c r="AF650" s="10"/>
      <c r="AG650" s="10"/>
      <c r="AH650" s="10"/>
      <c r="AI650" s="10"/>
      <c r="AJ650" s="10"/>
      <c r="AK650" s="10"/>
      <c r="AL650" s="10"/>
      <c r="AM650" s="10"/>
      <c r="AN650" s="10"/>
      <c r="AO650" s="10"/>
      <c r="AP650" s="10"/>
      <c r="AQ650" s="10"/>
      <c r="AR650" s="10"/>
      <c r="AS650" s="10"/>
      <c r="AT650" s="10"/>
      <c r="AU650" s="10"/>
      <c r="AV650" s="10"/>
      <c r="AW650" s="10"/>
      <c r="AX650" s="10"/>
      <c r="AY650" s="10"/>
      <c r="AZ650" s="10"/>
      <c r="BA650" s="10"/>
      <c r="BB650" s="10"/>
      <c r="BC650" s="10"/>
      <c r="BD650" s="10"/>
      <c r="BE650" s="10"/>
      <c r="BF650" s="10"/>
      <c r="BG650" s="10"/>
      <c r="BH650" s="10"/>
      <c r="BI650" s="10"/>
      <c r="BJ650" s="10"/>
      <c r="BK650" s="10"/>
      <c r="BL650" s="10"/>
      <c r="BM650" s="10"/>
      <c r="BN650" s="10"/>
      <c r="BO650" s="10"/>
      <c r="BP650" s="10"/>
      <c r="BQ650" s="10"/>
      <c r="BR650" s="10"/>
      <c r="BS650" s="10"/>
      <c r="BT650" s="10"/>
      <c r="BU650" s="10"/>
      <c r="BV650" s="10"/>
      <c r="BW650" s="10"/>
      <c r="BX650" s="10"/>
      <c r="BY650" s="10"/>
      <c r="BZ650" s="10"/>
      <c r="CA650" s="10"/>
      <c r="CB650" s="10"/>
      <c r="CC650" s="10"/>
      <c r="CD650" s="10"/>
      <c r="CE650" s="10"/>
      <c r="CF650" s="10"/>
      <c r="CG650" s="10"/>
      <c r="CH650" s="10"/>
      <c r="CI650" s="10"/>
      <c r="CJ650" s="10"/>
      <c r="CK650" s="10"/>
      <c r="CL650" s="10"/>
      <c r="CM650" s="10"/>
      <c r="CN650" s="10"/>
      <c r="CO650" s="10"/>
      <c r="CP650" s="10"/>
      <c r="CQ650" s="10"/>
      <c r="CR650" s="10"/>
      <c r="CS650" s="10"/>
      <c r="CT650" s="10"/>
      <c r="CU650" s="10"/>
      <c r="CV650" s="10"/>
      <c r="CW650" s="10"/>
      <c r="CX650" s="10"/>
      <c r="CY650" s="10"/>
      <c r="CZ650" s="10"/>
      <c r="DA650" s="10"/>
      <c r="DB650" s="10"/>
      <c r="DC650" s="10"/>
      <c r="DD650" s="10"/>
      <c r="DE650" s="10"/>
      <c r="DF650" s="10"/>
      <c r="DG650" s="10"/>
      <c r="DH650" s="10"/>
      <c r="DI650" s="10"/>
      <c r="DJ650" s="10"/>
      <c r="DK650" s="10"/>
      <c r="DL650" s="10"/>
      <c r="DM650" s="10"/>
      <c r="DN650" s="10"/>
      <c r="DO650" s="10"/>
      <c r="DP650" s="10"/>
      <c r="DQ650" s="10"/>
      <c r="DR650" s="10"/>
      <c r="DS650" s="10"/>
      <c r="DT650" s="10"/>
      <c r="DU650" s="10"/>
      <c r="DV650" s="10"/>
      <c r="DW650" s="10"/>
      <c r="DX650" s="10"/>
      <c r="DY650" s="10"/>
      <c r="DZ650" s="10"/>
      <c r="EA650" s="10"/>
      <c r="EB650" s="10"/>
      <c r="EC650" s="10"/>
      <c r="ED650" s="10"/>
      <c r="EE650" s="10"/>
      <c r="EF650" s="10"/>
      <c r="EG650" s="10"/>
      <c r="EH650" s="10"/>
      <c r="EI650" s="10"/>
      <c r="EJ650" s="10"/>
      <c r="EK650" s="10"/>
      <c r="EL650" s="10"/>
      <c r="EM650" s="10"/>
      <c r="EN650" s="10"/>
      <c r="EO650" s="10"/>
      <c r="EP650" s="10"/>
      <c r="EQ650" s="10"/>
      <c r="ER650" s="10"/>
      <c r="ES650" s="10"/>
      <c r="ET650" s="10"/>
      <c r="EU650" s="10"/>
      <c r="EV650" s="10"/>
      <c r="EW650" s="10"/>
      <c r="EX650" s="10"/>
      <c r="EY650" s="10"/>
      <c r="EZ650" s="10"/>
      <c r="FA650" s="10"/>
      <c r="FB650" s="10"/>
      <c r="FC650" s="10"/>
      <c r="FD650" s="10"/>
      <c r="FE650" s="10"/>
      <c r="FF650" s="10"/>
      <c r="FG650" s="10"/>
      <c r="FH650" s="10"/>
      <c r="FI650" s="10"/>
      <c r="FJ650" s="10"/>
      <c r="FK650" s="10"/>
      <c r="FL650" s="10"/>
      <c r="FM650" s="10"/>
      <c r="FN650" s="10"/>
      <c r="FO650" s="10"/>
      <c r="FP650" s="10"/>
      <c r="FQ650" s="10"/>
      <c r="FR650" s="10"/>
      <c r="FS650" s="10"/>
      <c r="FT650" s="10"/>
      <c r="FU650" s="10"/>
      <c r="FV650" s="10"/>
      <c r="FW650" s="10"/>
      <c r="FX650" s="10"/>
      <c r="FY650" s="10"/>
      <c r="FZ650" s="10"/>
      <c r="GA650" s="10"/>
      <c r="GB650" s="10"/>
      <c r="GC650" s="10"/>
      <c r="GD650" s="10"/>
      <c r="GE650" s="10"/>
      <c r="GF650" s="10"/>
      <c r="GG650" s="10"/>
      <c r="GH650" s="10"/>
      <c r="GI650" s="10"/>
      <c r="GJ650" s="10"/>
      <c r="GK650" s="10"/>
      <c r="GL650" s="10"/>
      <c r="GM650" s="10"/>
      <c r="GN650" s="10"/>
      <c r="GO650" s="10"/>
      <c r="GP650" s="10"/>
      <c r="GQ650" s="10"/>
      <c r="GR650" s="10"/>
      <c r="GS650" s="10"/>
      <c r="GT650" s="10"/>
      <c r="GU650" s="10"/>
      <c r="GV650" s="10"/>
      <c r="GW650" s="10"/>
      <c r="GX650" s="10"/>
      <c r="GY650" s="10"/>
      <c r="GZ650" s="10"/>
      <c r="HA650" s="10"/>
      <c r="HB650" s="10"/>
      <c r="HC650" s="10"/>
      <c r="HD650" s="10"/>
      <c r="HE650" s="10"/>
      <c r="HF650" s="10"/>
      <c r="HG650" s="10"/>
      <c r="HH650" s="10"/>
      <c r="HI650" s="10"/>
      <c r="HJ650" s="10"/>
      <c r="HK650" s="10"/>
      <c r="HL650" s="10"/>
      <c r="HM650" s="10"/>
      <c r="HN650" s="10"/>
      <c r="HO650" s="10"/>
      <c r="HP650" s="10"/>
      <c r="HQ650" s="10"/>
      <c r="HR650" s="10"/>
      <c r="HS650" s="10"/>
      <c r="HT650" s="10"/>
      <c r="HU650" s="10"/>
      <c r="HV650" s="10"/>
      <c r="HW650" s="10"/>
      <c r="HX650" s="10"/>
      <c r="HY650" s="10"/>
      <c r="HZ650" s="10"/>
      <c r="IA650" s="10"/>
      <c r="IB650" s="10"/>
      <c r="IC650" s="10"/>
      <c r="ID650" s="10"/>
      <c r="IE650" s="10"/>
      <c r="IF650" s="10"/>
      <c r="IG650" s="10"/>
      <c r="IH650" s="10"/>
      <c r="II650" s="10"/>
      <c r="IJ650" s="10"/>
      <c r="IK650" s="10"/>
      <c r="IL650" s="10"/>
      <c r="IM650" s="10"/>
      <c r="IN650" s="10"/>
      <c r="IO650" s="10"/>
    </row>
    <row r="651" s="8" customFormat="1" ht="53" customHeight="1" spans="1:249">
      <c r="A651" s="67">
        <v>34</v>
      </c>
      <c r="B651" s="75" t="s">
        <v>1405</v>
      </c>
      <c r="C651" s="70" t="s">
        <v>1326</v>
      </c>
      <c r="D651" s="67" t="s">
        <v>988</v>
      </c>
      <c r="E651" s="70" t="s">
        <v>1406</v>
      </c>
      <c r="F651" s="75" t="s">
        <v>1407</v>
      </c>
      <c r="G651" s="95">
        <v>16.2537</v>
      </c>
      <c r="H651" s="76" t="s">
        <v>1307</v>
      </c>
      <c r="I651" s="100">
        <v>1</v>
      </c>
      <c r="J651" s="79"/>
      <c r="K651" s="236">
        <v>0.013</v>
      </c>
      <c r="L651" s="236">
        <v>0.0172</v>
      </c>
      <c r="M651" s="236">
        <v>0.085</v>
      </c>
      <c r="N651" s="236">
        <v>0.0775</v>
      </c>
      <c r="O651" s="74" t="s">
        <v>1122</v>
      </c>
      <c r="P651" s="74" t="s">
        <v>1122</v>
      </c>
      <c r="Q651" s="73">
        <v>2022.04</v>
      </c>
      <c r="R651" s="67"/>
      <c r="S651" s="10"/>
      <c r="T651" s="10"/>
      <c r="U651" s="10"/>
      <c r="V651" s="10"/>
      <c r="W651" s="10"/>
      <c r="X651" s="10"/>
      <c r="Y651" s="10"/>
      <c r="Z651" s="10"/>
      <c r="AA651" s="10"/>
      <c r="AB651" s="10"/>
      <c r="AC651" s="10"/>
      <c r="AD651" s="10"/>
      <c r="AE651" s="10"/>
      <c r="AF651" s="10"/>
      <c r="AG651" s="10"/>
      <c r="AH651" s="10"/>
      <c r="AI651" s="10"/>
      <c r="AJ651" s="10"/>
      <c r="AK651" s="10"/>
      <c r="AL651" s="10"/>
      <c r="AM651" s="10"/>
      <c r="AN651" s="10"/>
      <c r="AO651" s="10"/>
      <c r="AP651" s="10"/>
      <c r="AQ651" s="10"/>
      <c r="AR651" s="10"/>
      <c r="AS651" s="10"/>
      <c r="AT651" s="10"/>
      <c r="AU651" s="10"/>
      <c r="AV651" s="10"/>
      <c r="AW651" s="10"/>
      <c r="AX651" s="10"/>
      <c r="AY651" s="10"/>
      <c r="AZ651" s="10"/>
      <c r="BA651" s="10"/>
      <c r="BB651" s="10"/>
      <c r="BC651" s="10"/>
      <c r="BD651" s="10"/>
      <c r="BE651" s="10"/>
      <c r="BF651" s="10"/>
      <c r="BG651" s="10"/>
      <c r="BH651" s="10"/>
      <c r="BI651" s="10"/>
      <c r="BJ651" s="10"/>
      <c r="BK651" s="10"/>
      <c r="BL651" s="10"/>
      <c r="BM651" s="10"/>
      <c r="BN651" s="10"/>
      <c r="BO651" s="10"/>
      <c r="BP651" s="10"/>
      <c r="BQ651" s="10"/>
      <c r="BR651" s="10"/>
      <c r="BS651" s="10"/>
      <c r="BT651" s="10"/>
      <c r="BU651" s="10"/>
      <c r="BV651" s="10"/>
      <c r="BW651" s="10"/>
      <c r="BX651" s="10"/>
      <c r="BY651" s="10"/>
      <c r="BZ651" s="10"/>
      <c r="CA651" s="10"/>
      <c r="CB651" s="10"/>
      <c r="CC651" s="10"/>
      <c r="CD651" s="10"/>
      <c r="CE651" s="10"/>
      <c r="CF651" s="10"/>
      <c r="CG651" s="10"/>
      <c r="CH651" s="10"/>
      <c r="CI651" s="10"/>
      <c r="CJ651" s="10"/>
      <c r="CK651" s="10"/>
      <c r="CL651" s="10"/>
      <c r="CM651" s="10"/>
      <c r="CN651" s="10"/>
      <c r="CO651" s="10"/>
      <c r="CP651" s="10"/>
      <c r="CQ651" s="10"/>
      <c r="CR651" s="10"/>
      <c r="CS651" s="10"/>
      <c r="CT651" s="10"/>
      <c r="CU651" s="10"/>
      <c r="CV651" s="10"/>
      <c r="CW651" s="10"/>
      <c r="CX651" s="10"/>
      <c r="CY651" s="10"/>
      <c r="CZ651" s="10"/>
      <c r="DA651" s="10"/>
      <c r="DB651" s="10"/>
      <c r="DC651" s="10"/>
      <c r="DD651" s="10"/>
      <c r="DE651" s="10"/>
      <c r="DF651" s="10"/>
      <c r="DG651" s="10"/>
      <c r="DH651" s="10"/>
      <c r="DI651" s="10"/>
      <c r="DJ651" s="10"/>
      <c r="DK651" s="10"/>
      <c r="DL651" s="10"/>
      <c r="DM651" s="10"/>
      <c r="DN651" s="10"/>
      <c r="DO651" s="10"/>
      <c r="DP651" s="10"/>
      <c r="DQ651" s="10"/>
      <c r="DR651" s="10"/>
      <c r="DS651" s="10"/>
      <c r="DT651" s="10"/>
      <c r="DU651" s="10"/>
      <c r="DV651" s="10"/>
      <c r="DW651" s="10"/>
      <c r="DX651" s="10"/>
      <c r="DY651" s="10"/>
      <c r="DZ651" s="10"/>
      <c r="EA651" s="10"/>
      <c r="EB651" s="10"/>
      <c r="EC651" s="10"/>
      <c r="ED651" s="10"/>
      <c r="EE651" s="10"/>
      <c r="EF651" s="10"/>
      <c r="EG651" s="10"/>
      <c r="EH651" s="10"/>
      <c r="EI651" s="10"/>
      <c r="EJ651" s="10"/>
      <c r="EK651" s="10"/>
      <c r="EL651" s="10"/>
      <c r="EM651" s="10"/>
      <c r="EN651" s="10"/>
      <c r="EO651" s="10"/>
      <c r="EP651" s="10"/>
      <c r="EQ651" s="10"/>
      <c r="ER651" s="10"/>
      <c r="ES651" s="10"/>
      <c r="ET651" s="10"/>
      <c r="EU651" s="10"/>
      <c r="EV651" s="10"/>
      <c r="EW651" s="10"/>
      <c r="EX651" s="10"/>
      <c r="EY651" s="10"/>
      <c r="EZ651" s="10"/>
      <c r="FA651" s="10"/>
      <c r="FB651" s="10"/>
      <c r="FC651" s="10"/>
      <c r="FD651" s="10"/>
      <c r="FE651" s="10"/>
      <c r="FF651" s="10"/>
      <c r="FG651" s="10"/>
      <c r="FH651" s="10"/>
      <c r="FI651" s="10"/>
      <c r="FJ651" s="10"/>
      <c r="FK651" s="10"/>
      <c r="FL651" s="10"/>
      <c r="FM651" s="10"/>
      <c r="FN651" s="10"/>
      <c r="FO651" s="10"/>
      <c r="FP651" s="10"/>
      <c r="FQ651" s="10"/>
      <c r="FR651" s="10"/>
      <c r="FS651" s="10"/>
      <c r="FT651" s="10"/>
      <c r="FU651" s="10"/>
      <c r="FV651" s="10"/>
      <c r="FW651" s="10"/>
      <c r="FX651" s="10"/>
      <c r="FY651" s="10"/>
      <c r="FZ651" s="10"/>
      <c r="GA651" s="10"/>
      <c r="GB651" s="10"/>
      <c r="GC651" s="10"/>
      <c r="GD651" s="10"/>
      <c r="GE651" s="10"/>
      <c r="GF651" s="10"/>
      <c r="GG651" s="10"/>
      <c r="GH651" s="10"/>
      <c r="GI651" s="10"/>
      <c r="GJ651" s="10"/>
      <c r="GK651" s="10"/>
      <c r="GL651" s="10"/>
      <c r="GM651" s="10"/>
      <c r="GN651" s="10"/>
      <c r="GO651" s="10"/>
      <c r="GP651" s="10"/>
      <c r="GQ651" s="10"/>
      <c r="GR651" s="10"/>
      <c r="GS651" s="10"/>
      <c r="GT651" s="10"/>
      <c r="GU651" s="10"/>
      <c r="GV651" s="10"/>
      <c r="GW651" s="10"/>
      <c r="GX651" s="10"/>
      <c r="GY651" s="10"/>
      <c r="GZ651" s="10"/>
      <c r="HA651" s="10"/>
      <c r="HB651" s="10"/>
      <c r="HC651" s="10"/>
      <c r="HD651" s="10"/>
      <c r="HE651" s="10"/>
      <c r="HF651" s="10"/>
      <c r="HG651" s="10"/>
      <c r="HH651" s="10"/>
      <c r="HI651" s="10"/>
      <c r="HJ651" s="10"/>
      <c r="HK651" s="10"/>
      <c r="HL651" s="10"/>
      <c r="HM651" s="10"/>
      <c r="HN651" s="10"/>
      <c r="HO651" s="10"/>
      <c r="HP651" s="10"/>
      <c r="HQ651" s="10"/>
      <c r="HR651" s="10"/>
      <c r="HS651" s="10"/>
      <c r="HT651" s="10"/>
      <c r="HU651" s="10"/>
      <c r="HV651" s="10"/>
      <c r="HW651" s="10"/>
      <c r="HX651" s="10"/>
      <c r="HY651" s="10"/>
      <c r="HZ651" s="10"/>
      <c r="IA651" s="10"/>
      <c r="IB651" s="10"/>
      <c r="IC651" s="10"/>
      <c r="ID651" s="10"/>
      <c r="IE651" s="10"/>
      <c r="IF651" s="10"/>
      <c r="IG651" s="10"/>
      <c r="IH651" s="10"/>
      <c r="II651" s="10"/>
      <c r="IJ651" s="10"/>
      <c r="IK651" s="10"/>
      <c r="IL651" s="10"/>
      <c r="IM651" s="10"/>
      <c r="IN651" s="10"/>
      <c r="IO651" s="10"/>
    </row>
    <row r="652" s="8" customFormat="1" ht="53" customHeight="1" spans="1:249">
      <c r="A652" s="67">
        <v>35</v>
      </c>
      <c r="B652" s="75" t="s">
        <v>1251</v>
      </c>
      <c r="C652" s="70" t="s">
        <v>1326</v>
      </c>
      <c r="D652" s="67" t="s">
        <v>988</v>
      </c>
      <c r="E652" s="70" t="s">
        <v>1408</v>
      </c>
      <c r="F652" s="75" t="s">
        <v>1409</v>
      </c>
      <c r="G652" s="95">
        <v>7.7081</v>
      </c>
      <c r="H652" s="76" t="s">
        <v>1307</v>
      </c>
      <c r="I652" s="100">
        <v>1</v>
      </c>
      <c r="J652" s="79"/>
      <c r="K652" s="67">
        <v>0.009</v>
      </c>
      <c r="L652" s="67">
        <v>0.0148</v>
      </c>
      <c r="M652" s="67">
        <v>0.032</v>
      </c>
      <c r="N652" s="67">
        <v>0.0865</v>
      </c>
      <c r="O652" s="74" t="s">
        <v>1122</v>
      </c>
      <c r="P652" s="74" t="s">
        <v>1122</v>
      </c>
      <c r="Q652" s="73">
        <v>2022.04</v>
      </c>
      <c r="R652" s="67"/>
      <c r="S652" s="10"/>
      <c r="T652" s="10"/>
      <c r="U652" s="10"/>
      <c r="V652" s="10"/>
      <c r="W652" s="10"/>
      <c r="X652" s="10"/>
      <c r="Y652" s="10"/>
      <c r="Z652" s="10"/>
      <c r="AA652" s="10"/>
      <c r="AB652" s="10"/>
      <c r="AC652" s="10"/>
      <c r="AD652" s="10"/>
      <c r="AE652" s="10"/>
      <c r="AF652" s="10"/>
      <c r="AG652" s="10"/>
      <c r="AH652" s="10"/>
      <c r="AI652" s="10"/>
      <c r="AJ652" s="10"/>
      <c r="AK652" s="10"/>
      <c r="AL652" s="10"/>
      <c r="AM652" s="10"/>
      <c r="AN652" s="10"/>
      <c r="AO652" s="10"/>
      <c r="AP652" s="10"/>
      <c r="AQ652" s="10"/>
      <c r="AR652" s="10"/>
      <c r="AS652" s="10"/>
      <c r="AT652" s="10"/>
      <c r="AU652" s="10"/>
      <c r="AV652" s="10"/>
      <c r="AW652" s="10"/>
      <c r="AX652" s="10"/>
      <c r="AY652" s="10"/>
      <c r="AZ652" s="10"/>
      <c r="BA652" s="10"/>
      <c r="BB652" s="10"/>
      <c r="BC652" s="10"/>
      <c r="BD652" s="10"/>
      <c r="BE652" s="10"/>
      <c r="BF652" s="10"/>
      <c r="BG652" s="10"/>
      <c r="BH652" s="10"/>
      <c r="BI652" s="10"/>
      <c r="BJ652" s="10"/>
      <c r="BK652" s="10"/>
      <c r="BL652" s="10"/>
      <c r="BM652" s="10"/>
      <c r="BN652" s="10"/>
      <c r="BO652" s="10"/>
      <c r="BP652" s="10"/>
      <c r="BQ652" s="10"/>
      <c r="BR652" s="10"/>
      <c r="BS652" s="10"/>
      <c r="BT652" s="10"/>
      <c r="BU652" s="10"/>
      <c r="BV652" s="10"/>
      <c r="BW652" s="10"/>
      <c r="BX652" s="10"/>
      <c r="BY652" s="10"/>
      <c r="BZ652" s="10"/>
      <c r="CA652" s="10"/>
      <c r="CB652" s="10"/>
      <c r="CC652" s="10"/>
      <c r="CD652" s="10"/>
      <c r="CE652" s="10"/>
      <c r="CF652" s="10"/>
      <c r="CG652" s="10"/>
      <c r="CH652" s="10"/>
      <c r="CI652" s="10"/>
      <c r="CJ652" s="10"/>
      <c r="CK652" s="10"/>
      <c r="CL652" s="10"/>
      <c r="CM652" s="10"/>
      <c r="CN652" s="10"/>
      <c r="CO652" s="10"/>
      <c r="CP652" s="10"/>
      <c r="CQ652" s="10"/>
      <c r="CR652" s="10"/>
      <c r="CS652" s="10"/>
      <c r="CT652" s="10"/>
      <c r="CU652" s="10"/>
      <c r="CV652" s="10"/>
      <c r="CW652" s="10"/>
      <c r="CX652" s="10"/>
      <c r="CY652" s="10"/>
      <c r="CZ652" s="10"/>
      <c r="DA652" s="10"/>
      <c r="DB652" s="10"/>
      <c r="DC652" s="10"/>
      <c r="DD652" s="10"/>
      <c r="DE652" s="10"/>
      <c r="DF652" s="10"/>
      <c r="DG652" s="10"/>
      <c r="DH652" s="10"/>
      <c r="DI652" s="10"/>
      <c r="DJ652" s="10"/>
      <c r="DK652" s="10"/>
      <c r="DL652" s="10"/>
      <c r="DM652" s="10"/>
      <c r="DN652" s="10"/>
      <c r="DO652" s="10"/>
      <c r="DP652" s="10"/>
      <c r="DQ652" s="10"/>
      <c r="DR652" s="10"/>
      <c r="DS652" s="10"/>
      <c r="DT652" s="10"/>
      <c r="DU652" s="10"/>
      <c r="DV652" s="10"/>
      <c r="DW652" s="10"/>
      <c r="DX652" s="10"/>
      <c r="DY652" s="10"/>
      <c r="DZ652" s="10"/>
      <c r="EA652" s="10"/>
      <c r="EB652" s="10"/>
      <c r="EC652" s="10"/>
      <c r="ED652" s="10"/>
      <c r="EE652" s="10"/>
      <c r="EF652" s="10"/>
      <c r="EG652" s="10"/>
      <c r="EH652" s="10"/>
      <c r="EI652" s="10"/>
      <c r="EJ652" s="10"/>
      <c r="EK652" s="10"/>
      <c r="EL652" s="10"/>
      <c r="EM652" s="10"/>
      <c r="EN652" s="10"/>
      <c r="EO652" s="10"/>
      <c r="EP652" s="10"/>
      <c r="EQ652" s="10"/>
      <c r="ER652" s="10"/>
      <c r="ES652" s="10"/>
      <c r="ET652" s="10"/>
      <c r="EU652" s="10"/>
      <c r="EV652" s="10"/>
      <c r="EW652" s="10"/>
      <c r="EX652" s="10"/>
      <c r="EY652" s="10"/>
      <c r="EZ652" s="10"/>
      <c r="FA652" s="10"/>
      <c r="FB652" s="10"/>
      <c r="FC652" s="10"/>
      <c r="FD652" s="10"/>
      <c r="FE652" s="10"/>
      <c r="FF652" s="10"/>
      <c r="FG652" s="10"/>
      <c r="FH652" s="10"/>
      <c r="FI652" s="10"/>
      <c r="FJ652" s="10"/>
      <c r="FK652" s="10"/>
      <c r="FL652" s="10"/>
      <c r="FM652" s="10"/>
      <c r="FN652" s="10"/>
      <c r="FO652" s="10"/>
      <c r="FP652" s="10"/>
      <c r="FQ652" s="10"/>
      <c r="FR652" s="10"/>
      <c r="FS652" s="10"/>
      <c r="FT652" s="10"/>
      <c r="FU652" s="10"/>
      <c r="FV652" s="10"/>
      <c r="FW652" s="10"/>
      <c r="FX652" s="10"/>
      <c r="FY652" s="10"/>
      <c r="FZ652" s="10"/>
      <c r="GA652" s="10"/>
      <c r="GB652" s="10"/>
      <c r="GC652" s="10"/>
      <c r="GD652" s="10"/>
      <c r="GE652" s="10"/>
      <c r="GF652" s="10"/>
      <c r="GG652" s="10"/>
      <c r="GH652" s="10"/>
      <c r="GI652" s="10"/>
      <c r="GJ652" s="10"/>
      <c r="GK652" s="10"/>
      <c r="GL652" s="10"/>
      <c r="GM652" s="10"/>
      <c r="GN652" s="10"/>
      <c r="GO652" s="10"/>
      <c r="GP652" s="10"/>
      <c r="GQ652" s="10"/>
      <c r="GR652" s="10"/>
      <c r="GS652" s="10"/>
      <c r="GT652" s="10"/>
      <c r="GU652" s="10"/>
      <c r="GV652" s="10"/>
      <c r="GW652" s="10"/>
      <c r="GX652" s="10"/>
      <c r="GY652" s="10"/>
      <c r="GZ652" s="10"/>
      <c r="HA652" s="10"/>
      <c r="HB652" s="10"/>
      <c r="HC652" s="10"/>
      <c r="HD652" s="10"/>
      <c r="HE652" s="10"/>
      <c r="HF652" s="10"/>
      <c r="HG652" s="10"/>
      <c r="HH652" s="10"/>
      <c r="HI652" s="10"/>
      <c r="HJ652" s="10"/>
      <c r="HK652" s="10"/>
      <c r="HL652" s="10"/>
      <c r="HM652" s="10"/>
      <c r="HN652" s="10"/>
      <c r="HO652" s="10"/>
      <c r="HP652" s="10"/>
      <c r="HQ652" s="10"/>
      <c r="HR652" s="10"/>
      <c r="HS652" s="10"/>
      <c r="HT652" s="10"/>
      <c r="HU652" s="10"/>
      <c r="HV652" s="10"/>
      <c r="HW652" s="10"/>
      <c r="HX652" s="10"/>
      <c r="HY652" s="10"/>
      <c r="HZ652" s="10"/>
      <c r="IA652" s="10"/>
      <c r="IB652" s="10"/>
      <c r="IC652" s="10"/>
      <c r="ID652" s="10"/>
      <c r="IE652" s="10"/>
      <c r="IF652" s="10"/>
      <c r="IG652" s="10"/>
      <c r="IH652" s="10"/>
      <c r="II652" s="10"/>
      <c r="IJ652" s="10"/>
      <c r="IK652" s="10"/>
      <c r="IL652" s="10"/>
      <c r="IM652" s="10"/>
      <c r="IN652" s="10"/>
      <c r="IO652" s="10"/>
    </row>
    <row r="653" s="8" customFormat="1" ht="53" customHeight="1" spans="1:249">
      <c r="A653" s="67">
        <v>36</v>
      </c>
      <c r="B653" s="75" t="s">
        <v>1410</v>
      </c>
      <c r="C653" s="70" t="s">
        <v>1326</v>
      </c>
      <c r="D653" s="67" t="s">
        <v>988</v>
      </c>
      <c r="E653" s="70" t="s">
        <v>1136</v>
      </c>
      <c r="F653" s="75" t="s">
        <v>1411</v>
      </c>
      <c r="G653" s="95">
        <v>6.7599</v>
      </c>
      <c r="H653" s="76" t="s">
        <v>1307</v>
      </c>
      <c r="I653" s="67">
        <v>1</v>
      </c>
      <c r="J653" s="67"/>
      <c r="K653" s="94">
        <v>0.0207</v>
      </c>
      <c r="L653" s="67">
        <v>0.0248</v>
      </c>
      <c r="M653" s="94">
        <v>0.0959</v>
      </c>
      <c r="N653" s="94">
        <v>0.1057</v>
      </c>
      <c r="O653" s="74" t="s">
        <v>1122</v>
      </c>
      <c r="P653" s="74" t="s">
        <v>1122</v>
      </c>
      <c r="Q653" s="73">
        <v>2022.04</v>
      </c>
      <c r="R653" s="67"/>
      <c r="S653" s="10"/>
      <c r="T653" s="10"/>
      <c r="U653" s="10"/>
      <c r="V653" s="10"/>
      <c r="W653" s="10"/>
      <c r="X653" s="10"/>
      <c r="Y653" s="10"/>
      <c r="Z653" s="10"/>
      <c r="AA653" s="10"/>
      <c r="AB653" s="10"/>
      <c r="AC653" s="10"/>
      <c r="AD653" s="10"/>
      <c r="AE653" s="10"/>
      <c r="AF653" s="10"/>
      <c r="AG653" s="10"/>
      <c r="AH653" s="10"/>
      <c r="AI653" s="10"/>
      <c r="AJ653" s="10"/>
      <c r="AK653" s="10"/>
      <c r="AL653" s="10"/>
      <c r="AM653" s="10"/>
      <c r="AN653" s="10"/>
      <c r="AO653" s="10"/>
      <c r="AP653" s="10"/>
      <c r="AQ653" s="10"/>
      <c r="AR653" s="10"/>
      <c r="AS653" s="10"/>
      <c r="AT653" s="10"/>
      <c r="AU653" s="10"/>
      <c r="AV653" s="10"/>
      <c r="AW653" s="10"/>
      <c r="AX653" s="10"/>
      <c r="AY653" s="10"/>
      <c r="AZ653" s="10"/>
      <c r="BA653" s="10"/>
      <c r="BB653" s="10"/>
      <c r="BC653" s="10"/>
      <c r="BD653" s="10"/>
      <c r="BE653" s="10"/>
      <c r="BF653" s="10"/>
      <c r="BG653" s="10"/>
      <c r="BH653" s="10"/>
      <c r="BI653" s="10"/>
      <c r="BJ653" s="10"/>
      <c r="BK653" s="10"/>
      <c r="BL653" s="10"/>
      <c r="BM653" s="10"/>
      <c r="BN653" s="10"/>
      <c r="BO653" s="10"/>
      <c r="BP653" s="10"/>
      <c r="BQ653" s="10"/>
      <c r="BR653" s="10"/>
      <c r="BS653" s="10"/>
      <c r="BT653" s="10"/>
      <c r="BU653" s="10"/>
      <c r="BV653" s="10"/>
      <c r="BW653" s="10"/>
      <c r="BX653" s="10"/>
      <c r="BY653" s="10"/>
      <c r="BZ653" s="10"/>
      <c r="CA653" s="10"/>
      <c r="CB653" s="10"/>
      <c r="CC653" s="10"/>
      <c r="CD653" s="10"/>
      <c r="CE653" s="10"/>
      <c r="CF653" s="10"/>
      <c r="CG653" s="10"/>
      <c r="CH653" s="10"/>
      <c r="CI653" s="10"/>
      <c r="CJ653" s="10"/>
      <c r="CK653" s="10"/>
      <c r="CL653" s="10"/>
      <c r="CM653" s="10"/>
      <c r="CN653" s="10"/>
      <c r="CO653" s="10"/>
      <c r="CP653" s="10"/>
      <c r="CQ653" s="10"/>
      <c r="CR653" s="10"/>
      <c r="CS653" s="10"/>
      <c r="CT653" s="10"/>
      <c r="CU653" s="10"/>
      <c r="CV653" s="10"/>
      <c r="CW653" s="10"/>
      <c r="CX653" s="10"/>
      <c r="CY653" s="10"/>
      <c r="CZ653" s="10"/>
      <c r="DA653" s="10"/>
      <c r="DB653" s="10"/>
      <c r="DC653" s="10"/>
      <c r="DD653" s="10"/>
      <c r="DE653" s="10"/>
      <c r="DF653" s="10"/>
      <c r="DG653" s="10"/>
      <c r="DH653" s="10"/>
      <c r="DI653" s="10"/>
      <c r="DJ653" s="10"/>
      <c r="DK653" s="10"/>
      <c r="DL653" s="10"/>
      <c r="DM653" s="10"/>
      <c r="DN653" s="10"/>
      <c r="DO653" s="10"/>
      <c r="DP653" s="10"/>
      <c r="DQ653" s="10"/>
      <c r="DR653" s="10"/>
      <c r="DS653" s="10"/>
      <c r="DT653" s="10"/>
      <c r="DU653" s="10"/>
      <c r="DV653" s="10"/>
      <c r="DW653" s="10"/>
      <c r="DX653" s="10"/>
      <c r="DY653" s="10"/>
      <c r="DZ653" s="10"/>
      <c r="EA653" s="10"/>
      <c r="EB653" s="10"/>
      <c r="EC653" s="10"/>
      <c r="ED653" s="10"/>
      <c r="EE653" s="10"/>
      <c r="EF653" s="10"/>
      <c r="EG653" s="10"/>
      <c r="EH653" s="10"/>
      <c r="EI653" s="10"/>
      <c r="EJ653" s="10"/>
      <c r="EK653" s="10"/>
      <c r="EL653" s="10"/>
      <c r="EM653" s="10"/>
      <c r="EN653" s="10"/>
      <c r="EO653" s="10"/>
      <c r="EP653" s="10"/>
      <c r="EQ653" s="10"/>
      <c r="ER653" s="10"/>
      <c r="ES653" s="10"/>
      <c r="ET653" s="10"/>
      <c r="EU653" s="10"/>
      <c r="EV653" s="10"/>
      <c r="EW653" s="10"/>
      <c r="EX653" s="10"/>
      <c r="EY653" s="10"/>
      <c r="EZ653" s="10"/>
      <c r="FA653" s="10"/>
      <c r="FB653" s="10"/>
      <c r="FC653" s="10"/>
      <c r="FD653" s="10"/>
      <c r="FE653" s="10"/>
      <c r="FF653" s="10"/>
      <c r="FG653" s="10"/>
      <c r="FH653" s="10"/>
      <c r="FI653" s="10"/>
      <c r="FJ653" s="10"/>
      <c r="FK653" s="10"/>
      <c r="FL653" s="10"/>
      <c r="FM653" s="10"/>
      <c r="FN653" s="10"/>
      <c r="FO653" s="10"/>
      <c r="FP653" s="10"/>
      <c r="FQ653" s="10"/>
      <c r="FR653" s="10"/>
      <c r="FS653" s="10"/>
      <c r="FT653" s="10"/>
      <c r="FU653" s="10"/>
      <c r="FV653" s="10"/>
      <c r="FW653" s="10"/>
      <c r="FX653" s="10"/>
      <c r="FY653" s="10"/>
      <c r="FZ653" s="10"/>
      <c r="GA653" s="10"/>
      <c r="GB653" s="10"/>
      <c r="GC653" s="10"/>
      <c r="GD653" s="10"/>
      <c r="GE653" s="10"/>
      <c r="GF653" s="10"/>
      <c r="GG653" s="10"/>
      <c r="GH653" s="10"/>
      <c r="GI653" s="10"/>
      <c r="GJ653" s="10"/>
      <c r="GK653" s="10"/>
      <c r="GL653" s="10"/>
      <c r="GM653" s="10"/>
      <c r="GN653" s="10"/>
      <c r="GO653" s="10"/>
      <c r="GP653" s="10"/>
      <c r="GQ653" s="10"/>
      <c r="GR653" s="10"/>
      <c r="GS653" s="10"/>
      <c r="GT653" s="10"/>
      <c r="GU653" s="10"/>
      <c r="GV653" s="10"/>
      <c r="GW653" s="10"/>
      <c r="GX653" s="10"/>
      <c r="GY653" s="10"/>
      <c r="GZ653" s="10"/>
      <c r="HA653" s="10"/>
      <c r="HB653" s="10"/>
      <c r="HC653" s="10"/>
      <c r="HD653" s="10"/>
      <c r="HE653" s="10"/>
      <c r="HF653" s="10"/>
      <c r="HG653" s="10"/>
      <c r="HH653" s="10"/>
      <c r="HI653" s="10"/>
      <c r="HJ653" s="10"/>
      <c r="HK653" s="10"/>
      <c r="HL653" s="10"/>
      <c r="HM653" s="10"/>
      <c r="HN653" s="10"/>
      <c r="HO653" s="10"/>
      <c r="HP653" s="10"/>
      <c r="HQ653" s="10"/>
      <c r="HR653" s="10"/>
      <c r="HS653" s="10"/>
      <c r="HT653" s="10"/>
      <c r="HU653" s="10"/>
      <c r="HV653" s="10"/>
      <c r="HW653" s="10"/>
      <c r="HX653" s="10"/>
      <c r="HY653" s="10"/>
      <c r="HZ653" s="10"/>
      <c r="IA653" s="10"/>
      <c r="IB653" s="10"/>
      <c r="IC653" s="10"/>
      <c r="ID653" s="10"/>
      <c r="IE653" s="10"/>
      <c r="IF653" s="10"/>
      <c r="IG653" s="10"/>
      <c r="IH653" s="10"/>
      <c r="II653" s="10"/>
      <c r="IJ653" s="10"/>
      <c r="IK653" s="10"/>
      <c r="IL653" s="10"/>
      <c r="IM653" s="10"/>
      <c r="IN653" s="10"/>
      <c r="IO653" s="10"/>
    </row>
    <row r="654" s="8" customFormat="1" ht="53" customHeight="1" spans="1:249">
      <c r="A654" s="67">
        <v>37</v>
      </c>
      <c r="B654" s="75" t="s">
        <v>1412</v>
      </c>
      <c r="C654" s="70" t="s">
        <v>1326</v>
      </c>
      <c r="D654" s="67" t="s">
        <v>988</v>
      </c>
      <c r="E654" s="70" t="s">
        <v>1136</v>
      </c>
      <c r="F654" s="75" t="s">
        <v>1413</v>
      </c>
      <c r="G654" s="95">
        <v>9.0264</v>
      </c>
      <c r="H654" s="76" t="s">
        <v>1307</v>
      </c>
      <c r="I654" s="67">
        <v>1</v>
      </c>
      <c r="J654" s="67"/>
      <c r="K654" s="94">
        <v>0.0207</v>
      </c>
      <c r="L654" s="67">
        <v>0.0248</v>
      </c>
      <c r="M654" s="94">
        <v>0.0959</v>
      </c>
      <c r="N654" s="94">
        <v>0.1057</v>
      </c>
      <c r="O654" s="74" t="s">
        <v>1122</v>
      </c>
      <c r="P654" s="74" t="s">
        <v>1122</v>
      </c>
      <c r="Q654" s="73">
        <v>2022.04</v>
      </c>
      <c r="R654" s="67"/>
      <c r="S654" s="10"/>
      <c r="T654" s="10"/>
      <c r="U654" s="10"/>
      <c r="V654" s="10"/>
      <c r="W654" s="10"/>
      <c r="X654" s="10"/>
      <c r="Y654" s="10"/>
      <c r="Z654" s="10"/>
      <c r="AA654" s="10"/>
      <c r="AB654" s="10"/>
      <c r="AC654" s="10"/>
      <c r="AD654" s="10"/>
      <c r="AE654" s="10"/>
      <c r="AF654" s="10"/>
      <c r="AG654" s="10"/>
      <c r="AH654" s="10"/>
      <c r="AI654" s="10"/>
      <c r="AJ654" s="10"/>
      <c r="AK654" s="10"/>
      <c r="AL654" s="10"/>
      <c r="AM654" s="10"/>
      <c r="AN654" s="10"/>
      <c r="AO654" s="10"/>
      <c r="AP654" s="10"/>
      <c r="AQ654" s="10"/>
      <c r="AR654" s="10"/>
      <c r="AS654" s="10"/>
      <c r="AT654" s="10"/>
      <c r="AU654" s="10"/>
      <c r="AV654" s="10"/>
      <c r="AW654" s="10"/>
      <c r="AX654" s="10"/>
      <c r="AY654" s="10"/>
      <c r="AZ654" s="10"/>
      <c r="BA654" s="10"/>
      <c r="BB654" s="10"/>
      <c r="BC654" s="10"/>
      <c r="BD654" s="10"/>
      <c r="BE654" s="10"/>
      <c r="BF654" s="10"/>
      <c r="BG654" s="10"/>
      <c r="BH654" s="10"/>
      <c r="BI654" s="10"/>
      <c r="BJ654" s="10"/>
      <c r="BK654" s="10"/>
      <c r="BL654" s="10"/>
      <c r="BM654" s="10"/>
      <c r="BN654" s="10"/>
      <c r="BO654" s="10"/>
      <c r="BP654" s="10"/>
      <c r="BQ654" s="10"/>
      <c r="BR654" s="10"/>
      <c r="BS654" s="10"/>
      <c r="BT654" s="10"/>
      <c r="BU654" s="10"/>
      <c r="BV654" s="10"/>
      <c r="BW654" s="10"/>
      <c r="BX654" s="10"/>
      <c r="BY654" s="10"/>
      <c r="BZ654" s="10"/>
      <c r="CA654" s="10"/>
      <c r="CB654" s="10"/>
      <c r="CC654" s="10"/>
      <c r="CD654" s="10"/>
      <c r="CE654" s="10"/>
      <c r="CF654" s="10"/>
      <c r="CG654" s="10"/>
      <c r="CH654" s="10"/>
      <c r="CI654" s="10"/>
      <c r="CJ654" s="10"/>
      <c r="CK654" s="10"/>
      <c r="CL654" s="10"/>
      <c r="CM654" s="10"/>
      <c r="CN654" s="10"/>
      <c r="CO654" s="10"/>
      <c r="CP654" s="10"/>
      <c r="CQ654" s="10"/>
      <c r="CR654" s="10"/>
      <c r="CS654" s="10"/>
      <c r="CT654" s="10"/>
      <c r="CU654" s="10"/>
      <c r="CV654" s="10"/>
      <c r="CW654" s="10"/>
      <c r="CX654" s="10"/>
      <c r="CY654" s="10"/>
      <c r="CZ654" s="10"/>
      <c r="DA654" s="10"/>
      <c r="DB654" s="10"/>
      <c r="DC654" s="10"/>
      <c r="DD654" s="10"/>
      <c r="DE654" s="10"/>
      <c r="DF654" s="10"/>
      <c r="DG654" s="10"/>
      <c r="DH654" s="10"/>
      <c r="DI654" s="10"/>
      <c r="DJ654" s="10"/>
      <c r="DK654" s="10"/>
      <c r="DL654" s="10"/>
      <c r="DM654" s="10"/>
      <c r="DN654" s="10"/>
      <c r="DO654" s="10"/>
      <c r="DP654" s="10"/>
      <c r="DQ654" s="10"/>
      <c r="DR654" s="10"/>
      <c r="DS654" s="10"/>
      <c r="DT654" s="10"/>
      <c r="DU654" s="10"/>
      <c r="DV654" s="10"/>
      <c r="DW654" s="10"/>
      <c r="DX654" s="10"/>
      <c r="DY654" s="10"/>
      <c r="DZ654" s="10"/>
      <c r="EA654" s="10"/>
      <c r="EB654" s="10"/>
      <c r="EC654" s="10"/>
      <c r="ED654" s="10"/>
      <c r="EE654" s="10"/>
      <c r="EF654" s="10"/>
      <c r="EG654" s="10"/>
      <c r="EH654" s="10"/>
      <c r="EI654" s="10"/>
      <c r="EJ654" s="10"/>
      <c r="EK654" s="10"/>
      <c r="EL654" s="10"/>
      <c r="EM654" s="10"/>
      <c r="EN654" s="10"/>
      <c r="EO654" s="10"/>
      <c r="EP654" s="10"/>
      <c r="EQ654" s="10"/>
      <c r="ER654" s="10"/>
      <c r="ES654" s="10"/>
      <c r="ET654" s="10"/>
      <c r="EU654" s="10"/>
      <c r="EV654" s="10"/>
      <c r="EW654" s="10"/>
      <c r="EX654" s="10"/>
      <c r="EY654" s="10"/>
      <c r="EZ654" s="10"/>
      <c r="FA654" s="10"/>
      <c r="FB654" s="10"/>
      <c r="FC654" s="10"/>
      <c r="FD654" s="10"/>
      <c r="FE654" s="10"/>
      <c r="FF654" s="10"/>
      <c r="FG654" s="10"/>
      <c r="FH654" s="10"/>
      <c r="FI654" s="10"/>
      <c r="FJ654" s="10"/>
      <c r="FK654" s="10"/>
      <c r="FL654" s="10"/>
      <c r="FM654" s="10"/>
      <c r="FN654" s="10"/>
      <c r="FO654" s="10"/>
      <c r="FP654" s="10"/>
      <c r="FQ654" s="10"/>
      <c r="FR654" s="10"/>
      <c r="FS654" s="10"/>
      <c r="FT654" s="10"/>
      <c r="FU654" s="10"/>
      <c r="FV654" s="10"/>
      <c r="FW654" s="10"/>
      <c r="FX654" s="10"/>
      <c r="FY654" s="10"/>
      <c r="FZ654" s="10"/>
      <c r="GA654" s="10"/>
      <c r="GB654" s="10"/>
      <c r="GC654" s="10"/>
      <c r="GD654" s="10"/>
      <c r="GE654" s="10"/>
      <c r="GF654" s="10"/>
      <c r="GG654" s="10"/>
      <c r="GH654" s="10"/>
      <c r="GI654" s="10"/>
      <c r="GJ654" s="10"/>
      <c r="GK654" s="10"/>
      <c r="GL654" s="10"/>
      <c r="GM654" s="10"/>
      <c r="GN654" s="10"/>
      <c r="GO654" s="10"/>
      <c r="GP654" s="10"/>
      <c r="GQ654" s="10"/>
      <c r="GR654" s="10"/>
      <c r="GS654" s="10"/>
      <c r="GT654" s="10"/>
      <c r="GU654" s="10"/>
      <c r="GV654" s="10"/>
      <c r="GW654" s="10"/>
      <c r="GX654" s="10"/>
      <c r="GY654" s="10"/>
      <c r="GZ654" s="10"/>
      <c r="HA654" s="10"/>
      <c r="HB654" s="10"/>
      <c r="HC654" s="10"/>
      <c r="HD654" s="10"/>
      <c r="HE654" s="10"/>
      <c r="HF654" s="10"/>
      <c r="HG654" s="10"/>
      <c r="HH654" s="10"/>
      <c r="HI654" s="10"/>
      <c r="HJ654" s="10"/>
      <c r="HK654" s="10"/>
      <c r="HL654" s="10"/>
      <c r="HM654" s="10"/>
      <c r="HN654" s="10"/>
      <c r="HO654" s="10"/>
      <c r="HP654" s="10"/>
      <c r="HQ654" s="10"/>
      <c r="HR654" s="10"/>
      <c r="HS654" s="10"/>
      <c r="HT654" s="10"/>
      <c r="HU654" s="10"/>
      <c r="HV654" s="10"/>
      <c r="HW654" s="10"/>
      <c r="HX654" s="10"/>
      <c r="HY654" s="10"/>
      <c r="HZ654" s="10"/>
      <c r="IA654" s="10"/>
      <c r="IB654" s="10"/>
      <c r="IC654" s="10"/>
      <c r="ID654" s="10"/>
      <c r="IE654" s="10"/>
      <c r="IF654" s="10"/>
      <c r="IG654" s="10"/>
      <c r="IH654" s="10"/>
      <c r="II654" s="10"/>
      <c r="IJ654" s="10"/>
      <c r="IK654" s="10"/>
      <c r="IL654" s="10"/>
      <c r="IM654" s="10"/>
      <c r="IN654" s="10"/>
      <c r="IO654" s="10"/>
    </row>
    <row r="655" s="8" customFormat="1" ht="53" customHeight="1" spans="1:249">
      <c r="A655" s="67">
        <v>38</v>
      </c>
      <c r="B655" s="75" t="s">
        <v>1414</v>
      </c>
      <c r="C655" s="70" t="s">
        <v>1326</v>
      </c>
      <c r="D655" s="67" t="s">
        <v>988</v>
      </c>
      <c r="E655" s="70" t="s">
        <v>1136</v>
      </c>
      <c r="F655" s="75" t="s">
        <v>1415</v>
      </c>
      <c r="G655" s="95">
        <v>22.0408</v>
      </c>
      <c r="H655" s="76" t="s">
        <v>1307</v>
      </c>
      <c r="I655" s="67">
        <v>1</v>
      </c>
      <c r="J655" s="67"/>
      <c r="K655" s="94">
        <v>0.0207</v>
      </c>
      <c r="L655" s="67">
        <v>0.0248</v>
      </c>
      <c r="M655" s="94">
        <v>0.0959</v>
      </c>
      <c r="N655" s="94">
        <v>0.1057</v>
      </c>
      <c r="O655" s="74" t="s">
        <v>1122</v>
      </c>
      <c r="P655" s="74" t="s">
        <v>1122</v>
      </c>
      <c r="Q655" s="73">
        <v>2022.04</v>
      </c>
      <c r="R655" s="67"/>
      <c r="S655" s="10"/>
      <c r="T655" s="10"/>
      <c r="U655" s="10"/>
      <c r="V655" s="10"/>
      <c r="W655" s="10"/>
      <c r="X655" s="10"/>
      <c r="Y655" s="10"/>
      <c r="Z655" s="10"/>
      <c r="AA655" s="10"/>
      <c r="AB655" s="10"/>
      <c r="AC655" s="10"/>
      <c r="AD655" s="10"/>
      <c r="AE655" s="10"/>
      <c r="AF655" s="10"/>
      <c r="AG655" s="10"/>
      <c r="AH655" s="10"/>
      <c r="AI655" s="10"/>
      <c r="AJ655" s="10"/>
      <c r="AK655" s="10"/>
      <c r="AL655" s="10"/>
      <c r="AM655" s="10"/>
      <c r="AN655" s="10"/>
      <c r="AO655" s="10"/>
      <c r="AP655" s="10"/>
      <c r="AQ655" s="10"/>
      <c r="AR655" s="10"/>
      <c r="AS655" s="10"/>
      <c r="AT655" s="10"/>
      <c r="AU655" s="10"/>
      <c r="AV655" s="10"/>
      <c r="AW655" s="10"/>
      <c r="AX655" s="10"/>
      <c r="AY655" s="10"/>
      <c r="AZ655" s="10"/>
      <c r="BA655" s="10"/>
      <c r="BB655" s="10"/>
      <c r="BC655" s="10"/>
      <c r="BD655" s="10"/>
      <c r="BE655" s="10"/>
      <c r="BF655" s="10"/>
      <c r="BG655" s="10"/>
      <c r="BH655" s="10"/>
      <c r="BI655" s="10"/>
      <c r="BJ655" s="10"/>
      <c r="BK655" s="10"/>
      <c r="BL655" s="10"/>
      <c r="BM655" s="10"/>
      <c r="BN655" s="10"/>
      <c r="BO655" s="10"/>
      <c r="BP655" s="10"/>
      <c r="BQ655" s="10"/>
      <c r="BR655" s="10"/>
      <c r="BS655" s="10"/>
      <c r="BT655" s="10"/>
      <c r="BU655" s="10"/>
      <c r="BV655" s="10"/>
      <c r="BW655" s="10"/>
      <c r="BX655" s="10"/>
      <c r="BY655" s="10"/>
      <c r="BZ655" s="10"/>
      <c r="CA655" s="10"/>
      <c r="CB655" s="10"/>
      <c r="CC655" s="10"/>
      <c r="CD655" s="10"/>
      <c r="CE655" s="10"/>
      <c r="CF655" s="10"/>
      <c r="CG655" s="10"/>
      <c r="CH655" s="10"/>
      <c r="CI655" s="10"/>
      <c r="CJ655" s="10"/>
      <c r="CK655" s="10"/>
      <c r="CL655" s="10"/>
      <c r="CM655" s="10"/>
      <c r="CN655" s="10"/>
      <c r="CO655" s="10"/>
      <c r="CP655" s="10"/>
      <c r="CQ655" s="10"/>
      <c r="CR655" s="10"/>
      <c r="CS655" s="10"/>
      <c r="CT655" s="10"/>
      <c r="CU655" s="10"/>
      <c r="CV655" s="10"/>
      <c r="CW655" s="10"/>
      <c r="CX655" s="10"/>
      <c r="CY655" s="10"/>
      <c r="CZ655" s="10"/>
      <c r="DA655" s="10"/>
      <c r="DB655" s="10"/>
      <c r="DC655" s="10"/>
      <c r="DD655" s="10"/>
      <c r="DE655" s="10"/>
      <c r="DF655" s="10"/>
      <c r="DG655" s="10"/>
      <c r="DH655" s="10"/>
      <c r="DI655" s="10"/>
      <c r="DJ655" s="10"/>
      <c r="DK655" s="10"/>
      <c r="DL655" s="10"/>
      <c r="DM655" s="10"/>
      <c r="DN655" s="10"/>
      <c r="DO655" s="10"/>
      <c r="DP655" s="10"/>
      <c r="DQ655" s="10"/>
      <c r="DR655" s="10"/>
      <c r="DS655" s="10"/>
      <c r="DT655" s="10"/>
      <c r="DU655" s="10"/>
      <c r="DV655" s="10"/>
      <c r="DW655" s="10"/>
      <c r="DX655" s="10"/>
      <c r="DY655" s="10"/>
      <c r="DZ655" s="10"/>
      <c r="EA655" s="10"/>
      <c r="EB655" s="10"/>
      <c r="EC655" s="10"/>
      <c r="ED655" s="10"/>
      <c r="EE655" s="10"/>
      <c r="EF655" s="10"/>
      <c r="EG655" s="10"/>
      <c r="EH655" s="10"/>
      <c r="EI655" s="10"/>
      <c r="EJ655" s="10"/>
      <c r="EK655" s="10"/>
      <c r="EL655" s="10"/>
      <c r="EM655" s="10"/>
      <c r="EN655" s="10"/>
      <c r="EO655" s="10"/>
      <c r="EP655" s="10"/>
      <c r="EQ655" s="10"/>
      <c r="ER655" s="10"/>
      <c r="ES655" s="10"/>
      <c r="ET655" s="10"/>
      <c r="EU655" s="10"/>
      <c r="EV655" s="10"/>
      <c r="EW655" s="10"/>
      <c r="EX655" s="10"/>
      <c r="EY655" s="10"/>
      <c r="EZ655" s="10"/>
      <c r="FA655" s="10"/>
      <c r="FB655" s="10"/>
      <c r="FC655" s="10"/>
      <c r="FD655" s="10"/>
      <c r="FE655" s="10"/>
      <c r="FF655" s="10"/>
      <c r="FG655" s="10"/>
      <c r="FH655" s="10"/>
      <c r="FI655" s="10"/>
      <c r="FJ655" s="10"/>
      <c r="FK655" s="10"/>
      <c r="FL655" s="10"/>
      <c r="FM655" s="10"/>
      <c r="FN655" s="10"/>
      <c r="FO655" s="10"/>
      <c r="FP655" s="10"/>
      <c r="FQ655" s="10"/>
      <c r="FR655" s="10"/>
      <c r="FS655" s="10"/>
      <c r="FT655" s="10"/>
      <c r="FU655" s="10"/>
      <c r="FV655" s="10"/>
      <c r="FW655" s="10"/>
      <c r="FX655" s="10"/>
      <c r="FY655" s="10"/>
      <c r="FZ655" s="10"/>
      <c r="GA655" s="10"/>
      <c r="GB655" s="10"/>
      <c r="GC655" s="10"/>
      <c r="GD655" s="10"/>
      <c r="GE655" s="10"/>
      <c r="GF655" s="10"/>
      <c r="GG655" s="10"/>
      <c r="GH655" s="10"/>
      <c r="GI655" s="10"/>
      <c r="GJ655" s="10"/>
      <c r="GK655" s="10"/>
      <c r="GL655" s="10"/>
      <c r="GM655" s="10"/>
      <c r="GN655" s="10"/>
      <c r="GO655" s="10"/>
      <c r="GP655" s="10"/>
      <c r="GQ655" s="10"/>
      <c r="GR655" s="10"/>
      <c r="GS655" s="10"/>
      <c r="GT655" s="10"/>
      <c r="GU655" s="10"/>
      <c r="GV655" s="10"/>
      <c r="GW655" s="10"/>
      <c r="GX655" s="10"/>
      <c r="GY655" s="10"/>
      <c r="GZ655" s="10"/>
      <c r="HA655" s="10"/>
      <c r="HB655" s="10"/>
      <c r="HC655" s="10"/>
      <c r="HD655" s="10"/>
      <c r="HE655" s="10"/>
      <c r="HF655" s="10"/>
      <c r="HG655" s="10"/>
      <c r="HH655" s="10"/>
      <c r="HI655" s="10"/>
      <c r="HJ655" s="10"/>
      <c r="HK655" s="10"/>
      <c r="HL655" s="10"/>
      <c r="HM655" s="10"/>
      <c r="HN655" s="10"/>
      <c r="HO655" s="10"/>
      <c r="HP655" s="10"/>
      <c r="HQ655" s="10"/>
      <c r="HR655" s="10"/>
      <c r="HS655" s="10"/>
      <c r="HT655" s="10"/>
      <c r="HU655" s="10"/>
      <c r="HV655" s="10"/>
      <c r="HW655" s="10"/>
      <c r="HX655" s="10"/>
      <c r="HY655" s="10"/>
      <c r="HZ655" s="10"/>
      <c r="IA655" s="10"/>
      <c r="IB655" s="10"/>
      <c r="IC655" s="10"/>
      <c r="ID655" s="10"/>
      <c r="IE655" s="10"/>
      <c r="IF655" s="10"/>
      <c r="IG655" s="10"/>
      <c r="IH655" s="10"/>
      <c r="II655" s="10"/>
      <c r="IJ655" s="10"/>
      <c r="IK655" s="10"/>
      <c r="IL655" s="10"/>
      <c r="IM655" s="10"/>
      <c r="IN655" s="10"/>
      <c r="IO655" s="10"/>
    </row>
    <row r="656" s="8" customFormat="1" ht="53" customHeight="1" spans="1:249">
      <c r="A656" s="67">
        <v>39</v>
      </c>
      <c r="B656" s="75" t="s">
        <v>1416</v>
      </c>
      <c r="C656" s="70" t="s">
        <v>1326</v>
      </c>
      <c r="D656" s="67" t="s">
        <v>988</v>
      </c>
      <c r="E656" s="70" t="s">
        <v>1417</v>
      </c>
      <c r="F656" s="75" t="s">
        <v>1418</v>
      </c>
      <c r="G656" s="95">
        <v>16.3182</v>
      </c>
      <c r="H656" s="76" t="s">
        <v>1307</v>
      </c>
      <c r="I656" s="79">
        <v>1</v>
      </c>
      <c r="J656" s="79"/>
      <c r="K656" s="94">
        <v>0.0032</v>
      </c>
      <c r="L656" s="94">
        <v>0.036</v>
      </c>
      <c r="M656" s="94">
        <v>0.0128</v>
      </c>
      <c r="N656" s="94">
        <v>0.1353</v>
      </c>
      <c r="O656" s="74" t="s">
        <v>1122</v>
      </c>
      <c r="P656" s="74" t="s">
        <v>1122</v>
      </c>
      <c r="Q656" s="73">
        <v>2022.04</v>
      </c>
      <c r="R656" s="67"/>
      <c r="S656" s="10"/>
      <c r="T656" s="10"/>
      <c r="U656" s="10"/>
      <c r="V656" s="10"/>
      <c r="W656" s="10"/>
      <c r="X656" s="10"/>
      <c r="Y656" s="10"/>
      <c r="Z656" s="10"/>
      <c r="AA656" s="10"/>
      <c r="AB656" s="10"/>
      <c r="AC656" s="10"/>
      <c r="AD656" s="10"/>
      <c r="AE656" s="10"/>
      <c r="AF656" s="10"/>
      <c r="AG656" s="10"/>
      <c r="AH656" s="10"/>
      <c r="AI656" s="10"/>
      <c r="AJ656" s="10"/>
      <c r="AK656" s="10"/>
      <c r="AL656" s="10"/>
      <c r="AM656" s="10"/>
      <c r="AN656" s="10"/>
      <c r="AO656" s="10"/>
      <c r="AP656" s="10"/>
      <c r="AQ656" s="10"/>
      <c r="AR656" s="10"/>
      <c r="AS656" s="10"/>
      <c r="AT656" s="10"/>
      <c r="AU656" s="10"/>
      <c r="AV656" s="10"/>
      <c r="AW656" s="10"/>
      <c r="AX656" s="10"/>
      <c r="AY656" s="10"/>
      <c r="AZ656" s="10"/>
      <c r="BA656" s="10"/>
      <c r="BB656" s="10"/>
      <c r="BC656" s="10"/>
      <c r="BD656" s="10"/>
      <c r="BE656" s="10"/>
      <c r="BF656" s="10"/>
      <c r="BG656" s="10"/>
      <c r="BH656" s="10"/>
      <c r="BI656" s="10"/>
      <c r="BJ656" s="10"/>
      <c r="BK656" s="10"/>
      <c r="BL656" s="10"/>
      <c r="BM656" s="10"/>
      <c r="BN656" s="10"/>
      <c r="BO656" s="10"/>
      <c r="BP656" s="10"/>
      <c r="BQ656" s="10"/>
      <c r="BR656" s="10"/>
      <c r="BS656" s="10"/>
      <c r="BT656" s="10"/>
      <c r="BU656" s="10"/>
      <c r="BV656" s="10"/>
      <c r="BW656" s="10"/>
      <c r="BX656" s="10"/>
      <c r="BY656" s="10"/>
      <c r="BZ656" s="10"/>
      <c r="CA656" s="10"/>
      <c r="CB656" s="10"/>
      <c r="CC656" s="10"/>
      <c r="CD656" s="10"/>
      <c r="CE656" s="10"/>
      <c r="CF656" s="10"/>
      <c r="CG656" s="10"/>
      <c r="CH656" s="10"/>
      <c r="CI656" s="10"/>
      <c r="CJ656" s="10"/>
      <c r="CK656" s="10"/>
      <c r="CL656" s="10"/>
      <c r="CM656" s="10"/>
      <c r="CN656" s="10"/>
      <c r="CO656" s="10"/>
      <c r="CP656" s="10"/>
      <c r="CQ656" s="10"/>
      <c r="CR656" s="10"/>
      <c r="CS656" s="10"/>
      <c r="CT656" s="10"/>
      <c r="CU656" s="10"/>
      <c r="CV656" s="10"/>
      <c r="CW656" s="10"/>
      <c r="CX656" s="10"/>
      <c r="CY656" s="10"/>
      <c r="CZ656" s="10"/>
      <c r="DA656" s="10"/>
      <c r="DB656" s="10"/>
      <c r="DC656" s="10"/>
      <c r="DD656" s="10"/>
      <c r="DE656" s="10"/>
      <c r="DF656" s="10"/>
      <c r="DG656" s="10"/>
      <c r="DH656" s="10"/>
      <c r="DI656" s="10"/>
      <c r="DJ656" s="10"/>
      <c r="DK656" s="10"/>
      <c r="DL656" s="10"/>
      <c r="DM656" s="10"/>
      <c r="DN656" s="10"/>
      <c r="DO656" s="10"/>
      <c r="DP656" s="10"/>
      <c r="DQ656" s="10"/>
      <c r="DR656" s="10"/>
      <c r="DS656" s="10"/>
      <c r="DT656" s="10"/>
      <c r="DU656" s="10"/>
      <c r="DV656" s="10"/>
      <c r="DW656" s="10"/>
      <c r="DX656" s="10"/>
      <c r="DY656" s="10"/>
      <c r="DZ656" s="10"/>
      <c r="EA656" s="10"/>
      <c r="EB656" s="10"/>
      <c r="EC656" s="10"/>
      <c r="ED656" s="10"/>
      <c r="EE656" s="10"/>
      <c r="EF656" s="10"/>
      <c r="EG656" s="10"/>
      <c r="EH656" s="10"/>
      <c r="EI656" s="10"/>
      <c r="EJ656" s="10"/>
      <c r="EK656" s="10"/>
      <c r="EL656" s="10"/>
      <c r="EM656" s="10"/>
      <c r="EN656" s="10"/>
      <c r="EO656" s="10"/>
      <c r="EP656" s="10"/>
      <c r="EQ656" s="10"/>
      <c r="ER656" s="10"/>
      <c r="ES656" s="10"/>
      <c r="ET656" s="10"/>
      <c r="EU656" s="10"/>
      <c r="EV656" s="10"/>
      <c r="EW656" s="10"/>
      <c r="EX656" s="10"/>
      <c r="EY656" s="10"/>
      <c r="EZ656" s="10"/>
      <c r="FA656" s="10"/>
      <c r="FB656" s="10"/>
      <c r="FC656" s="10"/>
      <c r="FD656" s="10"/>
      <c r="FE656" s="10"/>
      <c r="FF656" s="10"/>
      <c r="FG656" s="10"/>
      <c r="FH656" s="10"/>
      <c r="FI656" s="10"/>
      <c r="FJ656" s="10"/>
      <c r="FK656" s="10"/>
      <c r="FL656" s="10"/>
      <c r="FM656" s="10"/>
      <c r="FN656" s="10"/>
      <c r="FO656" s="10"/>
      <c r="FP656" s="10"/>
      <c r="FQ656" s="10"/>
      <c r="FR656" s="10"/>
      <c r="FS656" s="10"/>
      <c r="FT656" s="10"/>
      <c r="FU656" s="10"/>
      <c r="FV656" s="10"/>
      <c r="FW656" s="10"/>
      <c r="FX656" s="10"/>
      <c r="FY656" s="10"/>
      <c r="FZ656" s="10"/>
      <c r="GA656" s="10"/>
      <c r="GB656" s="10"/>
      <c r="GC656" s="10"/>
      <c r="GD656" s="10"/>
      <c r="GE656" s="10"/>
      <c r="GF656" s="10"/>
      <c r="GG656" s="10"/>
      <c r="GH656" s="10"/>
      <c r="GI656" s="10"/>
      <c r="GJ656" s="10"/>
      <c r="GK656" s="10"/>
      <c r="GL656" s="10"/>
      <c r="GM656" s="10"/>
      <c r="GN656" s="10"/>
      <c r="GO656" s="10"/>
      <c r="GP656" s="10"/>
      <c r="GQ656" s="10"/>
      <c r="GR656" s="10"/>
      <c r="GS656" s="10"/>
      <c r="GT656" s="10"/>
      <c r="GU656" s="10"/>
      <c r="GV656" s="10"/>
      <c r="GW656" s="10"/>
      <c r="GX656" s="10"/>
      <c r="GY656" s="10"/>
      <c r="GZ656" s="10"/>
      <c r="HA656" s="10"/>
      <c r="HB656" s="10"/>
      <c r="HC656" s="10"/>
      <c r="HD656" s="10"/>
      <c r="HE656" s="10"/>
      <c r="HF656" s="10"/>
      <c r="HG656" s="10"/>
      <c r="HH656" s="10"/>
      <c r="HI656" s="10"/>
      <c r="HJ656" s="10"/>
      <c r="HK656" s="10"/>
      <c r="HL656" s="10"/>
      <c r="HM656" s="10"/>
      <c r="HN656" s="10"/>
      <c r="HO656" s="10"/>
      <c r="HP656" s="10"/>
      <c r="HQ656" s="10"/>
      <c r="HR656" s="10"/>
      <c r="HS656" s="10"/>
      <c r="HT656" s="10"/>
      <c r="HU656" s="10"/>
      <c r="HV656" s="10"/>
      <c r="HW656" s="10"/>
      <c r="HX656" s="10"/>
      <c r="HY656" s="10"/>
      <c r="HZ656" s="10"/>
      <c r="IA656" s="10"/>
      <c r="IB656" s="10"/>
      <c r="IC656" s="10"/>
      <c r="ID656" s="10"/>
      <c r="IE656" s="10"/>
      <c r="IF656" s="10"/>
      <c r="IG656" s="10"/>
      <c r="IH656" s="10"/>
      <c r="II656" s="10"/>
      <c r="IJ656" s="10"/>
      <c r="IK656" s="10"/>
      <c r="IL656" s="10"/>
      <c r="IM656" s="10"/>
      <c r="IN656" s="10"/>
      <c r="IO656" s="10"/>
    </row>
    <row r="657" s="8" customFormat="1" ht="53" customHeight="1" spans="1:249">
      <c r="A657" s="67">
        <v>40</v>
      </c>
      <c r="B657" s="75" t="s">
        <v>1283</v>
      </c>
      <c r="C657" s="70" t="s">
        <v>1326</v>
      </c>
      <c r="D657" s="67" t="s">
        <v>988</v>
      </c>
      <c r="E657" s="70" t="s">
        <v>1419</v>
      </c>
      <c r="F657" s="75" t="s">
        <v>1420</v>
      </c>
      <c r="G657" s="95">
        <v>18.9459</v>
      </c>
      <c r="H657" s="76" t="s">
        <v>1307</v>
      </c>
      <c r="I657" s="79">
        <v>1</v>
      </c>
      <c r="J657" s="79"/>
      <c r="K657" s="94">
        <v>0.0095</v>
      </c>
      <c r="L657" s="94">
        <v>0.0252</v>
      </c>
      <c r="M657" s="94">
        <v>0.0364</v>
      </c>
      <c r="N657" s="94">
        <v>0.1245</v>
      </c>
      <c r="O657" s="74" t="s">
        <v>1122</v>
      </c>
      <c r="P657" s="74" t="s">
        <v>1122</v>
      </c>
      <c r="Q657" s="73">
        <v>2022.04</v>
      </c>
      <c r="R657" s="67"/>
      <c r="S657" s="10"/>
      <c r="T657" s="10"/>
      <c r="U657" s="10"/>
      <c r="V657" s="10"/>
      <c r="W657" s="10"/>
      <c r="X657" s="10"/>
      <c r="Y657" s="10"/>
      <c r="Z657" s="10"/>
      <c r="AA657" s="10"/>
      <c r="AB657" s="10"/>
      <c r="AC657" s="10"/>
      <c r="AD657" s="10"/>
      <c r="AE657" s="10"/>
      <c r="AF657" s="10"/>
      <c r="AG657" s="10"/>
      <c r="AH657" s="10"/>
      <c r="AI657" s="10"/>
      <c r="AJ657" s="10"/>
      <c r="AK657" s="10"/>
      <c r="AL657" s="10"/>
      <c r="AM657" s="10"/>
      <c r="AN657" s="10"/>
      <c r="AO657" s="10"/>
      <c r="AP657" s="10"/>
      <c r="AQ657" s="10"/>
      <c r="AR657" s="10"/>
      <c r="AS657" s="10"/>
      <c r="AT657" s="10"/>
      <c r="AU657" s="10"/>
      <c r="AV657" s="10"/>
      <c r="AW657" s="10"/>
      <c r="AX657" s="10"/>
      <c r="AY657" s="10"/>
      <c r="AZ657" s="10"/>
      <c r="BA657" s="10"/>
      <c r="BB657" s="10"/>
      <c r="BC657" s="10"/>
      <c r="BD657" s="10"/>
      <c r="BE657" s="10"/>
      <c r="BF657" s="10"/>
      <c r="BG657" s="10"/>
      <c r="BH657" s="10"/>
      <c r="BI657" s="10"/>
      <c r="BJ657" s="10"/>
      <c r="BK657" s="10"/>
      <c r="BL657" s="10"/>
      <c r="BM657" s="10"/>
      <c r="BN657" s="10"/>
      <c r="BO657" s="10"/>
      <c r="BP657" s="10"/>
      <c r="BQ657" s="10"/>
      <c r="BR657" s="10"/>
      <c r="BS657" s="10"/>
      <c r="BT657" s="10"/>
      <c r="BU657" s="10"/>
      <c r="BV657" s="10"/>
      <c r="BW657" s="10"/>
      <c r="BX657" s="10"/>
      <c r="BY657" s="10"/>
      <c r="BZ657" s="10"/>
      <c r="CA657" s="10"/>
      <c r="CB657" s="10"/>
      <c r="CC657" s="10"/>
      <c r="CD657" s="10"/>
      <c r="CE657" s="10"/>
      <c r="CF657" s="10"/>
      <c r="CG657" s="10"/>
      <c r="CH657" s="10"/>
      <c r="CI657" s="10"/>
      <c r="CJ657" s="10"/>
      <c r="CK657" s="10"/>
      <c r="CL657" s="10"/>
      <c r="CM657" s="10"/>
      <c r="CN657" s="10"/>
      <c r="CO657" s="10"/>
      <c r="CP657" s="10"/>
      <c r="CQ657" s="10"/>
      <c r="CR657" s="10"/>
      <c r="CS657" s="10"/>
      <c r="CT657" s="10"/>
      <c r="CU657" s="10"/>
      <c r="CV657" s="10"/>
      <c r="CW657" s="10"/>
      <c r="CX657" s="10"/>
      <c r="CY657" s="10"/>
      <c r="CZ657" s="10"/>
      <c r="DA657" s="10"/>
      <c r="DB657" s="10"/>
      <c r="DC657" s="10"/>
      <c r="DD657" s="10"/>
      <c r="DE657" s="10"/>
      <c r="DF657" s="10"/>
      <c r="DG657" s="10"/>
      <c r="DH657" s="10"/>
      <c r="DI657" s="10"/>
      <c r="DJ657" s="10"/>
      <c r="DK657" s="10"/>
      <c r="DL657" s="10"/>
      <c r="DM657" s="10"/>
      <c r="DN657" s="10"/>
      <c r="DO657" s="10"/>
      <c r="DP657" s="10"/>
      <c r="DQ657" s="10"/>
      <c r="DR657" s="10"/>
      <c r="DS657" s="10"/>
      <c r="DT657" s="10"/>
      <c r="DU657" s="10"/>
      <c r="DV657" s="10"/>
      <c r="DW657" s="10"/>
      <c r="DX657" s="10"/>
      <c r="DY657" s="10"/>
      <c r="DZ657" s="10"/>
      <c r="EA657" s="10"/>
      <c r="EB657" s="10"/>
      <c r="EC657" s="10"/>
      <c r="ED657" s="10"/>
      <c r="EE657" s="10"/>
      <c r="EF657" s="10"/>
      <c r="EG657" s="10"/>
      <c r="EH657" s="10"/>
      <c r="EI657" s="10"/>
      <c r="EJ657" s="10"/>
      <c r="EK657" s="10"/>
      <c r="EL657" s="10"/>
      <c r="EM657" s="10"/>
      <c r="EN657" s="10"/>
      <c r="EO657" s="10"/>
      <c r="EP657" s="10"/>
      <c r="EQ657" s="10"/>
      <c r="ER657" s="10"/>
      <c r="ES657" s="10"/>
      <c r="ET657" s="10"/>
      <c r="EU657" s="10"/>
      <c r="EV657" s="10"/>
      <c r="EW657" s="10"/>
      <c r="EX657" s="10"/>
      <c r="EY657" s="10"/>
      <c r="EZ657" s="10"/>
      <c r="FA657" s="10"/>
      <c r="FB657" s="10"/>
      <c r="FC657" s="10"/>
      <c r="FD657" s="10"/>
      <c r="FE657" s="10"/>
      <c r="FF657" s="10"/>
      <c r="FG657" s="10"/>
      <c r="FH657" s="10"/>
      <c r="FI657" s="10"/>
      <c r="FJ657" s="10"/>
      <c r="FK657" s="10"/>
      <c r="FL657" s="10"/>
      <c r="FM657" s="10"/>
      <c r="FN657" s="10"/>
      <c r="FO657" s="10"/>
      <c r="FP657" s="10"/>
      <c r="FQ657" s="10"/>
      <c r="FR657" s="10"/>
      <c r="FS657" s="10"/>
      <c r="FT657" s="10"/>
      <c r="FU657" s="10"/>
      <c r="FV657" s="10"/>
      <c r="FW657" s="10"/>
      <c r="FX657" s="10"/>
      <c r="FY657" s="10"/>
      <c r="FZ657" s="10"/>
      <c r="GA657" s="10"/>
      <c r="GB657" s="10"/>
      <c r="GC657" s="10"/>
      <c r="GD657" s="10"/>
      <c r="GE657" s="10"/>
      <c r="GF657" s="10"/>
      <c r="GG657" s="10"/>
      <c r="GH657" s="10"/>
      <c r="GI657" s="10"/>
      <c r="GJ657" s="10"/>
      <c r="GK657" s="10"/>
      <c r="GL657" s="10"/>
      <c r="GM657" s="10"/>
      <c r="GN657" s="10"/>
      <c r="GO657" s="10"/>
      <c r="GP657" s="10"/>
      <c r="GQ657" s="10"/>
      <c r="GR657" s="10"/>
      <c r="GS657" s="10"/>
      <c r="GT657" s="10"/>
      <c r="GU657" s="10"/>
      <c r="GV657" s="10"/>
      <c r="GW657" s="10"/>
      <c r="GX657" s="10"/>
      <c r="GY657" s="10"/>
      <c r="GZ657" s="10"/>
      <c r="HA657" s="10"/>
      <c r="HB657" s="10"/>
      <c r="HC657" s="10"/>
      <c r="HD657" s="10"/>
      <c r="HE657" s="10"/>
      <c r="HF657" s="10"/>
      <c r="HG657" s="10"/>
      <c r="HH657" s="10"/>
      <c r="HI657" s="10"/>
      <c r="HJ657" s="10"/>
      <c r="HK657" s="10"/>
      <c r="HL657" s="10"/>
      <c r="HM657" s="10"/>
      <c r="HN657" s="10"/>
      <c r="HO657" s="10"/>
      <c r="HP657" s="10"/>
      <c r="HQ657" s="10"/>
      <c r="HR657" s="10"/>
      <c r="HS657" s="10"/>
      <c r="HT657" s="10"/>
      <c r="HU657" s="10"/>
      <c r="HV657" s="10"/>
      <c r="HW657" s="10"/>
      <c r="HX657" s="10"/>
      <c r="HY657" s="10"/>
      <c r="HZ657" s="10"/>
      <c r="IA657" s="10"/>
      <c r="IB657" s="10"/>
      <c r="IC657" s="10"/>
      <c r="ID657" s="10"/>
      <c r="IE657" s="10"/>
      <c r="IF657" s="10"/>
      <c r="IG657" s="10"/>
      <c r="IH657" s="10"/>
      <c r="II657" s="10"/>
      <c r="IJ657" s="10"/>
      <c r="IK657" s="10"/>
      <c r="IL657" s="10"/>
      <c r="IM657" s="10"/>
      <c r="IN657" s="10"/>
      <c r="IO657" s="10"/>
    </row>
    <row r="658" s="8" customFormat="1" ht="53" customHeight="1" spans="1:249">
      <c r="A658" s="67">
        <v>41</v>
      </c>
      <c r="B658" s="75" t="s">
        <v>1421</v>
      </c>
      <c r="C658" s="70" t="s">
        <v>1326</v>
      </c>
      <c r="D658" s="67" t="s">
        <v>988</v>
      </c>
      <c r="E658" s="70" t="s">
        <v>1152</v>
      </c>
      <c r="F658" s="75" t="s">
        <v>1422</v>
      </c>
      <c r="G658" s="95">
        <v>18.3772</v>
      </c>
      <c r="H658" s="76" t="s">
        <v>1307</v>
      </c>
      <c r="I658" s="100">
        <v>1</v>
      </c>
      <c r="J658" s="79"/>
      <c r="K658" s="94">
        <v>0.0048</v>
      </c>
      <c r="L658" s="94">
        <v>0.012</v>
      </c>
      <c r="M658" s="94">
        <v>0.0186</v>
      </c>
      <c r="N658" s="94">
        <v>0.052</v>
      </c>
      <c r="O658" s="74" t="s">
        <v>1122</v>
      </c>
      <c r="P658" s="74" t="s">
        <v>1122</v>
      </c>
      <c r="Q658" s="73">
        <v>2022.04</v>
      </c>
      <c r="R658" s="67"/>
      <c r="S658" s="10"/>
      <c r="T658" s="10"/>
      <c r="U658" s="10"/>
      <c r="V658" s="10"/>
      <c r="W658" s="10"/>
      <c r="X658" s="10"/>
      <c r="Y658" s="10"/>
      <c r="Z658" s="10"/>
      <c r="AA658" s="10"/>
      <c r="AB658" s="10"/>
      <c r="AC658" s="10"/>
      <c r="AD658" s="10"/>
      <c r="AE658" s="10"/>
      <c r="AF658" s="10"/>
      <c r="AG658" s="10"/>
      <c r="AH658" s="10"/>
      <c r="AI658" s="10"/>
      <c r="AJ658" s="10"/>
      <c r="AK658" s="10"/>
      <c r="AL658" s="10"/>
      <c r="AM658" s="10"/>
      <c r="AN658" s="10"/>
      <c r="AO658" s="10"/>
      <c r="AP658" s="10"/>
      <c r="AQ658" s="10"/>
      <c r="AR658" s="10"/>
      <c r="AS658" s="10"/>
      <c r="AT658" s="10"/>
      <c r="AU658" s="10"/>
      <c r="AV658" s="10"/>
      <c r="AW658" s="10"/>
      <c r="AX658" s="10"/>
      <c r="AY658" s="10"/>
      <c r="AZ658" s="10"/>
      <c r="BA658" s="10"/>
      <c r="BB658" s="10"/>
      <c r="BC658" s="10"/>
      <c r="BD658" s="10"/>
      <c r="BE658" s="10"/>
      <c r="BF658" s="10"/>
      <c r="BG658" s="10"/>
      <c r="BH658" s="10"/>
      <c r="BI658" s="10"/>
      <c r="BJ658" s="10"/>
      <c r="BK658" s="10"/>
      <c r="BL658" s="10"/>
      <c r="BM658" s="10"/>
      <c r="BN658" s="10"/>
      <c r="BO658" s="10"/>
      <c r="BP658" s="10"/>
      <c r="BQ658" s="10"/>
      <c r="BR658" s="10"/>
      <c r="BS658" s="10"/>
      <c r="BT658" s="10"/>
      <c r="BU658" s="10"/>
      <c r="BV658" s="10"/>
      <c r="BW658" s="10"/>
      <c r="BX658" s="10"/>
      <c r="BY658" s="10"/>
      <c r="BZ658" s="10"/>
      <c r="CA658" s="10"/>
      <c r="CB658" s="10"/>
      <c r="CC658" s="10"/>
      <c r="CD658" s="10"/>
      <c r="CE658" s="10"/>
      <c r="CF658" s="10"/>
      <c r="CG658" s="10"/>
      <c r="CH658" s="10"/>
      <c r="CI658" s="10"/>
      <c r="CJ658" s="10"/>
      <c r="CK658" s="10"/>
      <c r="CL658" s="10"/>
      <c r="CM658" s="10"/>
      <c r="CN658" s="10"/>
      <c r="CO658" s="10"/>
      <c r="CP658" s="10"/>
      <c r="CQ658" s="10"/>
      <c r="CR658" s="10"/>
      <c r="CS658" s="10"/>
      <c r="CT658" s="10"/>
      <c r="CU658" s="10"/>
      <c r="CV658" s="10"/>
      <c r="CW658" s="10"/>
      <c r="CX658" s="10"/>
      <c r="CY658" s="10"/>
      <c r="CZ658" s="10"/>
      <c r="DA658" s="10"/>
      <c r="DB658" s="10"/>
      <c r="DC658" s="10"/>
      <c r="DD658" s="10"/>
      <c r="DE658" s="10"/>
      <c r="DF658" s="10"/>
      <c r="DG658" s="10"/>
      <c r="DH658" s="10"/>
      <c r="DI658" s="10"/>
      <c r="DJ658" s="10"/>
      <c r="DK658" s="10"/>
      <c r="DL658" s="10"/>
      <c r="DM658" s="10"/>
      <c r="DN658" s="10"/>
      <c r="DO658" s="10"/>
      <c r="DP658" s="10"/>
      <c r="DQ658" s="10"/>
      <c r="DR658" s="10"/>
      <c r="DS658" s="10"/>
      <c r="DT658" s="10"/>
      <c r="DU658" s="10"/>
      <c r="DV658" s="10"/>
      <c r="DW658" s="10"/>
      <c r="DX658" s="10"/>
      <c r="DY658" s="10"/>
      <c r="DZ658" s="10"/>
      <c r="EA658" s="10"/>
      <c r="EB658" s="10"/>
      <c r="EC658" s="10"/>
      <c r="ED658" s="10"/>
      <c r="EE658" s="10"/>
      <c r="EF658" s="10"/>
      <c r="EG658" s="10"/>
      <c r="EH658" s="10"/>
      <c r="EI658" s="10"/>
      <c r="EJ658" s="10"/>
      <c r="EK658" s="10"/>
      <c r="EL658" s="10"/>
      <c r="EM658" s="10"/>
      <c r="EN658" s="10"/>
      <c r="EO658" s="10"/>
      <c r="EP658" s="10"/>
      <c r="EQ658" s="10"/>
      <c r="ER658" s="10"/>
      <c r="ES658" s="10"/>
      <c r="ET658" s="10"/>
      <c r="EU658" s="10"/>
      <c r="EV658" s="10"/>
      <c r="EW658" s="10"/>
      <c r="EX658" s="10"/>
      <c r="EY658" s="10"/>
      <c r="EZ658" s="10"/>
      <c r="FA658" s="10"/>
      <c r="FB658" s="10"/>
      <c r="FC658" s="10"/>
      <c r="FD658" s="10"/>
      <c r="FE658" s="10"/>
      <c r="FF658" s="10"/>
      <c r="FG658" s="10"/>
      <c r="FH658" s="10"/>
      <c r="FI658" s="10"/>
      <c r="FJ658" s="10"/>
      <c r="FK658" s="10"/>
      <c r="FL658" s="10"/>
      <c r="FM658" s="10"/>
      <c r="FN658" s="10"/>
      <c r="FO658" s="10"/>
      <c r="FP658" s="10"/>
      <c r="FQ658" s="10"/>
      <c r="FR658" s="10"/>
      <c r="FS658" s="10"/>
      <c r="FT658" s="10"/>
      <c r="FU658" s="10"/>
      <c r="FV658" s="10"/>
      <c r="FW658" s="10"/>
      <c r="FX658" s="10"/>
      <c r="FY658" s="10"/>
      <c r="FZ658" s="10"/>
      <c r="GA658" s="10"/>
      <c r="GB658" s="10"/>
      <c r="GC658" s="10"/>
      <c r="GD658" s="10"/>
      <c r="GE658" s="10"/>
      <c r="GF658" s="10"/>
      <c r="GG658" s="10"/>
      <c r="GH658" s="10"/>
      <c r="GI658" s="10"/>
      <c r="GJ658" s="10"/>
      <c r="GK658" s="10"/>
      <c r="GL658" s="10"/>
      <c r="GM658" s="10"/>
      <c r="GN658" s="10"/>
      <c r="GO658" s="10"/>
      <c r="GP658" s="10"/>
      <c r="GQ658" s="10"/>
      <c r="GR658" s="10"/>
      <c r="GS658" s="10"/>
      <c r="GT658" s="10"/>
      <c r="GU658" s="10"/>
      <c r="GV658" s="10"/>
      <c r="GW658" s="10"/>
      <c r="GX658" s="10"/>
      <c r="GY658" s="10"/>
      <c r="GZ658" s="10"/>
      <c r="HA658" s="10"/>
      <c r="HB658" s="10"/>
      <c r="HC658" s="10"/>
      <c r="HD658" s="10"/>
      <c r="HE658" s="10"/>
      <c r="HF658" s="10"/>
      <c r="HG658" s="10"/>
      <c r="HH658" s="10"/>
      <c r="HI658" s="10"/>
      <c r="HJ658" s="10"/>
      <c r="HK658" s="10"/>
      <c r="HL658" s="10"/>
      <c r="HM658" s="10"/>
      <c r="HN658" s="10"/>
      <c r="HO658" s="10"/>
      <c r="HP658" s="10"/>
      <c r="HQ658" s="10"/>
      <c r="HR658" s="10"/>
      <c r="HS658" s="10"/>
      <c r="HT658" s="10"/>
      <c r="HU658" s="10"/>
      <c r="HV658" s="10"/>
      <c r="HW658" s="10"/>
      <c r="HX658" s="10"/>
      <c r="HY658" s="10"/>
      <c r="HZ658" s="10"/>
      <c r="IA658" s="10"/>
      <c r="IB658" s="10"/>
      <c r="IC658" s="10"/>
      <c r="ID658" s="10"/>
      <c r="IE658" s="10"/>
      <c r="IF658" s="10"/>
      <c r="IG658" s="10"/>
      <c r="IH658" s="10"/>
      <c r="II658" s="10"/>
      <c r="IJ658" s="10"/>
      <c r="IK658" s="10"/>
      <c r="IL658" s="10"/>
      <c r="IM658" s="10"/>
      <c r="IN658" s="10"/>
      <c r="IO658" s="10"/>
    </row>
    <row r="659" s="8" customFormat="1" ht="53" customHeight="1" spans="1:249">
      <c r="A659" s="67">
        <v>42</v>
      </c>
      <c r="B659" s="75" t="s">
        <v>1423</v>
      </c>
      <c r="C659" s="70" t="s">
        <v>1326</v>
      </c>
      <c r="D659" s="67" t="s">
        <v>988</v>
      </c>
      <c r="E659" s="70" t="s">
        <v>1424</v>
      </c>
      <c r="F659" s="75" t="s">
        <v>1425</v>
      </c>
      <c r="G659" s="95">
        <v>7.2818</v>
      </c>
      <c r="H659" s="76" t="s">
        <v>1307</v>
      </c>
      <c r="I659" s="100">
        <v>1</v>
      </c>
      <c r="J659" s="79"/>
      <c r="K659" s="94">
        <v>0.0053</v>
      </c>
      <c r="L659" s="94">
        <v>0.0101</v>
      </c>
      <c r="M659" s="94">
        <v>0.0192</v>
      </c>
      <c r="N659" s="94">
        <v>0.05</v>
      </c>
      <c r="O659" s="74" t="s">
        <v>1122</v>
      </c>
      <c r="P659" s="74" t="s">
        <v>1122</v>
      </c>
      <c r="Q659" s="73">
        <v>2022.04</v>
      </c>
      <c r="R659" s="67"/>
      <c r="S659" s="10"/>
      <c r="T659" s="10"/>
      <c r="U659" s="10"/>
      <c r="V659" s="10"/>
      <c r="W659" s="10"/>
      <c r="X659" s="10"/>
      <c r="Y659" s="10"/>
      <c r="Z659" s="10"/>
      <c r="AA659" s="10"/>
      <c r="AB659" s="10"/>
      <c r="AC659" s="10"/>
      <c r="AD659" s="10"/>
      <c r="AE659" s="10"/>
      <c r="AF659" s="10"/>
      <c r="AG659" s="10"/>
      <c r="AH659" s="10"/>
      <c r="AI659" s="10"/>
      <c r="AJ659" s="10"/>
      <c r="AK659" s="10"/>
      <c r="AL659" s="10"/>
      <c r="AM659" s="10"/>
      <c r="AN659" s="10"/>
      <c r="AO659" s="10"/>
      <c r="AP659" s="10"/>
      <c r="AQ659" s="10"/>
      <c r="AR659" s="10"/>
      <c r="AS659" s="10"/>
      <c r="AT659" s="10"/>
      <c r="AU659" s="10"/>
      <c r="AV659" s="10"/>
      <c r="AW659" s="10"/>
      <c r="AX659" s="10"/>
      <c r="AY659" s="10"/>
      <c r="AZ659" s="10"/>
      <c r="BA659" s="10"/>
      <c r="BB659" s="10"/>
      <c r="BC659" s="10"/>
      <c r="BD659" s="10"/>
      <c r="BE659" s="10"/>
      <c r="BF659" s="10"/>
      <c r="BG659" s="10"/>
      <c r="BH659" s="10"/>
      <c r="BI659" s="10"/>
      <c r="BJ659" s="10"/>
      <c r="BK659" s="10"/>
      <c r="BL659" s="10"/>
      <c r="BM659" s="10"/>
      <c r="BN659" s="10"/>
      <c r="BO659" s="10"/>
      <c r="BP659" s="10"/>
      <c r="BQ659" s="10"/>
      <c r="BR659" s="10"/>
      <c r="BS659" s="10"/>
      <c r="BT659" s="10"/>
      <c r="BU659" s="10"/>
      <c r="BV659" s="10"/>
      <c r="BW659" s="10"/>
      <c r="BX659" s="10"/>
      <c r="BY659" s="10"/>
      <c r="BZ659" s="10"/>
      <c r="CA659" s="10"/>
      <c r="CB659" s="10"/>
      <c r="CC659" s="10"/>
      <c r="CD659" s="10"/>
      <c r="CE659" s="10"/>
      <c r="CF659" s="10"/>
      <c r="CG659" s="10"/>
      <c r="CH659" s="10"/>
      <c r="CI659" s="10"/>
      <c r="CJ659" s="10"/>
      <c r="CK659" s="10"/>
      <c r="CL659" s="10"/>
      <c r="CM659" s="10"/>
      <c r="CN659" s="10"/>
      <c r="CO659" s="10"/>
      <c r="CP659" s="10"/>
      <c r="CQ659" s="10"/>
      <c r="CR659" s="10"/>
      <c r="CS659" s="10"/>
      <c r="CT659" s="10"/>
      <c r="CU659" s="10"/>
      <c r="CV659" s="10"/>
      <c r="CW659" s="10"/>
      <c r="CX659" s="10"/>
      <c r="CY659" s="10"/>
      <c r="CZ659" s="10"/>
      <c r="DA659" s="10"/>
      <c r="DB659" s="10"/>
      <c r="DC659" s="10"/>
      <c r="DD659" s="10"/>
      <c r="DE659" s="10"/>
      <c r="DF659" s="10"/>
      <c r="DG659" s="10"/>
      <c r="DH659" s="10"/>
      <c r="DI659" s="10"/>
      <c r="DJ659" s="10"/>
      <c r="DK659" s="10"/>
      <c r="DL659" s="10"/>
      <c r="DM659" s="10"/>
      <c r="DN659" s="10"/>
      <c r="DO659" s="10"/>
      <c r="DP659" s="10"/>
      <c r="DQ659" s="10"/>
      <c r="DR659" s="10"/>
      <c r="DS659" s="10"/>
      <c r="DT659" s="10"/>
      <c r="DU659" s="10"/>
      <c r="DV659" s="10"/>
      <c r="DW659" s="10"/>
      <c r="DX659" s="10"/>
      <c r="DY659" s="10"/>
      <c r="DZ659" s="10"/>
      <c r="EA659" s="10"/>
      <c r="EB659" s="10"/>
      <c r="EC659" s="10"/>
      <c r="ED659" s="10"/>
      <c r="EE659" s="10"/>
      <c r="EF659" s="10"/>
      <c r="EG659" s="10"/>
      <c r="EH659" s="10"/>
      <c r="EI659" s="10"/>
      <c r="EJ659" s="10"/>
      <c r="EK659" s="10"/>
      <c r="EL659" s="10"/>
      <c r="EM659" s="10"/>
      <c r="EN659" s="10"/>
      <c r="EO659" s="10"/>
      <c r="EP659" s="10"/>
      <c r="EQ659" s="10"/>
      <c r="ER659" s="10"/>
      <c r="ES659" s="10"/>
      <c r="ET659" s="10"/>
      <c r="EU659" s="10"/>
      <c r="EV659" s="10"/>
      <c r="EW659" s="10"/>
      <c r="EX659" s="10"/>
      <c r="EY659" s="10"/>
      <c r="EZ659" s="10"/>
      <c r="FA659" s="10"/>
      <c r="FB659" s="10"/>
      <c r="FC659" s="10"/>
      <c r="FD659" s="10"/>
      <c r="FE659" s="10"/>
      <c r="FF659" s="10"/>
      <c r="FG659" s="10"/>
      <c r="FH659" s="10"/>
      <c r="FI659" s="10"/>
      <c r="FJ659" s="10"/>
      <c r="FK659" s="10"/>
      <c r="FL659" s="10"/>
      <c r="FM659" s="10"/>
      <c r="FN659" s="10"/>
      <c r="FO659" s="10"/>
      <c r="FP659" s="10"/>
      <c r="FQ659" s="10"/>
      <c r="FR659" s="10"/>
      <c r="FS659" s="10"/>
      <c r="FT659" s="10"/>
      <c r="FU659" s="10"/>
      <c r="FV659" s="10"/>
      <c r="FW659" s="10"/>
      <c r="FX659" s="10"/>
      <c r="FY659" s="10"/>
      <c r="FZ659" s="10"/>
      <c r="GA659" s="10"/>
      <c r="GB659" s="10"/>
      <c r="GC659" s="10"/>
      <c r="GD659" s="10"/>
      <c r="GE659" s="10"/>
      <c r="GF659" s="10"/>
      <c r="GG659" s="10"/>
      <c r="GH659" s="10"/>
      <c r="GI659" s="10"/>
      <c r="GJ659" s="10"/>
      <c r="GK659" s="10"/>
      <c r="GL659" s="10"/>
      <c r="GM659" s="10"/>
      <c r="GN659" s="10"/>
      <c r="GO659" s="10"/>
      <c r="GP659" s="10"/>
      <c r="GQ659" s="10"/>
      <c r="GR659" s="10"/>
      <c r="GS659" s="10"/>
      <c r="GT659" s="10"/>
      <c r="GU659" s="10"/>
      <c r="GV659" s="10"/>
      <c r="GW659" s="10"/>
      <c r="GX659" s="10"/>
      <c r="GY659" s="10"/>
      <c r="GZ659" s="10"/>
      <c r="HA659" s="10"/>
      <c r="HB659" s="10"/>
      <c r="HC659" s="10"/>
      <c r="HD659" s="10"/>
      <c r="HE659" s="10"/>
      <c r="HF659" s="10"/>
      <c r="HG659" s="10"/>
      <c r="HH659" s="10"/>
      <c r="HI659" s="10"/>
      <c r="HJ659" s="10"/>
      <c r="HK659" s="10"/>
      <c r="HL659" s="10"/>
      <c r="HM659" s="10"/>
      <c r="HN659" s="10"/>
      <c r="HO659" s="10"/>
      <c r="HP659" s="10"/>
      <c r="HQ659" s="10"/>
      <c r="HR659" s="10"/>
      <c r="HS659" s="10"/>
      <c r="HT659" s="10"/>
      <c r="HU659" s="10"/>
      <c r="HV659" s="10"/>
      <c r="HW659" s="10"/>
      <c r="HX659" s="10"/>
      <c r="HY659" s="10"/>
      <c r="HZ659" s="10"/>
      <c r="IA659" s="10"/>
      <c r="IB659" s="10"/>
      <c r="IC659" s="10"/>
      <c r="ID659" s="10"/>
      <c r="IE659" s="10"/>
      <c r="IF659" s="10"/>
      <c r="IG659" s="10"/>
      <c r="IH659" s="10"/>
      <c r="II659" s="10"/>
      <c r="IJ659" s="10"/>
      <c r="IK659" s="10"/>
      <c r="IL659" s="10"/>
      <c r="IM659" s="10"/>
      <c r="IN659" s="10"/>
      <c r="IO659" s="10"/>
    </row>
    <row r="660" s="8" customFormat="1" ht="53" customHeight="1" spans="1:249">
      <c r="A660" s="67">
        <v>43</v>
      </c>
      <c r="B660" s="75" t="s">
        <v>1426</v>
      </c>
      <c r="C660" s="70" t="s">
        <v>1326</v>
      </c>
      <c r="D660" s="67" t="s">
        <v>988</v>
      </c>
      <c r="E660" s="70" t="s">
        <v>1427</v>
      </c>
      <c r="F660" s="75" t="s">
        <v>1428</v>
      </c>
      <c r="G660" s="95">
        <v>5.1754</v>
      </c>
      <c r="H660" s="76" t="s">
        <v>1307</v>
      </c>
      <c r="I660" s="100">
        <v>1</v>
      </c>
      <c r="J660" s="79"/>
      <c r="K660" s="94">
        <v>0.0008</v>
      </c>
      <c r="L660" s="94">
        <v>0.0015</v>
      </c>
      <c r="M660" s="94">
        <v>0.0014</v>
      </c>
      <c r="N660" s="94">
        <v>0.0056</v>
      </c>
      <c r="O660" s="74" t="s">
        <v>1122</v>
      </c>
      <c r="P660" s="74" t="s">
        <v>1122</v>
      </c>
      <c r="Q660" s="73">
        <v>2022.04</v>
      </c>
      <c r="R660" s="67"/>
      <c r="S660" s="10"/>
      <c r="T660" s="10"/>
      <c r="U660" s="10"/>
      <c r="V660" s="10"/>
      <c r="W660" s="10"/>
      <c r="X660" s="10"/>
      <c r="Y660" s="10"/>
      <c r="Z660" s="10"/>
      <c r="AA660" s="10"/>
      <c r="AB660" s="10"/>
      <c r="AC660" s="10"/>
      <c r="AD660" s="10"/>
      <c r="AE660" s="10"/>
      <c r="AF660" s="10"/>
      <c r="AG660" s="10"/>
      <c r="AH660" s="10"/>
      <c r="AI660" s="10"/>
      <c r="AJ660" s="10"/>
      <c r="AK660" s="10"/>
      <c r="AL660" s="10"/>
      <c r="AM660" s="10"/>
      <c r="AN660" s="10"/>
      <c r="AO660" s="10"/>
      <c r="AP660" s="10"/>
      <c r="AQ660" s="10"/>
      <c r="AR660" s="10"/>
      <c r="AS660" s="10"/>
      <c r="AT660" s="10"/>
      <c r="AU660" s="10"/>
      <c r="AV660" s="10"/>
      <c r="AW660" s="10"/>
      <c r="AX660" s="10"/>
      <c r="AY660" s="10"/>
      <c r="AZ660" s="10"/>
      <c r="BA660" s="10"/>
      <c r="BB660" s="10"/>
      <c r="BC660" s="10"/>
      <c r="BD660" s="10"/>
      <c r="BE660" s="10"/>
      <c r="BF660" s="10"/>
      <c r="BG660" s="10"/>
      <c r="BH660" s="10"/>
      <c r="BI660" s="10"/>
      <c r="BJ660" s="10"/>
      <c r="BK660" s="10"/>
      <c r="BL660" s="10"/>
      <c r="BM660" s="10"/>
      <c r="BN660" s="10"/>
      <c r="BO660" s="10"/>
      <c r="BP660" s="10"/>
      <c r="BQ660" s="10"/>
      <c r="BR660" s="10"/>
      <c r="BS660" s="10"/>
      <c r="BT660" s="10"/>
      <c r="BU660" s="10"/>
      <c r="BV660" s="10"/>
      <c r="BW660" s="10"/>
      <c r="BX660" s="10"/>
      <c r="BY660" s="10"/>
      <c r="BZ660" s="10"/>
      <c r="CA660" s="10"/>
      <c r="CB660" s="10"/>
      <c r="CC660" s="10"/>
      <c r="CD660" s="10"/>
      <c r="CE660" s="10"/>
      <c r="CF660" s="10"/>
      <c r="CG660" s="10"/>
      <c r="CH660" s="10"/>
      <c r="CI660" s="10"/>
      <c r="CJ660" s="10"/>
      <c r="CK660" s="10"/>
      <c r="CL660" s="10"/>
      <c r="CM660" s="10"/>
      <c r="CN660" s="10"/>
      <c r="CO660" s="10"/>
      <c r="CP660" s="10"/>
      <c r="CQ660" s="10"/>
      <c r="CR660" s="10"/>
      <c r="CS660" s="10"/>
      <c r="CT660" s="10"/>
      <c r="CU660" s="10"/>
      <c r="CV660" s="10"/>
      <c r="CW660" s="10"/>
      <c r="CX660" s="10"/>
      <c r="CY660" s="10"/>
      <c r="CZ660" s="10"/>
      <c r="DA660" s="10"/>
      <c r="DB660" s="10"/>
      <c r="DC660" s="10"/>
      <c r="DD660" s="10"/>
      <c r="DE660" s="10"/>
      <c r="DF660" s="10"/>
      <c r="DG660" s="10"/>
      <c r="DH660" s="10"/>
      <c r="DI660" s="10"/>
      <c r="DJ660" s="10"/>
      <c r="DK660" s="10"/>
      <c r="DL660" s="10"/>
      <c r="DM660" s="10"/>
      <c r="DN660" s="10"/>
      <c r="DO660" s="10"/>
      <c r="DP660" s="10"/>
      <c r="DQ660" s="10"/>
      <c r="DR660" s="10"/>
      <c r="DS660" s="10"/>
      <c r="DT660" s="10"/>
      <c r="DU660" s="10"/>
      <c r="DV660" s="10"/>
      <c r="DW660" s="10"/>
      <c r="DX660" s="10"/>
      <c r="DY660" s="10"/>
      <c r="DZ660" s="10"/>
      <c r="EA660" s="10"/>
      <c r="EB660" s="10"/>
      <c r="EC660" s="10"/>
      <c r="ED660" s="10"/>
      <c r="EE660" s="10"/>
      <c r="EF660" s="10"/>
      <c r="EG660" s="10"/>
      <c r="EH660" s="10"/>
      <c r="EI660" s="10"/>
      <c r="EJ660" s="10"/>
      <c r="EK660" s="10"/>
      <c r="EL660" s="10"/>
      <c r="EM660" s="10"/>
      <c r="EN660" s="10"/>
      <c r="EO660" s="10"/>
      <c r="EP660" s="10"/>
      <c r="EQ660" s="10"/>
      <c r="ER660" s="10"/>
      <c r="ES660" s="10"/>
      <c r="ET660" s="10"/>
      <c r="EU660" s="10"/>
      <c r="EV660" s="10"/>
      <c r="EW660" s="10"/>
      <c r="EX660" s="10"/>
      <c r="EY660" s="10"/>
      <c r="EZ660" s="10"/>
      <c r="FA660" s="10"/>
      <c r="FB660" s="10"/>
      <c r="FC660" s="10"/>
      <c r="FD660" s="10"/>
      <c r="FE660" s="10"/>
      <c r="FF660" s="10"/>
      <c r="FG660" s="10"/>
      <c r="FH660" s="10"/>
      <c r="FI660" s="10"/>
      <c r="FJ660" s="10"/>
      <c r="FK660" s="10"/>
      <c r="FL660" s="10"/>
      <c r="FM660" s="10"/>
      <c r="FN660" s="10"/>
      <c r="FO660" s="10"/>
      <c r="FP660" s="10"/>
      <c r="FQ660" s="10"/>
      <c r="FR660" s="10"/>
      <c r="FS660" s="10"/>
      <c r="FT660" s="10"/>
      <c r="FU660" s="10"/>
      <c r="FV660" s="10"/>
      <c r="FW660" s="10"/>
      <c r="FX660" s="10"/>
      <c r="FY660" s="10"/>
      <c r="FZ660" s="10"/>
      <c r="GA660" s="10"/>
      <c r="GB660" s="10"/>
      <c r="GC660" s="10"/>
      <c r="GD660" s="10"/>
      <c r="GE660" s="10"/>
      <c r="GF660" s="10"/>
      <c r="GG660" s="10"/>
      <c r="GH660" s="10"/>
      <c r="GI660" s="10"/>
      <c r="GJ660" s="10"/>
      <c r="GK660" s="10"/>
      <c r="GL660" s="10"/>
      <c r="GM660" s="10"/>
      <c r="GN660" s="10"/>
      <c r="GO660" s="10"/>
      <c r="GP660" s="10"/>
      <c r="GQ660" s="10"/>
      <c r="GR660" s="10"/>
      <c r="GS660" s="10"/>
      <c r="GT660" s="10"/>
      <c r="GU660" s="10"/>
      <c r="GV660" s="10"/>
      <c r="GW660" s="10"/>
      <c r="GX660" s="10"/>
      <c r="GY660" s="10"/>
      <c r="GZ660" s="10"/>
      <c r="HA660" s="10"/>
      <c r="HB660" s="10"/>
      <c r="HC660" s="10"/>
      <c r="HD660" s="10"/>
      <c r="HE660" s="10"/>
      <c r="HF660" s="10"/>
      <c r="HG660" s="10"/>
      <c r="HH660" s="10"/>
      <c r="HI660" s="10"/>
      <c r="HJ660" s="10"/>
      <c r="HK660" s="10"/>
      <c r="HL660" s="10"/>
      <c r="HM660" s="10"/>
      <c r="HN660" s="10"/>
      <c r="HO660" s="10"/>
      <c r="HP660" s="10"/>
      <c r="HQ660" s="10"/>
      <c r="HR660" s="10"/>
      <c r="HS660" s="10"/>
      <c r="HT660" s="10"/>
      <c r="HU660" s="10"/>
      <c r="HV660" s="10"/>
      <c r="HW660" s="10"/>
      <c r="HX660" s="10"/>
      <c r="HY660" s="10"/>
      <c r="HZ660" s="10"/>
      <c r="IA660" s="10"/>
      <c r="IB660" s="10"/>
      <c r="IC660" s="10"/>
      <c r="ID660" s="10"/>
      <c r="IE660" s="10"/>
      <c r="IF660" s="10"/>
      <c r="IG660" s="10"/>
      <c r="IH660" s="10"/>
      <c r="II660" s="10"/>
      <c r="IJ660" s="10"/>
      <c r="IK660" s="10"/>
      <c r="IL660" s="10"/>
      <c r="IM660" s="10"/>
      <c r="IN660" s="10"/>
      <c r="IO660" s="10"/>
    </row>
    <row r="661" s="8" customFormat="1" ht="53" customHeight="1" spans="1:249">
      <c r="A661" s="67">
        <v>44</v>
      </c>
      <c r="B661" s="75" t="s">
        <v>1429</v>
      </c>
      <c r="C661" s="70" t="s">
        <v>1326</v>
      </c>
      <c r="D661" s="67" t="s">
        <v>988</v>
      </c>
      <c r="E661" s="70" t="s">
        <v>1430</v>
      </c>
      <c r="F661" s="75" t="s">
        <v>1431</v>
      </c>
      <c r="G661" s="95">
        <v>4.5453</v>
      </c>
      <c r="H661" s="76" t="s">
        <v>1307</v>
      </c>
      <c r="I661" s="73">
        <v>1</v>
      </c>
      <c r="J661" s="73"/>
      <c r="K661" s="94">
        <v>0.002</v>
      </c>
      <c r="L661" s="94">
        <v>0.0007</v>
      </c>
      <c r="M661" s="94">
        <v>0.008</v>
      </c>
      <c r="N661" s="94">
        <v>0.008</v>
      </c>
      <c r="O661" s="74" t="s">
        <v>1122</v>
      </c>
      <c r="P661" s="74" t="s">
        <v>1122</v>
      </c>
      <c r="Q661" s="73">
        <v>2022.04</v>
      </c>
      <c r="R661" s="67"/>
      <c r="S661" s="10"/>
      <c r="T661" s="10"/>
      <c r="U661" s="10"/>
      <c r="V661" s="10"/>
      <c r="W661" s="10"/>
      <c r="X661" s="10"/>
      <c r="Y661" s="10"/>
      <c r="Z661" s="10"/>
      <c r="AA661" s="10"/>
      <c r="AB661" s="10"/>
      <c r="AC661" s="10"/>
      <c r="AD661" s="10"/>
      <c r="AE661" s="10"/>
      <c r="AF661" s="10"/>
      <c r="AG661" s="10"/>
      <c r="AH661" s="10"/>
      <c r="AI661" s="10"/>
      <c r="AJ661" s="10"/>
      <c r="AK661" s="10"/>
      <c r="AL661" s="10"/>
      <c r="AM661" s="10"/>
      <c r="AN661" s="10"/>
      <c r="AO661" s="10"/>
      <c r="AP661" s="10"/>
      <c r="AQ661" s="10"/>
      <c r="AR661" s="10"/>
      <c r="AS661" s="10"/>
      <c r="AT661" s="10"/>
      <c r="AU661" s="10"/>
      <c r="AV661" s="10"/>
      <c r="AW661" s="10"/>
      <c r="AX661" s="10"/>
      <c r="AY661" s="10"/>
      <c r="AZ661" s="10"/>
      <c r="BA661" s="10"/>
      <c r="BB661" s="10"/>
      <c r="BC661" s="10"/>
      <c r="BD661" s="10"/>
      <c r="BE661" s="10"/>
      <c r="BF661" s="10"/>
      <c r="BG661" s="10"/>
      <c r="BH661" s="10"/>
      <c r="BI661" s="10"/>
      <c r="BJ661" s="10"/>
      <c r="BK661" s="10"/>
      <c r="BL661" s="10"/>
      <c r="BM661" s="10"/>
      <c r="BN661" s="10"/>
      <c r="BO661" s="10"/>
      <c r="BP661" s="10"/>
      <c r="BQ661" s="10"/>
      <c r="BR661" s="10"/>
      <c r="BS661" s="10"/>
      <c r="BT661" s="10"/>
      <c r="BU661" s="10"/>
      <c r="BV661" s="10"/>
      <c r="BW661" s="10"/>
      <c r="BX661" s="10"/>
      <c r="BY661" s="10"/>
      <c r="BZ661" s="10"/>
      <c r="CA661" s="10"/>
      <c r="CB661" s="10"/>
      <c r="CC661" s="10"/>
      <c r="CD661" s="10"/>
      <c r="CE661" s="10"/>
      <c r="CF661" s="10"/>
      <c r="CG661" s="10"/>
      <c r="CH661" s="10"/>
      <c r="CI661" s="10"/>
      <c r="CJ661" s="10"/>
      <c r="CK661" s="10"/>
      <c r="CL661" s="10"/>
      <c r="CM661" s="10"/>
      <c r="CN661" s="10"/>
      <c r="CO661" s="10"/>
      <c r="CP661" s="10"/>
      <c r="CQ661" s="10"/>
      <c r="CR661" s="10"/>
      <c r="CS661" s="10"/>
      <c r="CT661" s="10"/>
      <c r="CU661" s="10"/>
      <c r="CV661" s="10"/>
      <c r="CW661" s="10"/>
      <c r="CX661" s="10"/>
      <c r="CY661" s="10"/>
      <c r="CZ661" s="10"/>
      <c r="DA661" s="10"/>
      <c r="DB661" s="10"/>
      <c r="DC661" s="10"/>
      <c r="DD661" s="10"/>
      <c r="DE661" s="10"/>
      <c r="DF661" s="10"/>
      <c r="DG661" s="10"/>
      <c r="DH661" s="10"/>
      <c r="DI661" s="10"/>
      <c r="DJ661" s="10"/>
      <c r="DK661" s="10"/>
      <c r="DL661" s="10"/>
      <c r="DM661" s="10"/>
      <c r="DN661" s="10"/>
      <c r="DO661" s="10"/>
      <c r="DP661" s="10"/>
      <c r="DQ661" s="10"/>
      <c r="DR661" s="10"/>
      <c r="DS661" s="10"/>
      <c r="DT661" s="10"/>
      <c r="DU661" s="10"/>
      <c r="DV661" s="10"/>
      <c r="DW661" s="10"/>
      <c r="DX661" s="10"/>
      <c r="DY661" s="10"/>
      <c r="DZ661" s="10"/>
      <c r="EA661" s="10"/>
      <c r="EB661" s="10"/>
      <c r="EC661" s="10"/>
      <c r="ED661" s="10"/>
      <c r="EE661" s="10"/>
      <c r="EF661" s="10"/>
      <c r="EG661" s="10"/>
      <c r="EH661" s="10"/>
      <c r="EI661" s="10"/>
      <c r="EJ661" s="10"/>
      <c r="EK661" s="10"/>
      <c r="EL661" s="10"/>
      <c r="EM661" s="10"/>
      <c r="EN661" s="10"/>
      <c r="EO661" s="10"/>
      <c r="EP661" s="10"/>
      <c r="EQ661" s="10"/>
      <c r="ER661" s="10"/>
      <c r="ES661" s="10"/>
      <c r="ET661" s="10"/>
      <c r="EU661" s="10"/>
      <c r="EV661" s="10"/>
      <c r="EW661" s="10"/>
      <c r="EX661" s="10"/>
      <c r="EY661" s="10"/>
      <c r="EZ661" s="10"/>
      <c r="FA661" s="10"/>
      <c r="FB661" s="10"/>
      <c r="FC661" s="10"/>
      <c r="FD661" s="10"/>
      <c r="FE661" s="10"/>
      <c r="FF661" s="10"/>
      <c r="FG661" s="10"/>
      <c r="FH661" s="10"/>
      <c r="FI661" s="10"/>
      <c r="FJ661" s="10"/>
      <c r="FK661" s="10"/>
      <c r="FL661" s="10"/>
      <c r="FM661" s="10"/>
      <c r="FN661" s="10"/>
      <c r="FO661" s="10"/>
      <c r="FP661" s="10"/>
      <c r="FQ661" s="10"/>
      <c r="FR661" s="10"/>
      <c r="FS661" s="10"/>
      <c r="FT661" s="10"/>
      <c r="FU661" s="10"/>
      <c r="FV661" s="10"/>
      <c r="FW661" s="10"/>
      <c r="FX661" s="10"/>
      <c r="FY661" s="10"/>
      <c r="FZ661" s="10"/>
      <c r="GA661" s="10"/>
      <c r="GB661" s="10"/>
      <c r="GC661" s="10"/>
      <c r="GD661" s="10"/>
      <c r="GE661" s="10"/>
      <c r="GF661" s="10"/>
      <c r="GG661" s="10"/>
      <c r="GH661" s="10"/>
      <c r="GI661" s="10"/>
      <c r="GJ661" s="10"/>
      <c r="GK661" s="10"/>
      <c r="GL661" s="10"/>
      <c r="GM661" s="10"/>
      <c r="GN661" s="10"/>
      <c r="GO661" s="10"/>
      <c r="GP661" s="10"/>
      <c r="GQ661" s="10"/>
      <c r="GR661" s="10"/>
      <c r="GS661" s="10"/>
      <c r="GT661" s="10"/>
      <c r="GU661" s="10"/>
      <c r="GV661" s="10"/>
      <c r="GW661" s="10"/>
      <c r="GX661" s="10"/>
      <c r="GY661" s="10"/>
      <c r="GZ661" s="10"/>
      <c r="HA661" s="10"/>
      <c r="HB661" s="10"/>
      <c r="HC661" s="10"/>
      <c r="HD661" s="10"/>
      <c r="HE661" s="10"/>
      <c r="HF661" s="10"/>
      <c r="HG661" s="10"/>
      <c r="HH661" s="10"/>
      <c r="HI661" s="10"/>
      <c r="HJ661" s="10"/>
      <c r="HK661" s="10"/>
      <c r="HL661" s="10"/>
      <c r="HM661" s="10"/>
      <c r="HN661" s="10"/>
      <c r="HO661" s="10"/>
      <c r="HP661" s="10"/>
      <c r="HQ661" s="10"/>
      <c r="HR661" s="10"/>
      <c r="HS661" s="10"/>
      <c r="HT661" s="10"/>
      <c r="HU661" s="10"/>
      <c r="HV661" s="10"/>
      <c r="HW661" s="10"/>
      <c r="HX661" s="10"/>
      <c r="HY661" s="10"/>
      <c r="HZ661" s="10"/>
      <c r="IA661" s="10"/>
      <c r="IB661" s="10"/>
      <c r="IC661" s="10"/>
      <c r="ID661" s="10"/>
      <c r="IE661" s="10"/>
      <c r="IF661" s="10"/>
      <c r="IG661" s="10"/>
      <c r="IH661" s="10"/>
      <c r="II661" s="10"/>
      <c r="IJ661" s="10"/>
      <c r="IK661" s="10"/>
      <c r="IL661" s="10"/>
      <c r="IM661" s="10"/>
      <c r="IN661" s="10"/>
      <c r="IO661" s="10"/>
    </row>
    <row r="662" s="8" customFormat="1" ht="53" customHeight="1" spans="1:249">
      <c r="A662" s="67">
        <v>45</v>
      </c>
      <c r="B662" s="75" t="s">
        <v>1432</v>
      </c>
      <c r="C662" s="70" t="s">
        <v>1326</v>
      </c>
      <c r="D662" s="67" t="s">
        <v>988</v>
      </c>
      <c r="E662" s="70" t="s">
        <v>1433</v>
      </c>
      <c r="F662" s="75" t="s">
        <v>1434</v>
      </c>
      <c r="G662" s="95">
        <v>13.1826</v>
      </c>
      <c r="H662" s="76" t="s">
        <v>1307</v>
      </c>
      <c r="I662" s="73">
        <v>1</v>
      </c>
      <c r="J662" s="73"/>
      <c r="K662" s="94">
        <v>0.0048</v>
      </c>
      <c r="L662" s="94">
        <v>0.012</v>
      </c>
      <c r="M662" s="94">
        <v>0.0186</v>
      </c>
      <c r="N662" s="94">
        <v>0.0186</v>
      </c>
      <c r="O662" s="74" t="s">
        <v>1122</v>
      </c>
      <c r="P662" s="74" t="s">
        <v>1122</v>
      </c>
      <c r="Q662" s="73">
        <v>2022.04</v>
      </c>
      <c r="R662" s="67"/>
      <c r="S662" s="10"/>
      <c r="T662" s="10"/>
      <c r="U662" s="10"/>
      <c r="V662" s="10"/>
      <c r="W662" s="10"/>
      <c r="X662" s="10"/>
      <c r="Y662" s="10"/>
      <c r="Z662" s="10"/>
      <c r="AA662" s="10"/>
      <c r="AB662" s="10"/>
      <c r="AC662" s="10"/>
      <c r="AD662" s="10"/>
      <c r="AE662" s="10"/>
      <c r="AF662" s="10"/>
      <c r="AG662" s="10"/>
      <c r="AH662" s="10"/>
      <c r="AI662" s="10"/>
      <c r="AJ662" s="10"/>
      <c r="AK662" s="10"/>
      <c r="AL662" s="10"/>
      <c r="AM662" s="10"/>
      <c r="AN662" s="10"/>
      <c r="AO662" s="10"/>
      <c r="AP662" s="10"/>
      <c r="AQ662" s="10"/>
      <c r="AR662" s="10"/>
      <c r="AS662" s="10"/>
      <c r="AT662" s="10"/>
      <c r="AU662" s="10"/>
      <c r="AV662" s="10"/>
      <c r="AW662" s="10"/>
      <c r="AX662" s="10"/>
      <c r="AY662" s="10"/>
      <c r="AZ662" s="10"/>
      <c r="BA662" s="10"/>
      <c r="BB662" s="10"/>
      <c r="BC662" s="10"/>
      <c r="BD662" s="10"/>
      <c r="BE662" s="10"/>
      <c r="BF662" s="10"/>
      <c r="BG662" s="10"/>
      <c r="BH662" s="10"/>
      <c r="BI662" s="10"/>
      <c r="BJ662" s="10"/>
      <c r="BK662" s="10"/>
      <c r="BL662" s="10"/>
      <c r="BM662" s="10"/>
      <c r="BN662" s="10"/>
      <c r="BO662" s="10"/>
      <c r="BP662" s="10"/>
      <c r="BQ662" s="10"/>
      <c r="BR662" s="10"/>
      <c r="BS662" s="10"/>
      <c r="BT662" s="10"/>
      <c r="BU662" s="10"/>
      <c r="BV662" s="10"/>
      <c r="BW662" s="10"/>
      <c r="BX662" s="10"/>
      <c r="BY662" s="10"/>
      <c r="BZ662" s="10"/>
      <c r="CA662" s="10"/>
      <c r="CB662" s="10"/>
      <c r="CC662" s="10"/>
      <c r="CD662" s="10"/>
      <c r="CE662" s="10"/>
      <c r="CF662" s="10"/>
      <c r="CG662" s="10"/>
      <c r="CH662" s="10"/>
      <c r="CI662" s="10"/>
      <c r="CJ662" s="10"/>
      <c r="CK662" s="10"/>
      <c r="CL662" s="10"/>
      <c r="CM662" s="10"/>
      <c r="CN662" s="10"/>
      <c r="CO662" s="10"/>
      <c r="CP662" s="10"/>
      <c r="CQ662" s="10"/>
      <c r="CR662" s="10"/>
      <c r="CS662" s="10"/>
      <c r="CT662" s="10"/>
      <c r="CU662" s="10"/>
      <c r="CV662" s="10"/>
      <c r="CW662" s="10"/>
      <c r="CX662" s="10"/>
      <c r="CY662" s="10"/>
      <c r="CZ662" s="10"/>
      <c r="DA662" s="10"/>
      <c r="DB662" s="10"/>
      <c r="DC662" s="10"/>
      <c r="DD662" s="10"/>
      <c r="DE662" s="10"/>
      <c r="DF662" s="10"/>
      <c r="DG662" s="10"/>
      <c r="DH662" s="10"/>
      <c r="DI662" s="10"/>
      <c r="DJ662" s="10"/>
      <c r="DK662" s="10"/>
      <c r="DL662" s="10"/>
      <c r="DM662" s="10"/>
      <c r="DN662" s="10"/>
      <c r="DO662" s="10"/>
      <c r="DP662" s="10"/>
      <c r="DQ662" s="10"/>
      <c r="DR662" s="10"/>
      <c r="DS662" s="10"/>
      <c r="DT662" s="10"/>
      <c r="DU662" s="10"/>
      <c r="DV662" s="10"/>
      <c r="DW662" s="10"/>
      <c r="DX662" s="10"/>
      <c r="DY662" s="10"/>
      <c r="DZ662" s="10"/>
      <c r="EA662" s="10"/>
      <c r="EB662" s="10"/>
      <c r="EC662" s="10"/>
      <c r="ED662" s="10"/>
      <c r="EE662" s="10"/>
      <c r="EF662" s="10"/>
      <c r="EG662" s="10"/>
      <c r="EH662" s="10"/>
      <c r="EI662" s="10"/>
      <c r="EJ662" s="10"/>
      <c r="EK662" s="10"/>
      <c r="EL662" s="10"/>
      <c r="EM662" s="10"/>
      <c r="EN662" s="10"/>
      <c r="EO662" s="10"/>
      <c r="EP662" s="10"/>
      <c r="EQ662" s="10"/>
      <c r="ER662" s="10"/>
      <c r="ES662" s="10"/>
      <c r="ET662" s="10"/>
      <c r="EU662" s="10"/>
      <c r="EV662" s="10"/>
      <c r="EW662" s="10"/>
      <c r="EX662" s="10"/>
      <c r="EY662" s="10"/>
      <c r="EZ662" s="10"/>
      <c r="FA662" s="10"/>
      <c r="FB662" s="10"/>
      <c r="FC662" s="10"/>
      <c r="FD662" s="10"/>
      <c r="FE662" s="10"/>
      <c r="FF662" s="10"/>
      <c r="FG662" s="10"/>
      <c r="FH662" s="10"/>
      <c r="FI662" s="10"/>
      <c r="FJ662" s="10"/>
      <c r="FK662" s="10"/>
      <c r="FL662" s="10"/>
      <c r="FM662" s="10"/>
      <c r="FN662" s="10"/>
      <c r="FO662" s="10"/>
      <c r="FP662" s="10"/>
      <c r="FQ662" s="10"/>
      <c r="FR662" s="10"/>
      <c r="FS662" s="10"/>
      <c r="FT662" s="10"/>
      <c r="FU662" s="10"/>
      <c r="FV662" s="10"/>
      <c r="FW662" s="10"/>
      <c r="FX662" s="10"/>
      <c r="FY662" s="10"/>
      <c r="FZ662" s="10"/>
      <c r="GA662" s="10"/>
      <c r="GB662" s="10"/>
      <c r="GC662" s="10"/>
      <c r="GD662" s="10"/>
      <c r="GE662" s="10"/>
      <c r="GF662" s="10"/>
      <c r="GG662" s="10"/>
      <c r="GH662" s="10"/>
      <c r="GI662" s="10"/>
      <c r="GJ662" s="10"/>
      <c r="GK662" s="10"/>
      <c r="GL662" s="10"/>
      <c r="GM662" s="10"/>
      <c r="GN662" s="10"/>
      <c r="GO662" s="10"/>
      <c r="GP662" s="10"/>
      <c r="GQ662" s="10"/>
      <c r="GR662" s="10"/>
      <c r="GS662" s="10"/>
      <c r="GT662" s="10"/>
      <c r="GU662" s="10"/>
      <c r="GV662" s="10"/>
      <c r="GW662" s="10"/>
      <c r="GX662" s="10"/>
      <c r="GY662" s="10"/>
      <c r="GZ662" s="10"/>
      <c r="HA662" s="10"/>
      <c r="HB662" s="10"/>
      <c r="HC662" s="10"/>
      <c r="HD662" s="10"/>
      <c r="HE662" s="10"/>
      <c r="HF662" s="10"/>
      <c r="HG662" s="10"/>
      <c r="HH662" s="10"/>
      <c r="HI662" s="10"/>
      <c r="HJ662" s="10"/>
      <c r="HK662" s="10"/>
      <c r="HL662" s="10"/>
      <c r="HM662" s="10"/>
      <c r="HN662" s="10"/>
      <c r="HO662" s="10"/>
      <c r="HP662" s="10"/>
      <c r="HQ662" s="10"/>
      <c r="HR662" s="10"/>
      <c r="HS662" s="10"/>
      <c r="HT662" s="10"/>
      <c r="HU662" s="10"/>
      <c r="HV662" s="10"/>
      <c r="HW662" s="10"/>
      <c r="HX662" s="10"/>
      <c r="HY662" s="10"/>
      <c r="HZ662" s="10"/>
      <c r="IA662" s="10"/>
      <c r="IB662" s="10"/>
      <c r="IC662" s="10"/>
      <c r="ID662" s="10"/>
      <c r="IE662" s="10"/>
      <c r="IF662" s="10"/>
      <c r="IG662" s="10"/>
      <c r="IH662" s="10"/>
      <c r="II662" s="10"/>
      <c r="IJ662" s="10"/>
      <c r="IK662" s="10"/>
      <c r="IL662" s="10"/>
      <c r="IM662" s="10"/>
      <c r="IN662" s="10"/>
      <c r="IO662" s="10"/>
    </row>
    <row r="663" s="8" customFormat="1" ht="53" customHeight="1" spans="1:249">
      <c r="A663" s="67">
        <v>46</v>
      </c>
      <c r="B663" s="75" t="s">
        <v>1435</v>
      </c>
      <c r="C663" s="70" t="s">
        <v>1326</v>
      </c>
      <c r="D663" s="67" t="s">
        <v>988</v>
      </c>
      <c r="E663" s="70" t="s">
        <v>1436</v>
      </c>
      <c r="F663" s="75" t="s">
        <v>1437</v>
      </c>
      <c r="G663" s="95">
        <v>59.5267</v>
      </c>
      <c r="H663" s="76" t="s">
        <v>1307</v>
      </c>
      <c r="I663" s="79">
        <v>1</v>
      </c>
      <c r="J663" s="79"/>
      <c r="K663" s="94">
        <v>0.002</v>
      </c>
      <c r="L663" s="94">
        <v>0.0007</v>
      </c>
      <c r="M663" s="94">
        <v>0.008</v>
      </c>
      <c r="N663" s="94">
        <v>0.008</v>
      </c>
      <c r="O663" s="74" t="s">
        <v>1122</v>
      </c>
      <c r="P663" s="74" t="s">
        <v>1122</v>
      </c>
      <c r="Q663" s="73">
        <v>2022.04</v>
      </c>
      <c r="R663" s="67"/>
      <c r="S663" s="10"/>
      <c r="T663" s="10"/>
      <c r="U663" s="10"/>
      <c r="V663" s="10"/>
      <c r="W663" s="10"/>
      <c r="X663" s="10"/>
      <c r="Y663" s="10"/>
      <c r="Z663" s="10"/>
      <c r="AA663" s="10"/>
      <c r="AB663" s="10"/>
      <c r="AC663" s="10"/>
      <c r="AD663" s="10"/>
      <c r="AE663" s="10"/>
      <c r="AF663" s="10"/>
      <c r="AG663" s="10"/>
      <c r="AH663" s="10"/>
      <c r="AI663" s="10"/>
      <c r="AJ663" s="10"/>
      <c r="AK663" s="10"/>
      <c r="AL663" s="10"/>
      <c r="AM663" s="10"/>
      <c r="AN663" s="10"/>
      <c r="AO663" s="10"/>
      <c r="AP663" s="10"/>
      <c r="AQ663" s="10"/>
      <c r="AR663" s="10"/>
      <c r="AS663" s="10"/>
      <c r="AT663" s="10"/>
      <c r="AU663" s="10"/>
      <c r="AV663" s="10"/>
      <c r="AW663" s="10"/>
      <c r="AX663" s="10"/>
      <c r="AY663" s="10"/>
      <c r="AZ663" s="10"/>
      <c r="BA663" s="10"/>
      <c r="BB663" s="10"/>
      <c r="BC663" s="10"/>
      <c r="BD663" s="10"/>
      <c r="BE663" s="10"/>
      <c r="BF663" s="10"/>
      <c r="BG663" s="10"/>
      <c r="BH663" s="10"/>
      <c r="BI663" s="10"/>
      <c r="BJ663" s="10"/>
      <c r="BK663" s="10"/>
      <c r="BL663" s="10"/>
      <c r="BM663" s="10"/>
      <c r="BN663" s="10"/>
      <c r="BO663" s="10"/>
      <c r="BP663" s="10"/>
      <c r="BQ663" s="10"/>
      <c r="BR663" s="10"/>
      <c r="BS663" s="10"/>
      <c r="BT663" s="10"/>
      <c r="BU663" s="10"/>
      <c r="BV663" s="10"/>
      <c r="BW663" s="10"/>
      <c r="BX663" s="10"/>
      <c r="BY663" s="10"/>
      <c r="BZ663" s="10"/>
      <c r="CA663" s="10"/>
      <c r="CB663" s="10"/>
      <c r="CC663" s="10"/>
      <c r="CD663" s="10"/>
      <c r="CE663" s="10"/>
      <c r="CF663" s="10"/>
      <c r="CG663" s="10"/>
      <c r="CH663" s="10"/>
      <c r="CI663" s="10"/>
      <c r="CJ663" s="10"/>
      <c r="CK663" s="10"/>
      <c r="CL663" s="10"/>
      <c r="CM663" s="10"/>
      <c r="CN663" s="10"/>
      <c r="CO663" s="10"/>
      <c r="CP663" s="10"/>
      <c r="CQ663" s="10"/>
      <c r="CR663" s="10"/>
      <c r="CS663" s="10"/>
      <c r="CT663" s="10"/>
      <c r="CU663" s="10"/>
      <c r="CV663" s="10"/>
      <c r="CW663" s="10"/>
      <c r="CX663" s="10"/>
      <c r="CY663" s="10"/>
      <c r="CZ663" s="10"/>
      <c r="DA663" s="10"/>
      <c r="DB663" s="10"/>
      <c r="DC663" s="10"/>
      <c r="DD663" s="10"/>
      <c r="DE663" s="10"/>
      <c r="DF663" s="10"/>
      <c r="DG663" s="10"/>
      <c r="DH663" s="10"/>
      <c r="DI663" s="10"/>
      <c r="DJ663" s="10"/>
      <c r="DK663" s="10"/>
      <c r="DL663" s="10"/>
      <c r="DM663" s="10"/>
      <c r="DN663" s="10"/>
      <c r="DO663" s="10"/>
      <c r="DP663" s="10"/>
      <c r="DQ663" s="10"/>
      <c r="DR663" s="10"/>
      <c r="DS663" s="10"/>
      <c r="DT663" s="10"/>
      <c r="DU663" s="10"/>
      <c r="DV663" s="10"/>
      <c r="DW663" s="10"/>
      <c r="DX663" s="10"/>
      <c r="DY663" s="10"/>
      <c r="DZ663" s="10"/>
      <c r="EA663" s="10"/>
      <c r="EB663" s="10"/>
      <c r="EC663" s="10"/>
      <c r="ED663" s="10"/>
      <c r="EE663" s="10"/>
      <c r="EF663" s="10"/>
      <c r="EG663" s="10"/>
      <c r="EH663" s="10"/>
      <c r="EI663" s="10"/>
      <c r="EJ663" s="10"/>
      <c r="EK663" s="10"/>
      <c r="EL663" s="10"/>
      <c r="EM663" s="10"/>
      <c r="EN663" s="10"/>
      <c r="EO663" s="10"/>
      <c r="EP663" s="10"/>
      <c r="EQ663" s="10"/>
      <c r="ER663" s="10"/>
      <c r="ES663" s="10"/>
      <c r="ET663" s="10"/>
      <c r="EU663" s="10"/>
      <c r="EV663" s="10"/>
      <c r="EW663" s="10"/>
      <c r="EX663" s="10"/>
      <c r="EY663" s="10"/>
      <c r="EZ663" s="10"/>
      <c r="FA663" s="10"/>
      <c r="FB663" s="10"/>
      <c r="FC663" s="10"/>
      <c r="FD663" s="10"/>
      <c r="FE663" s="10"/>
      <c r="FF663" s="10"/>
      <c r="FG663" s="10"/>
      <c r="FH663" s="10"/>
      <c r="FI663" s="10"/>
      <c r="FJ663" s="10"/>
      <c r="FK663" s="10"/>
      <c r="FL663" s="10"/>
      <c r="FM663" s="10"/>
      <c r="FN663" s="10"/>
      <c r="FO663" s="10"/>
      <c r="FP663" s="10"/>
      <c r="FQ663" s="10"/>
      <c r="FR663" s="10"/>
      <c r="FS663" s="10"/>
      <c r="FT663" s="10"/>
      <c r="FU663" s="10"/>
      <c r="FV663" s="10"/>
      <c r="FW663" s="10"/>
      <c r="FX663" s="10"/>
      <c r="FY663" s="10"/>
      <c r="FZ663" s="10"/>
      <c r="GA663" s="10"/>
      <c r="GB663" s="10"/>
      <c r="GC663" s="10"/>
      <c r="GD663" s="10"/>
      <c r="GE663" s="10"/>
      <c r="GF663" s="10"/>
      <c r="GG663" s="10"/>
      <c r="GH663" s="10"/>
      <c r="GI663" s="10"/>
      <c r="GJ663" s="10"/>
      <c r="GK663" s="10"/>
      <c r="GL663" s="10"/>
      <c r="GM663" s="10"/>
      <c r="GN663" s="10"/>
      <c r="GO663" s="10"/>
      <c r="GP663" s="10"/>
      <c r="GQ663" s="10"/>
      <c r="GR663" s="10"/>
      <c r="GS663" s="10"/>
      <c r="GT663" s="10"/>
      <c r="GU663" s="10"/>
      <c r="GV663" s="10"/>
      <c r="GW663" s="10"/>
      <c r="GX663" s="10"/>
      <c r="GY663" s="10"/>
      <c r="GZ663" s="10"/>
      <c r="HA663" s="10"/>
      <c r="HB663" s="10"/>
      <c r="HC663" s="10"/>
      <c r="HD663" s="10"/>
      <c r="HE663" s="10"/>
      <c r="HF663" s="10"/>
      <c r="HG663" s="10"/>
      <c r="HH663" s="10"/>
      <c r="HI663" s="10"/>
      <c r="HJ663" s="10"/>
      <c r="HK663" s="10"/>
      <c r="HL663" s="10"/>
      <c r="HM663" s="10"/>
      <c r="HN663" s="10"/>
      <c r="HO663" s="10"/>
      <c r="HP663" s="10"/>
      <c r="HQ663" s="10"/>
      <c r="HR663" s="10"/>
      <c r="HS663" s="10"/>
      <c r="HT663" s="10"/>
      <c r="HU663" s="10"/>
      <c r="HV663" s="10"/>
      <c r="HW663" s="10"/>
      <c r="HX663" s="10"/>
      <c r="HY663" s="10"/>
      <c r="HZ663" s="10"/>
      <c r="IA663" s="10"/>
      <c r="IB663" s="10"/>
      <c r="IC663" s="10"/>
      <c r="ID663" s="10"/>
      <c r="IE663" s="10"/>
      <c r="IF663" s="10"/>
      <c r="IG663" s="10"/>
      <c r="IH663" s="10"/>
      <c r="II663" s="10"/>
      <c r="IJ663" s="10"/>
      <c r="IK663" s="10"/>
      <c r="IL663" s="10"/>
      <c r="IM663" s="10"/>
      <c r="IN663" s="10"/>
      <c r="IO663" s="10"/>
    </row>
    <row r="664" s="8" customFormat="1" ht="53" customHeight="1" spans="1:249">
      <c r="A664" s="67">
        <v>47</v>
      </c>
      <c r="B664" s="75" t="s">
        <v>1438</v>
      </c>
      <c r="C664" s="70" t="s">
        <v>1326</v>
      </c>
      <c r="D664" s="67" t="s">
        <v>988</v>
      </c>
      <c r="E664" s="70" t="s">
        <v>1439</v>
      </c>
      <c r="F664" s="112" t="s">
        <v>1440</v>
      </c>
      <c r="G664" s="95">
        <v>4.809</v>
      </c>
      <c r="H664" s="76" t="s">
        <v>1307</v>
      </c>
      <c r="I664" s="73">
        <v>1</v>
      </c>
      <c r="J664" s="73"/>
      <c r="K664" s="94">
        <v>0.0053</v>
      </c>
      <c r="L664" s="94">
        <v>0.0101</v>
      </c>
      <c r="M664" s="94">
        <v>0.0192</v>
      </c>
      <c r="N664" s="94">
        <v>0.0192</v>
      </c>
      <c r="O664" s="74" t="s">
        <v>1122</v>
      </c>
      <c r="P664" s="74" t="s">
        <v>1122</v>
      </c>
      <c r="Q664" s="73">
        <v>2022.04</v>
      </c>
      <c r="R664" s="67"/>
      <c r="S664" s="10"/>
      <c r="T664" s="10"/>
      <c r="U664" s="10"/>
      <c r="V664" s="10"/>
      <c r="W664" s="10"/>
      <c r="X664" s="10"/>
      <c r="Y664" s="10"/>
      <c r="Z664" s="10"/>
      <c r="AA664" s="10"/>
      <c r="AB664" s="10"/>
      <c r="AC664" s="10"/>
      <c r="AD664" s="10"/>
      <c r="AE664" s="10"/>
      <c r="AF664" s="10"/>
      <c r="AG664" s="10"/>
      <c r="AH664" s="10"/>
      <c r="AI664" s="10"/>
      <c r="AJ664" s="10"/>
      <c r="AK664" s="10"/>
      <c r="AL664" s="10"/>
      <c r="AM664" s="10"/>
      <c r="AN664" s="10"/>
      <c r="AO664" s="10"/>
      <c r="AP664" s="10"/>
      <c r="AQ664" s="10"/>
      <c r="AR664" s="10"/>
      <c r="AS664" s="10"/>
      <c r="AT664" s="10"/>
      <c r="AU664" s="10"/>
      <c r="AV664" s="10"/>
      <c r="AW664" s="10"/>
      <c r="AX664" s="10"/>
      <c r="AY664" s="10"/>
      <c r="AZ664" s="10"/>
      <c r="BA664" s="10"/>
      <c r="BB664" s="10"/>
      <c r="BC664" s="10"/>
      <c r="BD664" s="10"/>
      <c r="BE664" s="10"/>
      <c r="BF664" s="10"/>
      <c r="BG664" s="10"/>
      <c r="BH664" s="10"/>
      <c r="BI664" s="10"/>
      <c r="BJ664" s="10"/>
      <c r="BK664" s="10"/>
      <c r="BL664" s="10"/>
      <c r="BM664" s="10"/>
      <c r="BN664" s="10"/>
      <c r="BO664" s="10"/>
      <c r="BP664" s="10"/>
      <c r="BQ664" s="10"/>
      <c r="BR664" s="10"/>
      <c r="BS664" s="10"/>
      <c r="BT664" s="10"/>
      <c r="BU664" s="10"/>
      <c r="BV664" s="10"/>
      <c r="BW664" s="10"/>
      <c r="BX664" s="10"/>
      <c r="BY664" s="10"/>
      <c r="BZ664" s="10"/>
      <c r="CA664" s="10"/>
      <c r="CB664" s="10"/>
      <c r="CC664" s="10"/>
      <c r="CD664" s="10"/>
      <c r="CE664" s="10"/>
      <c r="CF664" s="10"/>
      <c r="CG664" s="10"/>
      <c r="CH664" s="10"/>
      <c r="CI664" s="10"/>
      <c r="CJ664" s="10"/>
      <c r="CK664" s="10"/>
      <c r="CL664" s="10"/>
      <c r="CM664" s="10"/>
      <c r="CN664" s="10"/>
      <c r="CO664" s="10"/>
      <c r="CP664" s="10"/>
      <c r="CQ664" s="10"/>
      <c r="CR664" s="10"/>
      <c r="CS664" s="10"/>
      <c r="CT664" s="10"/>
      <c r="CU664" s="10"/>
      <c r="CV664" s="10"/>
      <c r="CW664" s="10"/>
      <c r="CX664" s="10"/>
      <c r="CY664" s="10"/>
      <c r="CZ664" s="10"/>
      <c r="DA664" s="10"/>
      <c r="DB664" s="10"/>
      <c r="DC664" s="10"/>
      <c r="DD664" s="10"/>
      <c r="DE664" s="10"/>
      <c r="DF664" s="10"/>
      <c r="DG664" s="10"/>
      <c r="DH664" s="10"/>
      <c r="DI664" s="10"/>
      <c r="DJ664" s="10"/>
      <c r="DK664" s="10"/>
      <c r="DL664" s="10"/>
      <c r="DM664" s="10"/>
      <c r="DN664" s="10"/>
      <c r="DO664" s="10"/>
      <c r="DP664" s="10"/>
      <c r="DQ664" s="10"/>
      <c r="DR664" s="10"/>
      <c r="DS664" s="10"/>
      <c r="DT664" s="10"/>
      <c r="DU664" s="10"/>
      <c r="DV664" s="10"/>
      <c r="DW664" s="10"/>
      <c r="DX664" s="10"/>
      <c r="DY664" s="10"/>
      <c r="DZ664" s="10"/>
      <c r="EA664" s="10"/>
      <c r="EB664" s="10"/>
      <c r="EC664" s="10"/>
      <c r="ED664" s="10"/>
      <c r="EE664" s="10"/>
      <c r="EF664" s="10"/>
      <c r="EG664" s="10"/>
      <c r="EH664" s="10"/>
      <c r="EI664" s="10"/>
      <c r="EJ664" s="10"/>
      <c r="EK664" s="10"/>
      <c r="EL664" s="10"/>
      <c r="EM664" s="10"/>
      <c r="EN664" s="10"/>
      <c r="EO664" s="10"/>
      <c r="EP664" s="10"/>
      <c r="EQ664" s="10"/>
      <c r="ER664" s="10"/>
      <c r="ES664" s="10"/>
      <c r="ET664" s="10"/>
      <c r="EU664" s="10"/>
      <c r="EV664" s="10"/>
      <c r="EW664" s="10"/>
      <c r="EX664" s="10"/>
      <c r="EY664" s="10"/>
      <c r="EZ664" s="10"/>
      <c r="FA664" s="10"/>
      <c r="FB664" s="10"/>
      <c r="FC664" s="10"/>
      <c r="FD664" s="10"/>
      <c r="FE664" s="10"/>
      <c r="FF664" s="10"/>
      <c r="FG664" s="10"/>
      <c r="FH664" s="10"/>
      <c r="FI664" s="10"/>
      <c r="FJ664" s="10"/>
      <c r="FK664" s="10"/>
      <c r="FL664" s="10"/>
      <c r="FM664" s="10"/>
      <c r="FN664" s="10"/>
      <c r="FO664" s="10"/>
      <c r="FP664" s="10"/>
      <c r="FQ664" s="10"/>
      <c r="FR664" s="10"/>
      <c r="FS664" s="10"/>
      <c r="FT664" s="10"/>
      <c r="FU664" s="10"/>
      <c r="FV664" s="10"/>
      <c r="FW664" s="10"/>
      <c r="FX664" s="10"/>
      <c r="FY664" s="10"/>
      <c r="FZ664" s="10"/>
      <c r="GA664" s="10"/>
      <c r="GB664" s="10"/>
      <c r="GC664" s="10"/>
      <c r="GD664" s="10"/>
      <c r="GE664" s="10"/>
      <c r="GF664" s="10"/>
      <c r="GG664" s="10"/>
      <c r="GH664" s="10"/>
      <c r="GI664" s="10"/>
      <c r="GJ664" s="10"/>
      <c r="GK664" s="10"/>
      <c r="GL664" s="10"/>
      <c r="GM664" s="10"/>
      <c r="GN664" s="10"/>
      <c r="GO664" s="10"/>
      <c r="GP664" s="10"/>
      <c r="GQ664" s="10"/>
      <c r="GR664" s="10"/>
      <c r="GS664" s="10"/>
      <c r="GT664" s="10"/>
      <c r="GU664" s="10"/>
      <c r="GV664" s="10"/>
      <c r="GW664" s="10"/>
      <c r="GX664" s="10"/>
      <c r="GY664" s="10"/>
      <c r="GZ664" s="10"/>
      <c r="HA664" s="10"/>
      <c r="HB664" s="10"/>
      <c r="HC664" s="10"/>
      <c r="HD664" s="10"/>
      <c r="HE664" s="10"/>
      <c r="HF664" s="10"/>
      <c r="HG664" s="10"/>
      <c r="HH664" s="10"/>
      <c r="HI664" s="10"/>
      <c r="HJ664" s="10"/>
      <c r="HK664" s="10"/>
      <c r="HL664" s="10"/>
      <c r="HM664" s="10"/>
      <c r="HN664" s="10"/>
      <c r="HO664" s="10"/>
      <c r="HP664" s="10"/>
      <c r="HQ664" s="10"/>
      <c r="HR664" s="10"/>
      <c r="HS664" s="10"/>
      <c r="HT664" s="10"/>
      <c r="HU664" s="10"/>
      <c r="HV664" s="10"/>
      <c r="HW664" s="10"/>
      <c r="HX664" s="10"/>
      <c r="HY664" s="10"/>
      <c r="HZ664" s="10"/>
      <c r="IA664" s="10"/>
      <c r="IB664" s="10"/>
      <c r="IC664" s="10"/>
      <c r="ID664" s="10"/>
      <c r="IE664" s="10"/>
      <c r="IF664" s="10"/>
      <c r="IG664" s="10"/>
      <c r="IH664" s="10"/>
      <c r="II664" s="10"/>
      <c r="IJ664" s="10"/>
      <c r="IK664" s="10"/>
      <c r="IL664" s="10"/>
      <c r="IM664" s="10"/>
      <c r="IN664" s="10"/>
      <c r="IO664" s="10"/>
    </row>
    <row r="665" s="8" customFormat="1" ht="53" customHeight="1" spans="1:249">
      <c r="A665" s="67">
        <v>48</v>
      </c>
      <c r="B665" s="75" t="s">
        <v>1261</v>
      </c>
      <c r="C665" s="70" t="s">
        <v>1326</v>
      </c>
      <c r="D665" s="67" t="s">
        <v>988</v>
      </c>
      <c r="E665" s="70" t="s">
        <v>1441</v>
      </c>
      <c r="F665" s="75" t="s">
        <v>1442</v>
      </c>
      <c r="G665" s="95">
        <v>4.7469</v>
      </c>
      <c r="H665" s="76" t="s">
        <v>1307</v>
      </c>
      <c r="I665" s="73">
        <v>1</v>
      </c>
      <c r="J665" s="73"/>
      <c r="K665" s="94">
        <v>0.0003</v>
      </c>
      <c r="L665" s="94">
        <v>0.0089</v>
      </c>
      <c r="M665" s="94">
        <v>0.0196</v>
      </c>
      <c r="N665" s="94">
        <v>0.0433</v>
      </c>
      <c r="O665" s="74" t="s">
        <v>1122</v>
      </c>
      <c r="P665" s="74" t="s">
        <v>1122</v>
      </c>
      <c r="Q665" s="73">
        <v>2022.04</v>
      </c>
      <c r="R665" s="67"/>
      <c r="S665" s="10"/>
      <c r="T665" s="10"/>
      <c r="U665" s="10"/>
      <c r="V665" s="10"/>
      <c r="W665" s="10"/>
      <c r="X665" s="10"/>
      <c r="Y665" s="10"/>
      <c r="Z665" s="10"/>
      <c r="AA665" s="10"/>
      <c r="AB665" s="10"/>
      <c r="AC665" s="10"/>
      <c r="AD665" s="10"/>
      <c r="AE665" s="10"/>
      <c r="AF665" s="10"/>
      <c r="AG665" s="10"/>
      <c r="AH665" s="10"/>
      <c r="AI665" s="10"/>
      <c r="AJ665" s="10"/>
      <c r="AK665" s="10"/>
      <c r="AL665" s="10"/>
      <c r="AM665" s="10"/>
      <c r="AN665" s="10"/>
      <c r="AO665" s="10"/>
      <c r="AP665" s="10"/>
      <c r="AQ665" s="10"/>
      <c r="AR665" s="10"/>
      <c r="AS665" s="10"/>
      <c r="AT665" s="10"/>
      <c r="AU665" s="10"/>
      <c r="AV665" s="10"/>
      <c r="AW665" s="10"/>
      <c r="AX665" s="10"/>
      <c r="AY665" s="10"/>
      <c r="AZ665" s="10"/>
      <c r="BA665" s="10"/>
      <c r="BB665" s="10"/>
      <c r="BC665" s="10"/>
      <c r="BD665" s="10"/>
      <c r="BE665" s="10"/>
      <c r="BF665" s="10"/>
      <c r="BG665" s="10"/>
      <c r="BH665" s="10"/>
      <c r="BI665" s="10"/>
      <c r="BJ665" s="10"/>
      <c r="BK665" s="10"/>
      <c r="BL665" s="10"/>
      <c r="BM665" s="10"/>
      <c r="BN665" s="10"/>
      <c r="BO665" s="10"/>
      <c r="BP665" s="10"/>
      <c r="BQ665" s="10"/>
      <c r="BR665" s="10"/>
      <c r="BS665" s="10"/>
      <c r="BT665" s="10"/>
      <c r="BU665" s="10"/>
      <c r="BV665" s="10"/>
      <c r="BW665" s="10"/>
      <c r="BX665" s="10"/>
      <c r="BY665" s="10"/>
      <c r="BZ665" s="10"/>
      <c r="CA665" s="10"/>
      <c r="CB665" s="10"/>
      <c r="CC665" s="10"/>
      <c r="CD665" s="10"/>
      <c r="CE665" s="10"/>
      <c r="CF665" s="10"/>
      <c r="CG665" s="10"/>
      <c r="CH665" s="10"/>
      <c r="CI665" s="10"/>
      <c r="CJ665" s="10"/>
      <c r="CK665" s="10"/>
      <c r="CL665" s="10"/>
      <c r="CM665" s="10"/>
      <c r="CN665" s="10"/>
      <c r="CO665" s="10"/>
      <c r="CP665" s="10"/>
      <c r="CQ665" s="10"/>
      <c r="CR665" s="10"/>
      <c r="CS665" s="10"/>
      <c r="CT665" s="10"/>
      <c r="CU665" s="10"/>
      <c r="CV665" s="10"/>
      <c r="CW665" s="10"/>
      <c r="CX665" s="10"/>
      <c r="CY665" s="10"/>
      <c r="CZ665" s="10"/>
      <c r="DA665" s="10"/>
      <c r="DB665" s="10"/>
      <c r="DC665" s="10"/>
      <c r="DD665" s="10"/>
      <c r="DE665" s="10"/>
      <c r="DF665" s="10"/>
      <c r="DG665" s="10"/>
      <c r="DH665" s="10"/>
      <c r="DI665" s="10"/>
      <c r="DJ665" s="10"/>
      <c r="DK665" s="10"/>
      <c r="DL665" s="10"/>
      <c r="DM665" s="10"/>
      <c r="DN665" s="10"/>
      <c r="DO665" s="10"/>
      <c r="DP665" s="10"/>
      <c r="DQ665" s="10"/>
      <c r="DR665" s="10"/>
      <c r="DS665" s="10"/>
      <c r="DT665" s="10"/>
      <c r="DU665" s="10"/>
      <c r="DV665" s="10"/>
      <c r="DW665" s="10"/>
      <c r="DX665" s="10"/>
      <c r="DY665" s="10"/>
      <c r="DZ665" s="10"/>
      <c r="EA665" s="10"/>
      <c r="EB665" s="10"/>
      <c r="EC665" s="10"/>
      <c r="ED665" s="10"/>
      <c r="EE665" s="10"/>
      <c r="EF665" s="10"/>
      <c r="EG665" s="10"/>
      <c r="EH665" s="10"/>
      <c r="EI665" s="10"/>
      <c r="EJ665" s="10"/>
      <c r="EK665" s="10"/>
      <c r="EL665" s="10"/>
      <c r="EM665" s="10"/>
      <c r="EN665" s="10"/>
      <c r="EO665" s="10"/>
      <c r="EP665" s="10"/>
      <c r="EQ665" s="10"/>
      <c r="ER665" s="10"/>
      <c r="ES665" s="10"/>
      <c r="ET665" s="10"/>
      <c r="EU665" s="10"/>
      <c r="EV665" s="10"/>
      <c r="EW665" s="10"/>
      <c r="EX665" s="10"/>
      <c r="EY665" s="10"/>
      <c r="EZ665" s="10"/>
      <c r="FA665" s="10"/>
      <c r="FB665" s="10"/>
      <c r="FC665" s="10"/>
      <c r="FD665" s="10"/>
      <c r="FE665" s="10"/>
      <c r="FF665" s="10"/>
      <c r="FG665" s="10"/>
      <c r="FH665" s="10"/>
      <c r="FI665" s="10"/>
      <c r="FJ665" s="10"/>
      <c r="FK665" s="10"/>
      <c r="FL665" s="10"/>
      <c r="FM665" s="10"/>
      <c r="FN665" s="10"/>
      <c r="FO665" s="10"/>
      <c r="FP665" s="10"/>
      <c r="FQ665" s="10"/>
      <c r="FR665" s="10"/>
      <c r="FS665" s="10"/>
      <c r="FT665" s="10"/>
      <c r="FU665" s="10"/>
      <c r="FV665" s="10"/>
      <c r="FW665" s="10"/>
      <c r="FX665" s="10"/>
      <c r="FY665" s="10"/>
      <c r="FZ665" s="10"/>
      <c r="GA665" s="10"/>
      <c r="GB665" s="10"/>
      <c r="GC665" s="10"/>
      <c r="GD665" s="10"/>
      <c r="GE665" s="10"/>
      <c r="GF665" s="10"/>
      <c r="GG665" s="10"/>
      <c r="GH665" s="10"/>
      <c r="GI665" s="10"/>
      <c r="GJ665" s="10"/>
      <c r="GK665" s="10"/>
      <c r="GL665" s="10"/>
      <c r="GM665" s="10"/>
      <c r="GN665" s="10"/>
      <c r="GO665" s="10"/>
      <c r="GP665" s="10"/>
      <c r="GQ665" s="10"/>
      <c r="GR665" s="10"/>
      <c r="GS665" s="10"/>
      <c r="GT665" s="10"/>
      <c r="GU665" s="10"/>
      <c r="GV665" s="10"/>
      <c r="GW665" s="10"/>
      <c r="GX665" s="10"/>
      <c r="GY665" s="10"/>
      <c r="GZ665" s="10"/>
      <c r="HA665" s="10"/>
      <c r="HB665" s="10"/>
      <c r="HC665" s="10"/>
      <c r="HD665" s="10"/>
      <c r="HE665" s="10"/>
      <c r="HF665" s="10"/>
      <c r="HG665" s="10"/>
      <c r="HH665" s="10"/>
      <c r="HI665" s="10"/>
      <c r="HJ665" s="10"/>
      <c r="HK665" s="10"/>
      <c r="HL665" s="10"/>
      <c r="HM665" s="10"/>
      <c r="HN665" s="10"/>
      <c r="HO665" s="10"/>
      <c r="HP665" s="10"/>
      <c r="HQ665" s="10"/>
      <c r="HR665" s="10"/>
      <c r="HS665" s="10"/>
      <c r="HT665" s="10"/>
      <c r="HU665" s="10"/>
      <c r="HV665" s="10"/>
      <c r="HW665" s="10"/>
      <c r="HX665" s="10"/>
      <c r="HY665" s="10"/>
      <c r="HZ665" s="10"/>
      <c r="IA665" s="10"/>
      <c r="IB665" s="10"/>
      <c r="IC665" s="10"/>
      <c r="ID665" s="10"/>
      <c r="IE665" s="10"/>
      <c r="IF665" s="10"/>
      <c r="IG665" s="10"/>
      <c r="IH665" s="10"/>
      <c r="II665" s="10"/>
      <c r="IJ665" s="10"/>
      <c r="IK665" s="10"/>
      <c r="IL665" s="10"/>
      <c r="IM665" s="10"/>
      <c r="IN665" s="10"/>
      <c r="IO665" s="10"/>
    </row>
    <row r="666" s="8" customFormat="1" ht="53" customHeight="1" spans="1:249">
      <c r="A666" s="67">
        <v>49</v>
      </c>
      <c r="B666" s="75" t="s">
        <v>1443</v>
      </c>
      <c r="C666" s="70" t="s">
        <v>1326</v>
      </c>
      <c r="D666" s="67" t="s">
        <v>988</v>
      </c>
      <c r="E666" s="70" t="s">
        <v>1439</v>
      </c>
      <c r="F666" s="75" t="s">
        <v>1444</v>
      </c>
      <c r="G666" s="95">
        <v>5.7319</v>
      </c>
      <c r="H666" s="76" t="s">
        <v>1307</v>
      </c>
      <c r="I666" s="73">
        <v>2</v>
      </c>
      <c r="J666" s="73"/>
      <c r="K666" s="94">
        <v>0.0056</v>
      </c>
      <c r="L666" s="94">
        <v>0.0125</v>
      </c>
      <c r="M666" s="94">
        <v>0.0186</v>
      </c>
      <c r="N666" s="94">
        <v>0.0186</v>
      </c>
      <c r="O666" s="74" t="s">
        <v>1122</v>
      </c>
      <c r="P666" s="74" t="s">
        <v>1122</v>
      </c>
      <c r="Q666" s="73">
        <v>2022.04</v>
      </c>
      <c r="R666" s="67"/>
      <c r="S666" s="10"/>
      <c r="T666" s="10"/>
      <c r="U666" s="10"/>
      <c r="V666" s="10"/>
      <c r="W666" s="10"/>
      <c r="X666" s="10"/>
      <c r="Y666" s="10"/>
      <c r="Z666" s="10"/>
      <c r="AA666" s="10"/>
      <c r="AB666" s="10"/>
      <c r="AC666" s="10"/>
      <c r="AD666" s="10"/>
      <c r="AE666" s="10"/>
      <c r="AF666" s="10"/>
      <c r="AG666" s="10"/>
      <c r="AH666" s="10"/>
      <c r="AI666" s="10"/>
      <c r="AJ666" s="10"/>
      <c r="AK666" s="10"/>
      <c r="AL666" s="10"/>
      <c r="AM666" s="10"/>
      <c r="AN666" s="10"/>
      <c r="AO666" s="10"/>
      <c r="AP666" s="10"/>
      <c r="AQ666" s="10"/>
      <c r="AR666" s="10"/>
      <c r="AS666" s="10"/>
      <c r="AT666" s="10"/>
      <c r="AU666" s="10"/>
      <c r="AV666" s="10"/>
      <c r="AW666" s="10"/>
      <c r="AX666" s="10"/>
      <c r="AY666" s="10"/>
      <c r="AZ666" s="10"/>
      <c r="BA666" s="10"/>
      <c r="BB666" s="10"/>
      <c r="BC666" s="10"/>
      <c r="BD666" s="10"/>
      <c r="BE666" s="10"/>
      <c r="BF666" s="10"/>
      <c r="BG666" s="10"/>
      <c r="BH666" s="10"/>
      <c r="BI666" s="10"/>
      <c r="BJ666" s="10"/>
      <c r="BK666" s="10"/>
      <c r="BL666" s="10"/>
      <c r="BM666" s="10"/>
      <c r="BN666" s="10"/>
      <c r="BO666" s="10"/>
      <c r="BP666" s="10"/>
      <c r="BQ666" s="10"/>
      <c r="BR666" s="10"/>
      <c r="BS666" s="10"/>
      <c r="BT666" s="10"/>
      <c r="BU666" s="10"/>
      <c r="BV666" s="10"/>
      <c r="BW666" s="10"/>
      <c r="BX666" s="10"/>
      <c r="BY666" s="10"/>
      <c r="BZ666" s="10"/>
      <c r="CA666" s="10"/>
      <c r="CB666" s="10"/>
      <c r="CC666" s="10"/>
      <c r="CD666" s="10"/>
      <c r="CE666" s="10"/>
      <c r="CF666" s="10"/>
      <c r="CG666" s="10"/>
      <c r="CH666" s="10"/>
      <c r="CI666" s="10"/>
      <c r="CJ666" s="10"/>
      <c r="CK666" s="10"/>
      <c r="CL666" s="10"/>
      <c r="CM666" s="10"/>
      <c r="CN666" s="10"/>
      <c r="CO666" s="10"/>
      <c r="CP666" s="10"/>
      <c r="CQ666" s="10"/>
      <c r="CR666" s="10"/>
      <c r="CS666" s="10"/>
      <c r="CT666" s="10"/>
      <c r="CU666" s="10"/>
      <c r="CV666" s="10"/>
      <c r="CW666" s="10"/>
      <c r="CX666" s="10"/>
      <c r="CY666" s="10"/>
      <c r="CZ666" s="10"/>
      <c r="DA666" s="10"/>
      <c r="DB666" s="10"/>
      <c r="DC666" s="10"/>
      <c r="DD666" s="10"/>
      <c r="DE666" s="10"/>
      <c r="DF666" s="10"/>
      <c r="DG666" s="10"/>
      <c r="DH666" s="10"/>
      <c r="DI666" s="10"/>
      <c r="DJ666" s="10"/>
      <c r="DK666" s="10"/>
      <c r="DL666" s="10"/>
      <c r="DM666" s="10"/>
      <c r="DN666" s="10"/>
      <c r="DO666" s="10"/>
      <c r="DP666" s="10"/>
      <c r="DQ666" s="10"/>
      <c r="DR666" s="10"/>
      <c r="DS666" s="10"/>
      <c r="DT666" s="10"/>
      <c r="DU666" s="10"/>
      <c r="DV666" s="10"/>
      <c r="DW666" s="10"/>
      <c r="DX666" s="10"/>
      <c r="DY666" s="10"/>
      <c r="DZ666" s="10"/>
      <c r="EA666" s="10"/>
      <c r="EB666" s="10"/>
      <c r="EC666" s="10"/>
      <c r="ED666" s="10"/>
      <c r="EE666" s="10"/>
      <c r="EF666" s="10"/>
      <c r="EG666" s="10"/>
      <c r="EH666" s="10"/>
      <c r="EI666" s="10"/>
      <c r="EJ666" s="10"/>
      <c r="EK666" s="10"/>
      <c r="EL666" s="10"/>
      <c r="EM666" s="10"/>
      <c r="EN666" s="10"/>
      <c r="EO666" s="10"/>
      <c r="EP666" s="10"/>
      <c r="EQ666" s="10"/>
      <c r="ER666" s="10"/>
      <c r="ES666" s="10"/>
      <c r="ET666" s="10"/>
      <c r="EU666" s="10"/>
      <c r="EV666" s="10"/>
      <c r="EW666" s="10"/>
      <c r="EX666" s="10"/>
      <c r="EY666" s="10"/>
      <c r="EZ666" s="10"/>
      <c r="FA666" s="10"/>
      <c r="FB666" s="10"/>
      <c r="FC666" s="10"/>
      <c r="FD666" s="10"/>
      <c r="FE666" s="10"/>
      <c r="FF666" s="10"/>
      <c r="FG666" s="10"/>
      <c r="FH666" s="10"/>
      <c r="FI666" s="10"/>
      <c r="FJ666" s="10"/>
      <c r="FK666" s="10"/>
      <c r="FL666" s="10"/>
      <c r="FM666" s="10"/>
      <c r="FN666" s="10"/>
      <c r="FO666" s="10"/>
      <c r="FP666" s="10"/>
      <c r="FQ666" s="10"/>
      <c r="FR666" s="10"/>
      <c r="FS666" s="10"/>
      <c r="FT666" s="10"/>
      <c r="FU666" s="10"/>
      <c r="FV666" s="10"/>
      <c r="FW666" s="10"/>
      <c r="FX666" s="10"/>
      <c r="FY666" s="10"/>
      <c r="FZ666" s="10"/>
      <c r="GA666" s="10"/>
      <c r="GB666" s="10"/>
      <c r="GC666" s="10"/>
      <c r="GD666" s="10"/>
      <c r="GE666" s="10"/>
      <c r="GF666" s="10"/>
      <c r="GG666" s="10"/>
      <c r="GH666" s="10"/>
      <c r="GI666" s="10"/>
      <c r="GJ666" s="10"/>
      <c r="GK666" s="10"/>
      <c r="GL666" s="10"/>
      <c r="GM666" s="10"/>
      <c r="GN666" s="10"/>
      <c r="GO666" s="10"/>
      <c r="GP666" s="10"/>
      <c r="GQ666" s="10"/>
      <c r="GR666" s="10"/>
      <c r="GS666" s="10"/>
      <c r="GT666" s="10"/>
      <c r="GU666" s="10"/>
      <c r="GV666" s="10"/>
      <c r="GW666" s="10"/>
      <c r="GX666" s="10"/>
      <c r="GY666" s="10"/>
      <c r="GZ666" s="10"/>
      <c r="HA666" s="10"/>
      <c r="HB666" s="10"/>
      <c r="HC666" s="10"/>
      <c r="HD666" s="10"/>
      <c r="HE666" s="10"/>
      <c r="HF666" s="10"/>
      <c r="HG666" s="10"/>
      <c r="HH666" s="10"/>
      <c r="HI666" s="10"/>
      <c r="HJ666" s="10"/>
      <c r="HK666" s="10"/>
      <c r="HL666" s="10"/>
      <c r="HM666" s="10"/>
      <c r="HN666" s="10"/>
      <c r="HO666" s="10"/>
      <c r="HP666" s="10"/>
      <c r="HQ666" s="10"/>
      <c r="HR666" s="10"/>
      <c r="HS666" s="10"/>
      <c r="HT666" s="10"/>
      <c r="HU666" s="10"/>
      <c r="HV666" s="10"/>
      <c r="HW666" s="10"/>
      <c r="HX666" s="10"/>
      <c r="HY666" s="10"/>
      <c r="HZ666" s="10"/>
      <c r="IA666" s="10"/>
      <c r="IB666" s="10"/>
      <c r="IC666" s="10"/>
      <c r="ID666" s="10"/>
      <c r="IE666" s="10"/>
      <c r="IF666" s="10"/>
      <c r="IG666" s="10"/>
      <c r="IH666" s="10"/>
      <c r="II666" s="10"/>
      <c r="IJ666" s="10"/>
      <c r="IK666" s="10"/>
      <c r="IL666" s="10"/>
      <c r="IM666" s="10"/>
      <c r="IN666" s="10"/>
      <c r="IO666" s="10"/>
    </row>
    <row r="667" s="8" customFormat="1" ht="53" customHeight="1" spans="1:249">
      <c r="A667" s="67">
        <v>50</v>
      </c>
      <c r="B667" s="75" t="s">
        <v>1445</v>
      </c>
      <c r="C667" s="70" t="s">
        <v>1326</v>
      </c>
      <c r="D667" s="67" t="s">
        <v>988</v>
      </c>
      <c r="E667" s="70" t="s">
        <v>1446</v>
      </c>
      <c r="F667" s="75" t="s">
        <v>1447</v>
      </c>
      <c r="G667" s="95">
        <v>19.5797</v>
      </c>
      <c r="H667" s="76" t="s">
        <v>1307</v>
      </c>
      <c r="I667" s="67">
        <v>1</v>
      </c>
      <c r="J667" s="197"/>
      <c r="K667" s="73">
        <v>0.0047</v>
      </c>
      <c r="L667" s="234">
        <v>0.0043</v>
      </c>
      <c r="M667" s="73">
        <v>0.0145</v>
      </c>
      <c r="N667" s="234">
        <v>0.0248</v>
      </c>
      <c r="O667" s="74" t="s">
        <v>1122</v>
      </c>
      <c r="P667" s="74" t="s">
        <v>1122</v>
      </c>
      <c r="Q667" s="73">
        <v>2022.04</v>
      </c>
      <c r="R667" s="67"/>
      <c r="S667" s="10"/>
      <c r="T667" s="10"/>
      <c r="U667" s="10"/>
      <c r="V667" s="10"/>
      <c r="W667" s="10"/>
      <c r="X667" s="10"/>
      <c r="Y667" s="10"/>
      <c r="Z667" s="10"/>
      <c r="AA667" s="10"/>
      <c r="AB667" s="10"/>
      <c r="AC667" s="10"/>
      <c r="AD667" s="10"/>
      <c r="AE667" s="10"/>
      <c r="AF667" s="10"/>
      <c r="AG667" s="10"/>
      <c r="AH667" s="10"/>
      <c r="AI667" s="10"/>
      <c r="AJ667" s="10"/>
      <c r="AK667" s="10"/>
      <c r="AL667" s="10"/>
      <c r="AM667" s="10"/>
      <c r="AN667" s="10"/>
      <c r="AO667" s="10"/>
      <c r="AP667" s="10"/>
      <c r="AQ667" s="10"/>
      <c r="AR667" s="10"/>
      <c r="AS667" s="10"/>
      <c r="AT667" s="10"/>
      <c r="AU667" s="10"/>
      <c r="AV667" s="10"/>
      <c r="AW667" s="10"/>
      <c r="AX667" s="10"/>
      <c r="AY667" s="10"/>
      <c r="AZ667" s="10"/>
      <c r="BA667" s="10"/>
      <c r="BB667" s="10"/>
      <c r="BC667" s="10"/>
      <c r="BD667" s="10"/>
      <c r="BE667" s="10"/>
      <c r="BF667" s="10"/>
      <c r="BG667" s="10"/>
      <c r="BH667" s="10"/>
      <c r="BI667" s="10"/>
      <c r="BJ667" s="10"/>
      <c r="BK667" s="10"/>
      <c r="BL667" s="10"/>
      <c r="BM667" s="10"/>
      <c r="BN667" s="10"/>
      <c r="BO667" s="10"/>
      <c r="BP667" s="10"/>
      <c r="BQ667" s="10"/>
      <c r="BR667" s="10"/>
      <c r="BS667" s="10"/>
      <c r="BT667" s="10"/>
      <c r="BU667" s="10"/>
      <c r="BV667" s="10"/>
      <c r="BW667" s="10"/>
      <c r="BX667" s="10"/>
      <c r="BY667" s="10"/>
      <c r="BZ667" s="10"/>
      <c r="CA667" s="10"/>
      <c r="CB667" s="10"/>
      <c r="CC667" s="10"/>
      <c r="CD667" s="10"/>
      <c r="CE667" s="10"/>
      <c r="CF667" s="10"/>
      <c r="CG667" s="10"/>
      <c r="CH667" s="10"/>
      <c r="CI667" s="10"/>
      <c r="CJ667" s="10"/>
      <c r="CK667" s="10"/>
      <c r="CL667" s="10"/>
      <c r="CM667" s="10"/>
      <c r="CN667" s="10"/>
      <c r="CO667" s="10"/>
      <c r="CP667" s="10"/>
      <c r="CQ667" s="10"/>
      <c r="CR667" s="10"/>
      <c r="CS667" s="10"/>
      <c r="CT667" s="10"/>
      <c r="CU667" s="10"/>
      <c r="CV667" s="10"/>
      <c r="CW667" s="10"/>
      <c r="CX667" s="10"/>
      <c r="CY667" s="10"/>
      <c r="CZ667" s="10"/>
      <c r="DA667" s="10"/>
      <c r="DB667" s="10"/>
      <c r="DC667" s="10"/>
      <c r="DD667" s="10"/>
      <c r="DE667" s="10"/>
      <c r="DF667" s="10"/>
      <c r="DG667" s="10"/>
      <c r="DH667" s="10"/>
      <c r="DI667" s="10"/>
      <c r="DJ667" s="10"/>
      <c r="DK667" s="10"/>
      <c r="DL667" s="10"/>
      <c r="DM667" s="10"/>
      <c r="DN667" s="10"/>
      <c r="DO667" s="10"/>
      <c r="DP667" s="10"/>
      <c r="DQ667" s="10"/>
      <c r="DR667" s="10"/>
      <c r="DS667" s="10"/>
      <c r="DT667" s="10"/>
      <c r="DU667" s="10"/>
      <c r="DV667" s="10"/>
      <c r="DW667" s="10"/>
      <c r="DX667" s="10"/>
      <c r="DY667" s="10"/>
      <c r="DZ667" s="10"/>
      <c r="EA667" s="10"/>
      <c r="EB667" s="10"/>
      <c r="EC667" s="10"/>
      <c r="ED667" s="10"/>
      <c r="EE667" s="10"/>
      <c r="EF667" s="10"/>
      <c r="EG667" s="10"/>
      <c r="EH667" s="10"/>
      <c r="EI667" s="10"/>
      <c r="EJ667" s="10"/>
      <c r="EK667" s="10"/>
      <c r="EL667" s="10"/>
      <c r="EM667" s="10"/>
      <c r="EN667" s="10"/>
      <c r="EO667" s="10"/>
      <c r="EP667" s="10"/>
      <c r="EQ667" s="10"/>
      <c r="ER667" s="10"/>
      <c r="ES667" s="10"/>
      <c r="ET667" s="10"/>
      <c r="EU667" s="10"/>
      <c r="EV667" s="10"/>
      <c r="EW667" s="10"/>
      <c r="EX667" s="10"/>
      <c r="EY667" s="10"/>
      <c r="EZ667" s="10"/>
      <c r="FA667" s="10"/>
      <c r="FB667" s="10"/>
      <c r="FC667" s="10"/>
      <c r="FD667" s="10"/>
      <c r="FE667" s="10"/>
      <c r="FF667" s="10"/>
      <c r="FG667" s="10"/>
      <c r="FH667" s="10"/>
      <c r="FI667" s="10"/>
      <c r="FJ667" s="10"/>
      <c r="FK667" s="10"/>
      <c r="FL667" s="10"/>
      <c r="FM667" s="10"/>
      <c r="FN667" s="10"/>
      <c r="FO667" s="10"/>
      <c r="FP667" s="10"/>
      <c r="FQ667" s="10"/>
      <c r="FR667" s="10"/>
      <c r="FS667" s="10"/>
      <c r="FT667" s="10"/>
      <c r="FU667" s="10"/>
      <c r="FV667" s="10"/>
      <c r="FW667" s="10"/>
      <c r="FX667" s="10"/>
      <c r="FY667" s="10"/>
      <c r="FZ667" s="10"/>
      <c r="GA667" s="10"/>
      <c r="GB667" s="10"/>
      <c r="GC667" s="10"/>
      <c r="GD667" s="10"/>
      <c r="GE667" s="10"/>
      <c r="GF667" s="10"/>
      <c r="GG667" s="10"/>
      <c r="GH667" s="10"/>
      <c r="GI667" s="10"/>
      <c r="GJ667" s="10"/>
      <c r="GK667" s="10"/>
      <c r="GL667" s="10"/>
      <c r="GM667" s="10"/>
      <c r="GN667" s="10"/>
      <c r="GO667" s="10"/>
      <c r="GP667" s="10"/>
      <c r="GQ667" s="10"/>
      <c r="GR667" s="10"/>
      <c r="GS667" s="10"/>
      <c r="GT667" s="10"/>
      <c r="GU667" s="10"/>
      <c r="GV667" s="10"/>
      <c r="GW667" s="10"/>
      <c r="GX667" s="10"/>
      <c r="GY667" s="10"/>
      <c r="GZ667" s="10"/>
      <c r="HA667" s="10"/>
      <c r="HB667" s="10"/>
      <c r="HC667" s="10"/>
      <c r="HD667" s="10"/>
      <c r="HE667" s="10"/>
      <c r="HF667" s="10"/>
      <c r="HG667" s="10"/>
      <c r="HH667" s="10"/>
      <c r="HI667" s="10"/>
      <c r="HJ667" s="10"/>
      <c r="HK667" s="10"/>
      <c r="HL667" s="10"/>
      <c r="HM667" s="10"/>
      <c r="HN667" s="10"/>
      <c r="HO667" s="10"/>
      <c r="HP667" s="10"/>
      <c r="HQ667" s="10"/>
      <c r="HR667" s="10"/>
      <c r="HS667" s="10"/>
      <c r="HT667" s="10"/>
      <c r="HU667" s="10"/>
      <c r="HV667" s="10"/>
      <c r="HW667" s="10"/>
      <c r="HX667" s="10"/>
      <c r="HY667" s="10"/>
      <c r="HZ667" s="10"/>
      <c r="IA667" s="10"/>
      <c r="IB667" s="10"/>
      <c r="IC667" s="10"/>
      <c r="ID667" s="10"/>
      <c r="IE667" s="10"/>
      <c r="IF667" s="10"/>
      <c r="IG667" s="10"/>
      <c r="IH667" s="10"/>
      <c r="II667" s="10"/>
      <c r="IJ667" s="10"/>
      <c r="IK667" s="10"/>
      <c r="IL667" s="10"/>
      <c r="IM667" s="10"/>
      <c r="IN667" s="10"/>
      <c r="IO667" s="10"/>
    </row>
    <row r="668" s="8" customFormat="1" ht="53" customHeight="1" spans="1:249">
      <c r="A668" s="67">
        <v>51</v>
      </c>
      <c r="B668" s="75" t="s">
        <v>1448</v>
      </c>
      <c r="C668" s="70" t="s">
        <v>1326</v>
      </c>
      <c r="D668" s="67" t="s">
        <v>988</v>
      </c>
      <c r="E668" s="70" t="s">
        <v>1241</v>
      </c>
      <c r="F668" s="75" t="s">
        <v>1449</v>
      </c>
      <c r="G668" s="95">
        <v>13.7707</v>
      </c>
      <c r="H668" s="76" t="s">
        <v>1307</v>
      </c>
      <c r="I668" s="67">
        <v>1</v>
      </c>
      <c r="J668" s="67"/>
      <c r="K668" s="73">
        <v>0.0093</v>
      </c>
      <c r="L668" s="73">
        <v>0.0138</v>
      </c>
      <c r="M668" s="73">
        <v>0.0337</v>
      </c>
      <c r="N668" s="73">
        <v>0.0947</v>
      </c>
      <c r="O668" s="74" t="s">
        <v>1122</v>
      </c>
      <c r="P668" s="74" t="s">
        <v>1122</v>
      </c>
      <c r="Q668" s="73">
        <v>2022.04</v>
      </c>
      <c r="R668" s="67"/>
      <c r="S668" s="10"/>
      <c r="T668" s="10"/>
      <c r="U668" s="10"/>
      <c r="V668" s="10"/>
      <c r="W668" s="10"/>
      <c r="X668" s="10"/>
      <c r="Y668" s="10"/>
      <c r="Z668" s="10"/>
      <c r="AA668" s="10"/>
      <c r="AB668" s="10"/>
      <c r="AC668" s="10"/>
      <c r="AD668" s="10"/>
      <c r="AE668" s="10"/>
      <c r="AF668" s="10"/>
      <c r="AG668" s="10"/>
      <c r="AH668" s="10"/>
      <c r="AI668" s="10"/>
      <c r="AJ668" s="10"/>
      <c r="AK668" s="10"/>
      <c r="AL668" s="10"/>
      <c r="AM668" s="10"/>
      <c r="AN668" s="10"/>
      <c r="AO668" s="10"/>
      <c r="AP668" s="10"/>
      <c r="AQ668" s="10"/>
      <c r="AR668" s="10"/>
      <c r="AS668" s="10"/>
      <c r="AT668" s="10"/>
      <c r="AU668" s="10"/>
      <c r="AV668" s="10"/>
      <c r="AW668" s="10"/>
      <c r="AX668" s="10"/>
      <c r="AY668" s="10"/>
      <c r="AZ668" s="10"/>
      <c r="BA668" s="10"/>
      <c r="BB668" s="10"/>
      <c r="BC668" s="10"/>
      <c r="BD668" s="10"/>
      <c r="BE668" s="10"/>
      <c r="BF668" s="10"/>
      <c r="BG668" s="10"/>
      <c r="BH668" s="10"/>
      <c r="BI668" s="10"/>
      <c r="BJ668" s="10"/>
      <c r="BK668" s="10"/>
      <c r="BL668" s="10"/>
      <c r="BM668" s="10"/>
      <c r="BN668" s="10"/>
      <c r="BO668" s="10"/>
      <c r="BP668" s="10"/>
      <c r="BQ668" s="10"/>
      <c r="BR668" s="10"/>
      <c r="BS668" s="10"/>
      <c r="BT668" s="10"/>
      <c r="BU668" s="10"/>
      <c r="BV668" s="10"/>
      <c r="BW668" s="10"/>
      <c r="BX668" s="10"/>
      <c r="BY668" s="10"/>
      <c r="BZ668" s="10"/>
      <c r="CA668" s="10"/>
      <c r="CB668" s="10"/>
      <c r="CC668" s="10"/>
      <c r="CD668" s="10"/>
      <c r="CE668" s="10"/>
      <c r="CF668" s="10"/>
      <c r="CG668" s="10"/>
      <c r="CH668" s="10"/>
      <c r="CI668" s="10"/>
      <c r="CJ668" s="10"/>
      <c r="CK668" s="10"/>
      <c r="CL668" s="10"/>
      <c r="CM668" s="10"/>
      <c r="CN668" s="10"/>
      <c r="CO668" s="10"/>
      <c r="CP668" s="10"/>
      <c r="CQ668" s="10"/>
      <c r="CR668" s="10"/>
      <c r="CS668" s="10"/>
      <c r="CT668" s="10"/>
      <c r="CU668" s="10"/>
      <c r="CV668" s="10"/>
      <c r="CW668" s="10"/>
      <c r="CX668" s="10"/>
      <c r="CY668" s="10"/>
      <c r="CZ668" s="10"/>
      <c r="DA668" s="10"/>
      <c r="DB668" s="10"/>
      <c r="DC668" s="10"/>
      <c r="DD668" s="10"/>
      <c r="DE668" s="10"/>
      <c r="DF668" s="10"/>
      <c r="DG668" s="10"/>
      <c r="DH668" s="10"/>
      <c r="DI668" s="10"/>
      <c r="DJ668" s="10"/>
      <c r="DK668" s="10"/>
      <c r="DL668" s="10"/>
      <c r="DM668" s="10"/>
      <c r="DN668" s="10"/>
      <c r="DO668" s="10"/>
      <c r="DP668" s="10"/>
      <c r="DQ668" s="10"/>
      <c r="DR668" s="10"/>
      <c r="DS668" s="10"/>
      <c r="DT668" s="10"/>
      <c r="DU668" s="10"/>
      <c r="DV668" s="10"/>
      <c r="DW668" s="10"/>
      <c r="DX668" s="10"/>
      <c r="DY668" s="10"/>
      <c r="DZ668" s="10"/>
      <c r="EA668" s="10"/>
      <c r="EB668" s="10"/>
      <c r="EC668" s="10"/>
      <c r="ED668" s="10"/>
      <c r="EE668" s="10"/>
      <c r="EF668" s="10"/>
      <c r="EG668" s="10"/>
      <c r="EH668" s="10"/>
      <c r="EI668" s="10"/>
      <c r="EJ668" s="10"/>
      <c r="EK668" s="10"/>
      <c r="EL668" s="10"/>
      <c r="EM668" s="10"/>
      <c r="EN668" s="10"/>
      <c r="EO668" s="10"/>
      <c r="EP668" s="10"/>
      <c r="EQ668" s="10"/>
      <c r="ER668" s="10"/>
      <c r="ES668" s="10"/>
      <c r="ET668" s="10"/>
      <c r="EU668" s="10"/>
      <c r="EV668" s="10"/>
      <c r="EW668" s="10"/>
      <c r="EX668" s="10"/>
      <c r="EY668" s="10"/>
      <c r="EZ668" s="10"/>
      <c r="FA668" s="10"/>
      <c r="FB668" s="10"/>
      <c r="FC668" s="10"/>
      <c r="FD668" s="10"/>
      <c r="FE668" s="10"/>
      <c r="FF668" s="10"/>
      <c r="FG668" s="10"/>
      <c r="FH668" s="10"/>
      <c r="FI668" s="10"/>
      <c r="FJ668" s="10"/>
      <c r="FK668" s="10"/>
      <c r="FL668" s="10"/>
      <c r="FM668" s="10"/>
      <c r="FN668" s="10"/>
      <c r="FO668" s="10"/>
      <c r="FP668" s="10"/>
      <c r="FQ668" s="10"/>
      <c r="FR668" s="10"/>
      <c r="FS668" s="10"/>
      <c r="FT668" s="10"/>
      <c r="FU668" s="10"/>
      <c r="FV668" s="10"/>
      <c r="FW668" s="10"/>
      <c r="FX668" s="10"/>
      <c r="FY668" s="10"/>
      <c r="FZ668" s="10"/>
      <c r="GA668" s="10"/>
      <c r="GB668" s="10"/>
      <c r="GC668" s="10"/>
      <c r="GD668" s="10"/>
      <c r="GE668" s="10"/>
      <c r="GF668" s="10"/>
      <c r="GG668" s="10"/>
      <c r="GH668" s="10"/>
      <c r="GI668" s="10"/>
      <c r="GJ668" s="10"/>
      <c r="GK668" s="10"/>
      <c r="GL668" s="10"/>
      <c r="GM668" s="10"/>
      <c r="GN668" s="10"/>
      <c r="GO668" s="10"/>
      <c r="GP668" s="10"/>
      <c r="GQ668" s="10"/>
      <c r="GR668" s="10"/>
      <c r="GS668" s="10"/>
      <c r="GT668" s="10"/>
      <c r="GU668" s="10"/>
      <c r="GV668" s="10"/>
      <c r="GW668" s="10"/>
      <c r="GX668" s="10"/>
      <c r="GY668" s="10"/>
      <c r="GZ668" s="10"/>
      <c r="HA668" s="10"/>
      <c r="HB668" s="10"/>
      <c r="HC668" s="10"/>
      <c r="HD668" s="10"/>
      <c r="HE668" s="10"/>
      <c r="HF668" s="10"/>
      <c r="HG668" s="10"/>
      <c r="HH668" s="10"/>
      <c r="HI668" s="10"/>
      <c r="HJ668" s="10"/>
      <c r="HK668" s="10"/>
      <c r="HL668" s="10"/>
      <c r="HM668" s="10"/>
      <c r="HN668" s="10"/>
      <c r="HO668" s="10"/>
      <c r="HP668" s="10"/>
      <c r="HQ668" s="10"/>
      <c r="HR668" s="10"/>
      <c r="HS668" s="10"/>
      <c r="HT668" s="10"/>
      <c r="HU668" s="10"/>
      <c r="HV668" s="10"/>
      <c r="HW668" s="10"/>
      <c r="HX668" s="10"/>
      <c r="HY668" s="10"/>
      <c r="HZ668" s="10"/>
      <c r="IA668" s="10"/>
      <c r="IB668" s="10"/>
      <c r="IC668" s="10"/>
      <c r="ID668" s="10"/>
      <c r="IE668" s="10"/>
      <c r="IF668" s="10"/>
      <c r="IG668" s="10"/>
      <c r="IH668" s="10"/>
      <c r="II668" s="10"/>
      <c r="IJ668" s="10"/>
      <c r="IK668" s="10"/>
      <c r="IL668" s="10"/>
      <c r="IM668" s="10"/>
      <c r="IN668" s="10"/>
      <c r="IO668" s="10"/>
    </row>
    <row r="669" s="8" customFormat="1" ht="53" customHeight="1" spans="1:249">
      <c r="A669" s="67">
        <v>52</v>
      </c>
      <c r="B669" s="75" t="s">
        <v>1317</v>
      </c>
      <c r="C669" s="70" t="s">
        <v>1326</v>
      </c>
      <c r="D669" s="67" t="s">
        <v>988</v>
      </c>
      <c r="E669" s="70" t="s">
        <v>1318</v>
      </c>
      <c r="F669" s="112" t="s">
        <v>1450</v>
      </c>
      <c r="G669" s="95">
        <v>21.2113</v>
      </c>
      <c r="H669" s="76" t="s">
        <v>1307</v>
      </c>
      <c r="I669" s="67">
        <v>1</v>
      </c>
      <c r="J669" s="67"/>
      <c r="K669" s="73">
        <v>0.0027</v>
      </c>
      <c r="L669" s="73">
        <v>0.0049</v>
      </c>
      <c r="M669" s="73">
        <v>0.0097</v>
      </c>
      <c r="N669" s="73">
        <v>0.0216</v>
      </c>
      <c r="O669" s="74" t="s">
        <v>1122</v>
      </c>
      <c r="P669" s="74" t="s">
        <v>1122</v>
      </c>
      <c r="Q669" s="73">
        <v>2022.04</v>
      </c>
      <c r="R669" s="67"/>
      <c r="S669" s="10"/>
      <c r="T669" s="10"/>
      <c r="U669" s="10"/>
      <c r="V669" s="10"/>
      <c r="W669" s="10"/>
      <c r="X669" s="10"/>
      <c r="Y669" s="10"/>
      <c r="Z669" s="10"/>
      <c r="AA669" s="10"/>
      <c r="AB669" s="10"/>
      <c r="AC669" s="10"/>
      <c r="AD669" s="10"/>
      <c r="AE669" s="10"/>
      <c r="AF669" s="10"/>
      <c r="AG669" s="10"/>
      <c r="AH669" s="10"/>
      <c r="AI669" s="10"/>
      <c r="AJ669" s="10"/>
      <c r="AK669" s="10"/>
      <c r="AL669" s="10"/>
      <c r="AM669" s="10"/>
      <c r="AN669" s="10"/>
      <c r="AO669" s="10"/>
      <c r="AP669" s="10"/>
      <c r="AQ669" s="10"/>
      <c r="AR669" s="10"/>
      <c r="AS669" s="10"/>
      <c r="AT669" s="10"/>
      <c r="AU669" s="10"/>
      <c r="AV669" s="10"/>
      <c r="AW669" s="10"/>
      <c r="AX669" s="10"/>
      <c r="AY669" s="10"/>
      <c r="AZ669" s="10"/>
      <c r="BA669" s="10"/>
      <c r="BB669" s="10"/>
      <c r="BC669" s="10"/>
      <c r="BD669" s="10"/>
      <c r="BE669" s="10"/>
      <c r="BF669" s="10"/>
      <c r="BG669" s="10"/>
      <c r="BH669" s="10"/>
      <c r="BI669" s="10"/>
      <c r="BJ669" s="10"/>
      <c r="BK669" s="10"/>
      <c r="BL669" s="10"/>
      <c r="BM669" s="10"/>
      <c r="BN669" s="10"/>
      <c r="BO669" s="10"/>
      <c r="BP669" s="10"/>
      <c r="BQ669" s="10"/>
      <c r="BR669" s="10"/>
      <c r="BS669" s="10"/>
      <c r="BT669" s="10"/>
      <c r="BU669" s="10"/>
      <c r="BV669" s="10"/>
      <c r="BW669" s="10"/>
      <c r="BX669" s="10"/>
      <c r="BY669" s="10"/>
      <c r="BZ669" s="10"/>
      <c r="CA669" s="10"/>
      <c r="CB669" s="10"/>
      <c r="CC669" s="10"/>
      <c r="CD669" s="10"/>
      <c r="CE669" s="10"/>
      <c r="CF669" s="10"/>
      <c r="CG669" s="10"/>
      <c r="CH669" s="10"/>
      <c r="CI669" s="10"/>
      <c r="CJ669" s="10"/>
      <c r="CK669" s="10"/>
      <c r="CL669" s="10"/>
      <c r="CM669" s="10"/>
      <c r="CN669" s="10"/>
      <c r="CO669" s="10"/>
      <c r="CP669" s="10"/>
      <c r="CQ669" s="10"/>
      <c r="CR669" s="10"/>
      <c r="CS669" s="10"/>
      <c r="CT669" s="10"/>
      <c r="CU669" s="10"/>
      <c r="CV669" s="10"/>
      <c r="CW669" s="10"/>
      <c r="CX669" s="10"/>
      <c r="CY669" s="10"/>
      <c r="CZ669" s="10"/>
      <c r="DA669" s="10"/>
      <c r="DB669" s="10"/>
      <c r="DC669" s="10"/>
      <c r="DD669" s="10"/>
      <c r="DE669" s="10"/>
      <c r="DF669" s="10"/>
      <c r="DG669" s="10"/>
      <c r="DH669" s="10"/>
      <c r="DI669" s="10"/>
      <c r="DJ669" s="10"/>
      <c r="DK669" s="10"/>
      <c r="DL669" s="10"/>
      <c r="DM669" s="10"/>
      <c r="DN669" s="10"/>
      <c r="DO669" s="10"/>
      <c r="DP669" s="10"/>
      <c r="DQ669" s="10"/>
      <c r="DR669" s="10"/>
      <c r="DS669" s="10"/>
      <c r="DT669" s="10"/>
      <c r="DU669" s="10"/>
      <c r="DV669" s="10"/>
      <c r="DW669" s="10"/>
      <c r="DX669" s="10"/>
      <c r="DY669" s="10"/>
      <c r="DZ669" s="10"/>
      <c r="EA669" s="10"/>
      <c r="EB669" s="10"/>
      <c r="EC669" s="10"/>
      <c r="ED669" s="10"/>
      <c r="EE669" s="10"/>
      <c r="EF669" s="10"/>
      <c r="EG669" s="10"/>
      <c r="EH669" s="10"/>
      <c r="EI669" s="10"/>
      <c r="EJ669" s="10"/>
      <c r="EK669" s="10"/>
      <c r="EL669" s="10"/>
      <c r="EM669" s="10"/>
      <c r="EN669" s="10"/>
      <c r="EO669" s="10"/>
      <c r="EP669" s="10"/>
      <c r="EQ669" s="10"/>
      <c r="ER669" s="10"/>
      <c r="ES669" s="10"/>
      <c r="ET669" s="10"/>
      <c r="EU669" s="10"/>
      <c r="EV669" s="10"/>
      <c r="EW669" s="10"/>
      <c r="EX669" s="10"/>
      <c r="EY669" s="10"/>
      <c r="EZ669" s="10"/>
      <c r="FA669" s="10"/>
      <c r="FB669" s="10"/>
      <c r="FC669" s="10"/>
      <c r="FD669" s="10"/>
      <c r="FE669" s="10"/>
      <c r="FF669" s="10"/>
      <c r="FG669" s="10"/>
      <c r="FH669" s="10"/>
      <c r="FI669" s="10"/>
      <c r="FJ669" s="10"/>
      <c r="FK669" s="10"/>
      <c r="FL669" s="10"/>
      <c r="FM669" s="10"/>
      <c r="FN669" s="10"/>
      <c r="FO669" s="10"/>
      <c r="FP669" s="10"/>
      <c r="FQ669" s="10"/>
      <c r="FR669" s="10"/>
      <c r="FS669" s="10"/>
      <c r="FT669" s="10"/>
      <c r="FU669" s="10"/>
      <c r="FV669" s="10"/>
      <c r="FW669" s="10"/>
      <c r="FX669" s="10"/>
      <c r="FY669" s="10"/>
      <c r="FZ669" s="10"/>
      <c r="GA669" s="10"/>
      <c r="GB669" s="10"/>
      <c r="GC669" s="10"/>
      <c r="GD669" s="10"/>
      <c r="GE669" s="10"/>
      <c r="GF669" s="10"/>
      <c r="GG669" s="10"/>
      <c r="GH669" s="10"/>
      <c r="GI669" s="10"/>
      <c r="GJ669" s="10"/>
      <c r="GK669" s="10"/>
      <c r="GL669" s="10"/>
      <c r="GM669" s="10"/>
      <c r="GN669" s="10"/>
      <c r="GO669" s="10"/>
      <c r="GP669" s="10"/>
      <c r="GQ669" s="10"/>
      <c r="GR669" s="10"/>
      <c r="GS669" s="10"/>
      <c r="GT669" s="10"/>
      <c r="GU669" s="10"/>
      <c r="GV669" s="10"/>
      <c r="GW669" s="10"/>
      <c r="GX669" s="10"/>
      <c r="GY669" s="10"/>
      <c r="GZ669" s="10"/>
      <c r="HA669" s="10"/>
      <c r="HB669" s="10"/>
      <c r="HC669" s="10"/>
      <c r="HD669" s="10"/>
      <c r="HE669" s="10"/>
      <c r="HF669" s="10"/>
      <c r="HG669" s="10"/>
      <c r="HH669" s="10"/>
      <c r="HI669" s="10"/>
      <c r="HJ669" s="10"/>
      <c r="HK669" s="10"/>
      <c r="HL669" s="10"/>
      <c r="HM669" s="10"/>
      <c r="HN669" s="10"/>
      <c r="HO669" s="10"/>
      <c r="HP669" s="10"/>
      <c r="HQ669" s="10"/>
      <c r="HR669" s="10"/>
      <c r="HS669" s="10"/>
      <c r="HT669" s="10"/>
      <c r="HU669" s="10"/>
      <c r="HV669" s="10"/>
      <c r="HW669" s="10"/>
      <c r="HX669" s="10"/>
      <c r="HY669" s="10"/>
      <c r="HZ669" s="10"/>
      <c r="IA669" s="10"/>
      <c r="IB669" s="10"/>
      <c r="IC669" s="10"/>
      <c r="ID669" s="10"/>
      <c r="IE669" s="10"/>
      <c r="IF669" s="10"/>
      <c r="IG669" s="10"/>
      <c r="IH669" s="10"/>
      <c r="II669" s="10"/>
      <c r="IJ669" s="10"/>
      <c r="IK669" s="10"/>
      <c r="IL669" s="10"/>
      <c r="IM669" s="10"/>
      <c r="IN669" s="10"/>
      <c r="IO669" s="10"/>
    </row>
    <row r="670" s="8" customFormat="1" ht="53" customHeight="1" spans="1:249">
      <c r="A670" s="67">
        <v>53</v>
      </c>
      <c r="B670" s="75" t="s">
        <v>1451</v>
      </c>
      <c r="C670" s="70" t="s">
        <v>1326</v>
      </c>
      <c r="D670" s="67" t="s">
        <v>988</v>
      </c>
      <c r="E670" s="70" t="s">
        <v>1218</v>
      </c>
      <c r="F670" s="75" t="s">
        <v>1452</v>
      </c>
      <c r="G670" s="95">
        <v>4.2694</v>
      </c>
      <c r="H670" s="76" t="s">
        <v>1307</v>
      </c>
      <c r="I670" s="67">
        <v>1</v>
      </c>
      <c r="J670" s="197"/>
      <c r="K670" s="73">
        <v>0.0054</v>
      </c>
      <c r="L670" s="234">
        <v>0.0079</v>
      </c>
      <c r="M670" s="73">
        <v>0.0241</v>
      </c>
      <c r="N670" s="234">
        <v>0.0299</v>
      </c>
      <c r="O670" s="74" t="s">
        <v>1122</v>
      </c>
      <c r="P670" s="74" t="s">
        <v>1122</v>
      </c>
      <c r="Q670" s="73">
        <v>2022.04</v>
      </c>
      <c r="R670" s="67"/>
      <c r="S670" s="10"/>
      <c r="T670" s="10"/>
      <c r="U670" s="10"/>
      <c r="V670" s="10"/>
      <c r="W670" s="10"/>
      <c r="X670" s="10"/>
      <c r="Y670" s="10"/>
      <c r="Z670" s="10"/>
      <c r="AA670" s="10"/>
      <c r="AB670" s="10"/>
      <c r="AC670" s="10"/>
      <c r="AD670" s="10"/>
      <c r="AE670" s="10"/>
      <c r="AF670" s="10"/>
      <c r="AG670" s="10"/>
      <c r="AH670" s="10"/>
      <c r="AI670" s="10"/>
      <c r="AJ670" s="10"/>
      <c r="AK670" s="10"/>
      <c r="AL670" s="10"/>
      <c r="AM670" s="10"/>
      <c r="AN670" s="10"/>
      <c r="AO670" s="10"/>
      <c r="AP670" s="10"/>
      <c r="AQ670" s="10"/>
      <c r="AR670" s="10"/>
      <c r="AS670" s="10"/>
      <c r="AT670" s="10"/>
      <c r="AU670" s="10"/>
      <c r="AV670" s="10"/>
      <c r="AW670" s="10"/>
      <c r="AX670" s="10"/>
      <c r="AY670" s="10"/>
      <c r="AZ670" s="10"/>
      <c r="BA670" s="10"/>
      <c r="BB670" s="10"/>
      <c r="BC670" s="10"/>
      <c r="BD670" s="10"/>
      <c r="BE670" s="10"/>
      <c r="BF670" s="10"/>
      <c r="BG670" s="10"/>
      <c r="BH670" s="10"/>
      <c r="BI670" s="10"/>
      <c r="BJ670" s="10"/>
      <c r="BK670" s="10"/>
      <c r="BL670" s="10"/>
      <c r="BM670" s="10"/>
      <c r="BN670" s="10"/>
      <c r="BO670" s="10"/>
      <c r="BP670" s="10"/>
      <c r="BQ670" s="10"/>
      <c r="BR670" s="10"/>
      <c r="BS670" s="10"/>
      <c r="BT670" s="10"/>
      <c r="BU670" s="10"/>
      <c r="BV670" s="10"/>
      <c r="BW670" s="10"/>
      <c r="BX670" s="10"/>
      <c r="BY670" s="10"/>
      <c r="BZ670" s="10"/>
      <c r="CA670" s="10"/>
      <c r="CB670" s="10"/>
      <c r="CC670" s="10"/>
      <c r="CD670" s="10"/>
      <c r="CE670" s="10"/>
      <c r="CF670" s="10"/>
      <c r="CG670" s="10"/>
      <c r="CH670" s="10"/>
      <c r="CI670" s="10"/>
      <c r="CJ670" s="10"/>
      <c r="CK670" s="10"/>
      <c r="CL670" s="10"/>
      <c r="CM670" s="10"/>
      <c r="CN670" s="10"/>
      <c r="CO670" s="10"/>
      <c r="CP670" s="10"/>
      <c r="CQ670" s="10"/>
      <c r="CR670" s="10"/>
      <c r="CS670" s="10"/>
      <c r="CT670" s="10"/>
      <c r="CU670" s="10"/>
      <c r="CV670" s="10"/>
      <c r="CW670" s="10"/>
      <c r="CX670" s="10"/>
      <c r="CY670" s="10"/>
      <c r="CZ670" s="10"/>
      <c r="DA670" s="10"/>
      <c r="DB670" s="10"/>
      <c r="DC670" s="10"/>
      <c r="DD670" s="10"/>
      <c r="DE670" s="10"/>
      <c r="DF670" s="10"/>
      <c r="DG670" s="10"/>
      <c r="DH670" s="10"/>
      <c r="DI670" s="10"/>
      <c r="DJ670" s="10"/>
      <c r="DK670" s="10"/>
      <c r="DL670" s="10"/>
      <c r="DM670" s="10"/>
      <c r="DN670" s="10"/>
      <c r="DO670" s="10"/>
      <c r="DP670" s="10"/>
      <c r="DQ670" s="10"/>
      <c r="DR670" s="10"/>
      <c r="DS670" s="10"/>
      <c r="DT670" s="10"/>
      <c r="DU670" s="10"/>
      <c r="DV670" s="10"/>
      <c r="DW670" s="10"/>
      <c r="DX670" s="10"/>
      <c r="DY670" s="10"/>
      <c r="DZ670" s="10"/>
      <c r="EA670" s="10"/>
      <c r="EB670" s="10"/>
      <c r="EC670" s="10"/>
      <c r="ED670" s="10"/>
      <c r="EE670" s="10"/>
      <c r="EF670" s="10"/>
      <c r="EG670" s="10"/>
      <c r="EH670" s="10"/>
      <c r="EI670" s="10"/>
      <c r="EJ670" s="10"/>
      <c r="EK670" s="10"/>
      <c r="EL670" s="10"/>
      <c r="EM670" s="10"/>
      <c r="EN670" s="10"/>
      <c r="EO670" s="10"/>
      <c r="EP670" s="10"/>
      <c r="EQ670" s="10"/>
      <c r="ER670" s="10"/>
      <c r="ES670" s="10"/>
      <c r="ET670" s="10"/>
      <c r="EU670" s="10"/>
      <c r="EV670" s="10"/>
      <c r="EW670" s="10"/>
      <c r="EX670" s="10"/>
      <c r="EY670" s="10"/>
      <c r="EZ670" s="10"/>
      <c r="FA670" s="10"/>
      <c r="FB670" s="10"/>
      <c r="FC670" s="10"/>
      <c r="FD670" s="10"/>
      <c r="FE670" s="10"/>
      <c r="FF670" s="10"/>
      <c r="FG670" s="10"/>
      <c r="FH670" s="10"/>
      <c r="FI670" s="10"/>
      <c r="FJ670" s="10"/>
      <c r="FK670" s="10"/>
      <c r="FL670" s="10"/>
      <c r="FM670" s="10"/>
      <c r="FN670" s="10"/>
      <c r="FO670" s="10"/>
      <c r="FP670" s="10"/>
      <c r="FQ670" s="10"/>
      <c r="FR670" s="10"/>
      <c r="FS670" s="10"/>
      <c r="FT670" s="10"/>
      <c r="FU670" s="10"/>
      <c r="FV670" s="10"/>
      <c r="FW670" s="10"/>
      <c r="FX670" s="10"/>
      <c r="FY670" s="10"/>
      <c r="FZ670" s="10"/>
      <c r="GA670" s="10"/>
      <c r="GB670" s="10"/>
      <c r="GC670" s="10"/>
      <c r="GD670" s="10"/>
      <c r="GE670" s="10"/>
      <c r="GF670" s="10"/>
      <c r="GG670" s="10"/>
      <c r="GH670" s="10"/>
      <c r="GI670" s="10"/>
      <c r="GJ670" s="10"/>
      <c r="GK670" s="10"/>
      <c r="GL670" s="10"/>
      <c r="GM670" s="10"/>
      <c r="GN670" s="10"/>
      <c r="GO670" s="10"/>
      <c r="GP670" s="10"/>
      <c r="GQ670" s="10"/>
      <c r="GR670" s="10"/>
      <c r="GS670" s="10"/>
      <c r="GT670" s="10"/>
      <c r="GU670" s="10"/>
      <c r="GV670" s="10"/>
      <c r="GW670" s="10"/>
      <c r="GX670" s="10"/>
      <c r="GY670" s="10"/>
      <c r="GZ670" s="10"/>
      <c r="HA670" s="10"/>
      <c r="HB670" s="10"/>
      <c r="HC670" s="10"/>
      <c r="HD670" s="10"/>
      <c r="HE670" s="10"/>
      <c r="HF670" s="10"/>
      <c r="HG670" s="10"/>
      <c r="HH670" s="10"/>
      <c r="HI670" s="10"/>
      <c r="HJ670" s="10"/>
      <c r="HK670" s="10"/>
      <c r="HL670" s="10"/>
      <c r="HM670" s="10"/>
      <c r="HN670" s="10"/>
      <c r="HO670" s="10"/>
      <c r="HP670" s="10"/>
      <c r="HQ670" s="10"/>
      <c r="HR670" s="10"/>
      <c r="HS670" s="10"/>
      <c r="HT670" s="10"/>
      <c r="HU670" s="10"/>
      <c r="HV670" s="10"/>
      <c r="HW670" s="10"/>
      <c r="HX670" s="10"/>
      <c r="HY670" s="10"/>
      <c r="HZ670" s="10"/>
      <c r="IA670" s="10"/>
      <c r="IB670" s="10"/>
      <c r="IC670" s="10"/>
      <c r="ID670" s="10"/>
      <c r="IE670" s="10"/>
      <c r="IF670" s="10"/>
      <c r="IG670" s="10"/>
      <c r="IH670" s="10"/>
      <c r="II670" s="10"/>
      <c r="IJ670" s="10"/>
      <c r="IK670" s="10"/>
      <c r="IL670" s="10"/>
      <c r="IM670" s="10"/>
      <c r="IN670" s="10"/>
      <c r="IO670" s="10"/>
    </row>
    <row r="671" s="8" customFormat="1" ht="53" customHeight="1" spans="1:249">
      <c r="A671" s="67">
        <v>54</v>
      </c>
      <c r="B671" s="75" t="s">
        <v>1453</v>
      </c>
      <c r="C671" s="70" t="s">
        <v>1326</v>
      </c>
      <c r="D671" s="67" t="s">
        <v>988</v>
      </c>
      <c r="E671" s="70" t="s">
        <v>1218</v>
      </c>
      <c r="F671" s="75" t="s">
        <v>1428</v>
      </c>
      <c r="G671" s="95">
        <v>10.6618</v>
      </c>
      <c r="H671" s="76" t="s">
        <v>1307</v>
      </c>
      <c r="I671" s="67">
        <v>1</v>
      </c>
      <c r="J671" s="197"/>
      <c r="K671" s="73">
        <v>0.005</v>
      </c>
      <c r="L671" s="234">
        <v>0.0085</v>
      </c>
      <c r="M671" s="72">
        <v>0.0189</v>
      </c>
      <c r="N671" s="235">
        <v>0.033694</v>
      </c>
      <c r="O671" s="74" t="s">
        <v>1122</v>
      </c>
      <c r="P671" s="74" t="s">
        <v>1122</v>
      </c>
      <c r="Q671" s="73">
        <v>2022.04</v>
      </c>
      <c r="R671" s="67"/>
      <c r="S671" s="10"/>
      <c r="T671" s="10"/>
      <c r="U671" s="10"/>
      <c r="V671" s="10"/>
      <c r="W671" s="10"/>
      <c r="X671" s="10"/>
      <c r="Y671" s="10"/>
      <c r="Z671" s="10"/>
      <c r="AA671" s="10"/>
      <c r="AB671" s="10"/>
      <c r="AC671" s="10"/>
      <c r="AD671" s="10"/>
      <c r="AE671" s="10"/>
      <c r="AF671" s="10"/>
      <c r="AG671" s="10"/>
      <c r="AH671" s="10"/>
      <c r="AI671" s="10"/>
      <c r="AJ671" s="10"/>
      <c r="AK671" s="10"/>
      <c r="AL671" s="10"/>
      <c r="AM671" s="10"/>
      <c r="AN671" s="10"/>
      <c r="AO671" s="10"/>
      <c r="AP671" s="10"/>
      <c r="AQ671" s="10"/>
      <c r="AR671" s="10"/>
      <c r="AS671" s="10"/>
      <c r="AT671" s="10"/>
      <c r="AU671" s="10"/>
      <c r="AV671" s="10"/>
      <c r="AW671" s="10"/>
      <c r="AX671" s="10"/>
      <c r="AY671" s="10"/>
      <c r="AZ671" s="10"/>
      <c r="BA671" s="10"/>
      <c r="BB671" s="10"/>
      <c r="BC671" s="10"/>
      <c r="BD671" s="10"/>
      <c r="BE671" s="10"/>
      <c r="BF671" s="10"/>
      <c r="BG671" s="10"/>
      <c r="BH671" s="10"/>
      <c r="BI671" s="10"/>
      <c r="BJ671" s="10"/>
      <c r="BK671" s="10"/>
      <c r="BL671" s="10"/>
      <c r="BM671" s="10"/>
      <c r="BN671" s="10"/>
      <c r="BO671" s="10"/>
      <c r="BP671" s="10"/>
      <c r="BQ671" s="10"/>
      <c r="BR671" s="10"/>
      <c r="BS671" s="10"/>
      <c r="BT671" s="10"/>
      <c r="BU671" s="10"/>
      <c r="BV671" s="10"/>
      <c r="BW671" s="10"/>
      <c r="BX671" s="10"/>
      <c r="BY671" s="10"/>
      <c r="BZ671" s="10"/>
      <c r="CA671" s="10"/>
      <c r="CB671" s="10"/>
      <c r="CC671" s="10"/>
      <c r="CD671" s="10"/>
      <c r="CE671" s="10"/>
      <c r="CF671" s="10"/>
      <c r="CG671" s="10"/>
      <c r="CH671" s="10"/>
      <c r="CI671" s="10"/>
      <c r="CJ671" s="10"/>
      <c r="CK671" s="10"/>
      <c r="CL671" s="10"/>
      <c r="CM671" s="10"/>
      <c r="CN671" s="10"/>
      <c r="CO671" s="10"/>
      <c r="CP671" s="10"/>
      <c r="CQ671" s="10"/>
      <c r="CR671" s="10"/>
      <c r="CS671" s="10"/>
      <c r="CT671" s="10"/>
      <c r="CU671" s="10"/>
      <c r="CV671" s="10"/>
      <c r="CW671" s="10"/>
      <c r="CX671" s="10"/>
      <c r="CY671" s="10"/>
      <c r="CZ671" s="10"/>
      <c r="DA671" s="10"/>
      <c r="DB671" s="10"/>
      <c r="DC671" s="10"/>
      <c r="DD671" s="10"/>
      <c r="DE671" s="10"/>
      <c r="DF671" s="10"/>
      <c r="DG671" s="10"/>
      <c r="DH671" s="10"/>
      <c r="DI671" s="10"/>
      <c r="DJ671" s="10"/>
      <c r="DK671" s="10"/>
      <c r="DL671" s="10"/>
      <c r="DM671" s="10"/>
      <c r="DN671" s="10"/>
      <c r="DO671" s="10"/>
      <c r="DP671" s="10"/>
      <c r="DQ671" s="10"/>
      <c r="DR671" s="10"/>
      <c r="DS671" s="10"/>
      <c r="DT671" s="10"/>
      <c r="DU671" s="10"/>
      <c r="DV671" s="10"/>
      <c r="DW671" s="10"/>
      <c r="DX671" s="10"/>
      <c r="DY671" s="10"/>
      <c r="DZ671" s="10"/>
      <c r="EA671" s="10"/>
      <c r="EB671" s="10"/>
      <c r="EC671" s="10"/>
      <c r="ED671" s="10"/>
      <c r="EE671" s="10"/>
      <c r="EF671" s="10"/>
      <c r="EG671" s="10"/>
      <c r="EH671" s="10"/>
      <c r="EI671" s="10"/>
      <c r="EJ671" s="10"/>
      <c r="EK671" s="10"/>
      <c r="EL671" s="10"/>
      <c r="EM671" s="10"/>
      <c r="EN671" s="10"/>
      <c r="EO671" s="10"/>
      <c r="EP671" s="10"/>
      <c r="EQ671" s="10"/>
      <c r="ER671" s="10"/>
      <c r="ES671" s="10"/>
      <c r="ET671" s="10"/>
      <c r="EU671" s="10"/>
      <c r="EV671" s="10"/>
      <c r="EW671" s="10"/>
      <c r="EX671" s="10"/>
      <c r="EY671" s="10"/>
      <c r="EZ671" s="10"/>
      <c r="FA671" s="10"/>
      <c r="FB671" s="10"/>
      <c r="FC671" s="10"/>
      <c r="FD671" s="10"/>
      <c r="FE671" s="10"/>
      <c r="FF671" s="10"/>
      <c r="FG671" s="10"/>
      <c r="FH671" s="10"/>
      <c r="FI671" s="10"/>
      <c r="FJ671" s="10"/>
      <c r="FK671" s="10"/>
      <c r="FL671" s="10"/>
      <c r="FM671" s="10"/>
      <c r="FN671" s="10"/>
      <c r="FO671" s="10"/>
      <c r="FP671" s="10"/>
      <c r="FQ671" s="10"/>
      <c r="FR671" s="10"/>
      <c r="FS671" s="10"/>
      <c r="FT671" s="10"/>
      <c r="FU671" s="10"/>
      <c r="FV671" s="10"/>
      <c r="FW671" s="10"/>
      <c r="FX671" s="10"/>
      <c r="FY671" s="10"/>
      <c r="FZ671" s="10"/>
      <c r="GA671" s="10"/>
      <c r="GB671" s="10"/>
      <c r="GC671" s="10"/>
      <c r="GD671" s="10"/>
      <c r="GE671" s="10"/>
      <c r="GF671" s="10"/>
      <c r="GG671" s="10"/>
      <c r="GH671" s="10"/>
      <c r="GI671" s="10"/>
      <c r="GJ671" s="10"/>
      <c r="GK671" s="10"/>
      <c r="GL671" s="10"/>
      <c r="GM671" s="10"/>
      <c r="GN671" s="10"/>
      <c r="GO671" s="10"/>
      <c r="GP671" s="10"/>
      <c r="GQ671" s="10"/>
      <c r="GR671" s="10"/>
      <c r="GS671" s="10"/>
      <c r="GT671" s="10"/>
      <c r="GU671" s="10"/>
      <c r="GV671" s="10"/>
      <c r="GW671" s="10"/>
      <c r="GX671" s="10"/>
      <c r="GY671" s="10"/>
      <c r="GZ671" s="10"/>
      <c r="HA671" s="10"/>
      <c r="HB671" s="10"/>
      <c r="HC671" s="10"/>
      <c r="HD671" s="10"/>
      <c r="HE671" s="10"/>
      <c r="HF671" s="10"/>
      <c r="HG671" s="10"/>
      <c r="HH671" s="10"/>
      <c r="HI671" s="10"/>
      <c r="HJ671" s="10"/>
      <c r="HK671" s="10"/>
      <c r="HL671" s="10"/>
      <c r="HM671" s="10"/>
      <c r="HN671" s="10"/>
      <c r="HO671" s="10"/>
      <c r="HP671" s="10"/>
      <c r="HQ671" s="10"/>
      <c r="HR671" s="10"/>
      <c r="HS671" s="10"/>
      <c r="HT671" s="10"/>
      <c r="HU671" s="10"/>
      <c r="HV671" s="10"/>
      <c r="HW671" s="10"/>
      <c r="HX671" s="10"/>
      <c r="HY671" s="10"/>
      <c r="HZ671" s="10"/>
      <c r="IA671" s="10"/>
      <c r="IB671" s="10"/>
      <c r="IC671" s="10"/>
      <c r="ID671" s="10"/>
      <c r="IE671" s="10"/>
      <c r="IF671" s="10"/>
      <c r="IG671" s="10"/>
      <c r="IH671" s="10"/>
      <c r="II671" s="10"/>
      <c r="IJ671" s="10"/>
      <c r="IK671" s="10"/>
      <c r="IL671" s="10"/>
      <c r="IM671" s="10"/>
      <c r="IN671" s="10"/>
      <c r="IO671" s="10"/>
    </row>
    <row r="672" s="8" customFormat="1" ht="53" customHeight="1" spans="1:249">
      <c r="A672" s="67">
        <v>55</v>
      </c>
      <c r="B672" s="75" t="s">
        <v>1242</v>
      </c>
      <c r="C672" s="70" t="s">
        <v>1326</v>
      </c>
      <c r="D672" s="67" t="s">
        <v>988</v>
      </c>
      <c r="E672" s="70" t="s">
        <v>1243</v>
      </c>
      <c r="F672" s="75" t="s">
        <v>1454</v>
      </c>
      <c r="G672" s="95">
        <v>26.0975</v>
      </c>
      <c r="H672" s="76" t="s">
        <v>1307</v>
      </c>
      <c r="I672" s="67">
        <v>1</v>
      </c>
      <c r="J672" s="197"/>
      <c r="K672" s="73">
        <v>0.0041</v>
      </c>
      <c r="L672" s="234">
        <v>0.0097</v>
      </c>
      <c r="M672" s="72">
        <v>0.015498</v>
      </c>
      <c r="N672" s="235">
        <v>0.0384508</v>
      </c>
      <c r="O672" s="74" t="s">
        <v>1122</v>
      </c>
      <c r="P672" s="74" t="s">
        <v>1122</v>
      </c>
      <c r="Q672" s="73">
        <v>2022.04</v>
      </c>
      <c r="R672" s="67"/>
      <c r="S672" s="10"/>
      <c r="T672" s="10"/>
      <c r="U672" s="10"/>
      <c r="V672" s="10"/>
      <c r="W672" s="10"/>
      <c r="X672" s="10"/>
      <c r="Y672" s="10"/>
      <c r="Z672" s="10"/>
      <c r="AA672" s="10"/>
      <c r="AB672" s="10"/>
      <c r="AC672" s="10"/>
      <c r="AD672" s="10"/>
      <c r="AE672" s="10"/>
      <c r="AF672" s="10"/>
      <c r="AG672" s="10"/>
      <c r="AH672" s="10"/>
      <c r="AI672" s="10"/>
      <c r="AJ672" s="10"/>
      <c r="AK672" s="10"/>
      <c r="AL672" s="10"/>
      <c r="AM672" s="10"/>
      <c r="AN672" s="10"/>
      <c r="AO672" s="10"/>
      <c r="AP672" s="10"/>
      <c r="AQ672" s="10"/>
      <c r="AR672" s="10"/>
      <c r="AS672" s="10"/>
      <c r="AT672" s="10"/>
      <c r="AU672" s="10"/>
      <c r="AV672" s="10"/>
      <c r="AW672" s="10"/>
      <c r="AX672" s="10"/>
      <c r="AY672" s="10"/>
      <c r="AZ672" s="10"/>
      <c r="BA672" s="10"/>
      <c r="BB672" s="10"/>
      <c r="BC672" s="10"/>
      <c r="BD672" s="10"/>
      <c r="BE672" s="10"/>
      <c r="BF672" s="10"/>
      <c r="BG672" s="10"/>
      <c r="BH672" s="10"/>
      <c r="BI672" s="10"/>
      <c r="BJ672" s="10"/>
      <c r="BK672" s="10"/>
      <c r="BL672" s="10"/>
      <c r="BM672" s="10"/>
      <c r="BN672" s="10"/>
      <c r="BO672" s="10"/>
      <c r="BP672" s="10"/>
      <c r="BQ672" s="10"/>
      <c r="BR672" s="10"/>
      <c r="BS672" s="10"/>
      <c r="BT672" s="10"/>
      <c r="BU672" s="10"/>
      <c r="BV672" s="10"/>
      <c r="BW672" s="10"/>
      <c r="BX672" s="10"/>
      <c r="BY672" s="10"/>
      <c r="BZ672" s="10"/>
      <c r="CA672" s="10"/>
      <c r="CB672" s="10"/>
      <c r="CC672" s="10"/>
      <c r="CD672" s="10"/>
      <c r="CE672" s="10"/>
      <c r="CF672" s="10"/>
      <c r="CG672" s="10"/>
      <c r="CH672" s="10"/>
      <c r="CI672" s="10"/>
      <c r="CJ672" s="10"/>
      <c r="CK672" s="10"/>
      <c r="CL672" s="10"/>
      <c r="CM672" s="10"/>
      <c r="CN672" s="10"/>
      <c r="CO672" s="10"/>
      <c r="CP672" s="10"/>
      <c r="CQ672" s="10"/>
      <c r="CR672" s="10"/>
      <c r="CS672" s="10"/>
      <c r="CT672" s="10"/>
      <c r="CU672" s="10"/>
      <c r="CV672" s="10"/>
      <c r="CW672" s="10"/>
      <c r="CX672" s="10"/>
      <c r="CY672" s="10"/>
      <c r="CZ672" s="10"/>
      <c r="DA672" s="10"/>
      <c r="DB672" s="10"/>
      <c r="DC672" s="10"/>
      <c r="DD672" s="10"/>
      <c r="DE672" s="10"/>
      <c r="DF672" s="10"/>
      <c r="DG672" s="10"/>
      <c r="DH672" s="10"/>
      <c r="DI672" s="10"/>
      <c r="DJ672" s="10"/>
      <c r="DK672" s="10"/>
      <c r="DL672" s="10"/>
      <c r="DM672" s="10"/>
      <c r="DN672" s="10"/>
      <c r="DO672" s="10"/>
      <c r="DP672" s="10"/>
      <c r="DQ672" s="10"/>
      <c r="DR672" s="10"/>
      <c r="DS672" s="10"/>
      <c r="DT672" s="10"/>
      <c r="DU672" s="10"/>
      <c r="DV672" s="10"/>
      <c r="DW672" s="10"/>
      <c r="DX672" s="10"/>
      <c r="DY672" s="10"/>
      <c r="DZ672" s="10"/>
      <c r="EA672" s="10"/>
      <c r="EB672" s="10"/>
      <c r="EC672" s="10"/>
      <c r="ED672" s="10"/>
      <c r="EE672" s="10"/>
      <c r="EF672" s="10"/>
      <c r="EG672" s="10"/>
      <c r="EH672" s="10"/>
      <c r="EI672" s="10"/>
      <c r="EJ672" s="10"/>
      <c r="EK672" s="10"/>
      <c r="EL672" s="10"/>
      <c r="EM672" s="10"/>
      <c r="EN672" s="10"/>
      <c r="EO672" s="10"/>
      <c r="EP672" s="10"/>
      <c r="EQ672" s="10"/>
      <c r="ER672" s="10"/>
      <c r="ES672" s="10"/>
      <c r="ET672" s="10"/>
      <c r="EU672" s="10"/>
      <c r="EV672" s="10"/>
      <c r="EW672" s="10"/>
      <c r="EX672" s="10"/>
      <c r="EY672" s="10"/>
      <c r="EZ672" s="10"/>
      <c r="FA672" s="10"/>
      <c r="FB672" s="10"/>
      <c r="FC672" s="10"/>
      <c r="FD672" s="10"/>
      <c r="FE672" s="10"/>
      <c r="FF672" s="10"/>
      <c r="FG672" s="10"/>
      <c r="FH672" s="10"/>
      <c r="FI672" s="10"/>
      <c r="FJ672" s="10"/>
      <c r="FK672" s="10"/>
      <c r="FL672" s="10"/>
      <c r="FM672" s="10"/>
      <c r="FN672" s="10"/>
      <c r="FO672" s="10"/>
      <c r="FP672" s="10"/>
      <c r="FQ672" s="10"/>
      <c r="FR672" s="10"/>
      <c r="FS672" s="10"/>
      <c r="FT672" s="10"/>
      <c r="FU672" s="10"/>
      <c r="FV672" s="10"/>
      <c r="FW672" s="10"/>
      <c r="FX672" s="10"/>
      <c r="FY672" s="10"/>
      <c r="FZ672" s="10"/>
      <c r="GA672" s="10"/>
      <c r="GB672" s="10"/>
      <c r="GC672" s="10"/>
      <c r="GD672" s="10"/>
      <c r="GE672" s="10"/>
      <c r="GF672" s="10"/>
      <c r="GG672" s="10"/>
      <c r="GH672" s="10"/>
      <c r="GI672" s="10"/>
      <c r="GJ672" s="10"/>
      <c r="GK672" s="10"/>
      <c r="GL672" s="10"/>
      <c r="GM672" s="10"/>
      <c r="GN672" s="10"/>
      <c r="GO672" s="10"/>
      <c r="GP672" s="10"/>
      <c r="GQ672" s="10"/>
      <c r="GR672" s="10"/>
      <c r="GS672" s="10"/>
      <c r="GT672" s="10"/>
      <c r="GU672" s="10"/>
      <c r="GV672" s="10"/>
      <c r="GW672" s="10"/>
      <c r="GX672" s="10"/>
      <c r="GY672" s="10"/>
      <c r="GZ672" s="10"/>
      <c r="HA672" s="10"/>
      <c r="HB672" s="10"/>
      <c r="HC672" s="10"/>
      <c r="HD672" s="10"/>
      <c r="HE672" s="10"/>
      <c r="HF672" s="10"/>
      <c r="HG672" s="10"/>
      <c r="HH672" s="10"/>
      <c r="HI672" s="10"/>
      <c r="HJ672" s="10"/>
      <c r="HK672" s="10"/>
      <c r="HL672" s="10"/>
      <c r="HM672" s="10"/>
      <c r="HN672" s="10"/>
      <c r="HO672" s="10"/>
      <c r="HP672" s="10"/>
      <c r="HQ672" s="10"/>
      <c r="HR672" s="10"/>
      <c r="HS672" s="10"/>
      <c r="HT672" s="10"/>
      <c r="HU672" s="10"/>
      <c r="HV672" s="10"/>
      <c r="HW672" s="10"/>
      <c r="HX672" s="10"/>
      <c r="HY672" s="10"/>
      <c r="HZ672" s="10"/>
      <c r="IA672" s="10"/>
      <c r="IB672" s="10"/>
      <c r="IC672" s="10"/>
      <c r="ID672" s="10"/>
      <c r="IE672" s="10"/>
      <c r="IF672" s="10"/>
      <c r="IG672" s="10"/>
      <c r="IH672" s="10"/>
      <c r="II672" s="10"/>
      <c r="IJ672" s="10"/>
      <c r="IK672" s="10"/>
      <c r="IL672" s="10"/>
      <c r="IM672" s="10"/>
      <c r="IN672" s="10"/>
      <c r="IO672" s="10"/>
    </row>
    <row r="673" s="8" customFormat="1" ht="53" customHeight="1" spans="1:249">
      <c r="A673" s="67">
        <v>56</v>
      </c>
      <c r="B673" s="75" t="s">
        <v>1455</v>
      </c>
      <c r="C673" s="70" t="s">
        <v>1326</v>
      </c>
      <c r="D673" s="67" t="s">
        <v>988</v>
      </c>
      <c r="E673" s="70" t="s">
        <v>1456</v>
      </c>
      <c r="F673" s="75" t="s">
        <v>1457</v>
      </c>
      <c r="G673" s="95">
        <v>4.0527</v>
      </c>
      <c r="H673" s="76" t="s">
        <v>1307</v>
      </c>
      <c r="I673" s="67">
        <v>1</v>
      </c>
      <c r="J673" s="197"/>
      <c r="K673" s="73">
        <v>0.0029</v>
      </c>
      <c r="L673" s="234">
        <v>0.0103</v>
      </c>
      <c r="M673" s="72">
        <v>0.010962</v>
      </c>
      <c r="N673" s="235">
        <v>0.0408292</v>
      </c>
      <c r="O673" s="74" t="s">
        <v>1122</v>
      </c>
      <c r="P673" s="74" t="s">
        <v>1122</v>
      </c>
      <c r="Q673" s="73">
        <v>2022.04</v>
      </c>
      <c r="R673" s="67"/>
      <c r="S673" s="10"/>
      <c r="T673" s="10"/>
      <c r="U673" s="10"/>
      <c r="V673" s="10"/>
      <c r="W673" s="10"/>
      <c r="X673" s="10"/>
      <c r="Y673" s="10"/>
      <c r="Z673" s="10"/>
      <c r="AA673" s="10"/>
      <c r="AB673" s="10"/>
      <c r="AC673" s="10"/>
      <c r="AD673" s="10"/>
      <c r="AE673" s="10"/>
      <c r="AF673" s="10"/>
      <c r="AG673" s="10"/>
      <c r="AH673" s="10"/>
      <c r="AI673" s="10"/>
      <c r="AJ673" s="10"/>
      <c r="AK673" s="10"/>
      <c r="AL673" s="10"/>
      <c r="AM673" s="10"/>
      <c r="AN673" s="10"/>
      <c r="AO673" s="10"/>
      <c r="AP673" s="10"/>
      <c r="AQ673" s="10"/>
      <c r="AR673" s="10"/>
      <c r="AS673" s="10"/>
      <c r="AT673" s="10"/>
      <c r="AU673" s="10"/>
      <c r="AV673" s="10"/>
      <c r="AW673" s="10"/>
      <c r="AX673" s="10"/>
      <c r="AY673" s="10"/>
      <c r="AZ673" s="10"/>
      <c r="BA673" s="10"/>
      <c r="BB673" s="10"/>
      <c r="BC673" s="10"/>
      <c r="BD673" s="10"/>
      <c r="BE673" s="10"/>
      <c r="BF673" s="10"/>
      <c r="BG673" s="10"/>
      <c r="BH673" s="10"/>
      <c r="BI673" s="10"/>
      <c r="BJ673" s="10"/>
      <c r="BK673" s="10"/>
      <c r="BL673" s="10"/>
      <c r="BM673" s="10"/>
      <c r="BN673" s="10"/>
      <c r="BO673" s="10"/>
      <c r="BP673" s="10"/>
      <c r="BQ673" s="10"/>
      <c r="BR673" s="10"/>
      <c r="BS673" s="10"/>
      <c r="BT673" s="10"/>
      <c r="BU673" s="10"/>
      <c r="BV673" s="10"/>
      <c r="BW673" s="10"/>
      <c r="BX673" s="10"/>
      <c r="BY673" s="10"/>
      <c r="BZ673" s="10"/>
      <c r="CA673" s="10"/>
      <c r="CB673" s="10"/>
      <c r="CC673" s="10"/>
      <c r="CD673" s="10"/>
      <c r="CE673" s="10"/>
      <c r="CF673" s="10"/>
      <c r="CG673" s="10"/>
      <c r="CH673" s="10"/>
      <c r="CI673" s="10"/>
      <c r="CJ673" s="10"/>
      <c r="CK673" s="10"/>
      <c r="CL673" s="10"/>
      <c r="CM673" s="10"/>
      <c r="CN673" s="10"/>
      <c r="CO673" s="10"/>
      <c r="CP673" s="10"/>
      <c r="CQ673" s="10"/>
      <c r="CR673" s="10"/>
      <c r="CS673" s="10"/>
      <c r="CT673" s="10"/>
      <c r="CU673" s="10"/>
      <c r="CV673" s="10"/>
      <c r="CW673" s="10"/>
      <c r="CX673" s="10"/>
      <c r="CY673" s="10"/>
      <c r="CZ673" s="10"/>
      <c r="DA673" s="10"/>
      <c r="DB673" s="10"/>
      <c r="DC673" s="10"/>
      <c r="DD673" s="10"/>
      <c r="DE673" s="10"/>
      <c r="DF673" s="10"/>
      <c r="DG673" s="10"/>
      <c r="DH673" s="10"/>
      <c r="DI673" s="10"/>
      <c r="DJ673" s="10"/>
      <c r="DK673" s="10"/>
      <c r="DL673" s="10"/>
      <c r="DM673" s="10"/>
      <c r="DN673" s="10"/>
      <c r="DO673" s="10"/>
      <c r="DP673" s="10"/>
      <c r="DQ673" s="10"/>
      <c r="DR673" s="10"/>
      <c r="DS673" s="10"/>
      <c r="DT673" s="10"/>
      <c r="DU673" s="10"/>
      <c r="DV673" s="10"/>
      <c r="DW673" s="10"/>
      <c r="DX673" s="10"/>
      <c r="DY673" s="10"/>
      <c r="DZ673" s="10"/>
      <c r="EA673" s="10"/>
      <c r="EB673" s="10"/>
      <c r="EC673" s="10"/>
      <c r="ED673" s="10"/>
      <c r="EE673" s="10"/>
      <c r="EF673" s="10"/>
      <c r="EG673" s="10"/>
      <c r="EH673" s="10"/>
      <c r="EI673" s="10"/>
      <c r="EJ673" s="10"/>
      <c r="EK673" s="10"/>
      <c r="EL673" s="10"/>
      <c r="EM673" s="10"/>
      <c r="EN673" s="10"/>
      <c r="EO673" s="10"/>
      <c r="EP673" s="10"/>
      <c r="EQ673" s="10"/>
      <c r="ER673" s="10"/>
      <c r="ES673" s="10"/>
      <c r="ET673" s="10"/>
      <c r="EU673" s="10"/>
      <c r="EV673" s="10"/>
      <c r="EW673" s="10"/>
      <c r="EX673" s="10"/>
      <c r="EY673" s="10"/>
      <c r="EZ673" s="10"/>
      <c r="FA673" s="10"/>
      <c r="FB673" s="10"/>
      <c r="FC673" s="10"/>
      <c r="FD673" s="10"/>
      <c r="FE673" s="10"/>
      <c r="FF673" s="10"/>
      <c r="FG673" s="10"/>
      <c r="FH673" s="10"/>
      <c r="FI673" s="10"/>
      <c r="FJ673" s="10"/>
      <c r="FK673" s="10"/>
      <c r="FL673" s="10"/>
      <c r="FM673" s="10"/>
      <c r="FN673" s="10"/>
      <c r="FO673" s="10"/>
      <c r="FP673" s="10"/>
      <c r="FQ673" s="10"/>
      <c r="FR673" s="10"/>
      <c r="FS673" s="10"/>
      <c r="FT673" s="10"/>
      <c r="FU673" s="10"/>
      <c r="FV673" s="10"/>
      <c r="FW673" s="10"/>
      <c r="FX673" s="10"/>
      <c r="FY673" s="10"/>
      <c r="FZ673" s="10"/>
      <c r="GA673" s="10"/>
      <c r="GB673" s="10"/>
      <c r="GC673" s="10"/>
      <c r="GD673" s="10"/>
      <c r="GE673" s="10"/>
      <c r="GF673" s="10"/>
      <c r="GG673" s="10"/>
      <c r="GH673" s="10"/>
      <c r="GI673" s="10"/>
      <c r="GJ673" s="10"/>
      <c r="GK673" s="10"/>
      <c r="GL673" s="10"/>
      <c r="GM673" s="10"/>
      <c r="GN673" s="10"/>
      <c r="GO673" s="10"/>
      <c r="GP673" s="10"/>
      <c r="GQ673" s="10"/>
      <c r="GR673" s="10"/>
      <c r="GS673" s="10"/>
      <c r="GT673" s="10"/>
      <c r="GU673" s="10"/>
      <c r="GV673" s="10"/>
      <c r="GW673" s="10"/>
      <c r="GX673" s="10"/>
      <c r="GY673" s="10"/>
      <c r="GZ673" s="10"/>
      <c r="HA673" s="10"/>
      <c r="HB673" s="10"/>
      <c r="HC673" s="10"/>
      <c r="HD673" s="10"/>
      <c r="HE673" s="10"/>
      <c r="HF673" s="10"/>
      <c r="HG673" s="10"/>
      <c r="HH673" s="10"/>
      <c r="HI673" s="10"/>
      <c r="HJ673" s="10"/>
      <c r="HK673" s="10"/>
      <c r="HL673" s="10"/>
      <c r="HM673" s="10"/>
      <c r="HN673" s="10"/>
      <c r="HO673" s="10"/>
      <c r="HP673" s="10"/>
      <c r="HQ673" s="10"/>
      <c r="HR673" s="10"/>
      <c r="HS673" s="10"/>
      <c r="HT673" s="10"/>
      <c r="HU673" s="10"/>
      <c r="HV673" s="10"/>
      <c r="HW673" s="10"/>
      <c r="HX673" s="10"/>
      <c r="HY673" s="10"/>
      <c r="HZ673" s="10"/>
      <c r="IA673" s="10"/>
      <c r="IB673" s="10"/>
      <c r="IC673" s="10"/>
      <c r="ID673" s="10"/>
      <c r="IE673" s="10"/>
      <c r="IF673" s="10"/>
      <c r="IG673" s="10"/>
      <c r="IH673" s="10"/>
      <c r="II673" s="10"/>
      <c r="IJ673" s="10"/>
      <c r="IK673" s="10"/>
      <c r="IL673" s="10"/>
      <c r="IM673" s="10"/>
      <c r="IN673" s="10"/>
      <c r="IO673" s="10"/>
    </row>
    <row r="674" s="8" customFormat="1" ht="53" customHeight="1" spans="1:249">
      <c r="A674" s="67">
        <v>57</v>
      </c>
      <c r="B674" s="75" t="s">
        <v>1219</v>
      </c>
      <c r="C674" s="70" t="s">
        <v>1326</v>
      </c>
      <c r="D674" s="67" t="s">
        <v>988</v>
      </c>
      <c r="E674" s="70" t="s">
        <v>1222</v>
      </c>
      <c r="F674" s="75" t="s">
        <v>1458</v>
      </c>
      <c r="G674" s="95">
        <v>5.4719</v>
      </c>
      <c r="H674" s="76" t="s">
        <v>1307</v>
      </c>
      <c r="I674" s="67">
        <v>1</v>
      </c>
      <c r="J674" s="197"/>
      <c r="K674" s="73">
        <v>0.0036</v>
      </c>
      <c r="L674" s="234">
        <v>0.0075</v>
      </c>
      <c r="M674" s="72">
        <v>0.013608</v>
      </c>
      <c r="N674" s="235">
        <v>0.02973</v>
      </c>
      <c r="O674" s="74" t="s">
        <v>1122</v>
      </c>
      <c r="P674" s="74" t="s">
        <v>1122</v>
      </c>
      <c r="Q674" s="73">
        <v>2022.04</v>
      </c>
      <c r="R674" s="67"/>
      <c r="S674" s="10"/>
      <c r="T674" s="10"/>
      <c r="U674" s="10"/>
      <c r="V674" s="10"/>
      <c r="W674" s="10"/>
      <c r="X674" s="10"/>
      <c r="Y674" s="10"/>
      <c r="Z674" s="10"/>
      <c r="AA674" s="10"/>
      <c r="AB674" s="10"/>
      <c r="AC674" s="10"/>
      <c r="AD674" s="10"/>
      <c r="AE674" s="10"/>
      <c r="AF674" s="10"/>
      <c r="AG674" s="10"/>
      <c r="AH674" s="10"/>
      <c r="AI674" s="10"/>
      <c r="AJ674" s="10"/>
      <c r="AK674" s="10"/>
      <c r="AL674" s="10"/>
      <c r="AM674" s="10"/>
      <c r="AN674" s="10"/>
      <c r="AO674" s="10"/>
      <c r="AP674" s="10"/>
      <c r="AQ674" s="10"/>
      <c r="AR674" s="10"/>
      <c r="AS674" s="10"/>
      <c r="AT674" s="10"/>
      <c r="AU674" s="10"/>
      <c r="AV674" s="10"/>
      <c r="AW674" s="10"/>
      <c r="AX674" s="10"/>
      <c r="AY674" s="10"/>
      <c r="AZ674" s="10"/>
      <c r="BA674" s="10"/>
      <c r="BB674" s="10"/>
      <c r="BC674" s="10"/>
      <c r="BD674" s="10"/>
      <c r="BE674" s="10"/>
      <c r="BF674" s="10"/>
      <c r="BG674" s="10"/>
      <c r="BH674" s="10"/>
      <c r="BI674" s="10"/>
      <c r="BJ674" s="10"/>
      <c r="BK674" s="10"/>
      <c r="BL674" s="10"/>
      <c r="BM674" s="10"/>
      <c r="BN674" s="10"/>
      <c r="BO674" s="10"/>
      <c r="BP674" s="10"/>
      <c r="BQ674" s="10"/>
      <c r="BR674" s="10"/>
      <c r="BS674" s="10"/>
      <c r="BT674" s="10"/>
      <c r="BU674" s="10"/>
      <c r="BV674" s="10"/>
      <c r="BW674" s="10"/>
      <c r="BX674" s="10"/>
      <c r="BY674" s="10"/>
      <c r="BZ674" s="10"/>
      <c r="CA674" s="10"/>
      <c r="CB674" s="10"/>
      <c r="CC674" s="10"/>
      <c r="CD674" s="10"/>
      <c r="CE674" s="10"/>
      <c r="CF674" s="10"/>
      <c r="CG674" s="10"/>
      <c r="CH674" s="10"/>
      <c r="CI674" s="10"/>
      <c r="CJ674" s="10"/>
      <c r="CK674" s="10"/>
      <c r="CL674" s="10"/>
      <c r="CM674" s="10"/>
      <c r="CN674" s="10"/>
      <c r="CO674" s="10"/>
      <c r="CP674" s="10"/>
      <c r="CQ674" s="10"/>
      <c r="CR674" s="10"/>
      <c r="CS674" s="10"/>
      <c r="CT674" s="10"/>
      <c r="CU674" s="10"/>
      <c r="CV674" s="10"/>
      <c r="CW674" s="10"/>
      <c r="CX674" s="10"/>
      <c r="CY674" s="10"/>
      <c r="CZ674" s="10"/>
      <c r="DA674" s="10"/>
      <c r="DB674" s="10"/>
      <c r="DC674" s="10"/>
      <c r="DD674" s="10"/>
      <c r="DE674" s="10"/>
      <c r="DF674" s="10"/>
      <c r="DG674" s="10"/>
      <c r="DH674" s="10"/>
      <c r="DI674" s="10"/>
      <c r="DJ674" s="10"/>
      <c r="DK674" s="10"/>
      <c r="DL674" s="10"/>
      <c r="DM674" s="10"/>
      <c r="DN674" s="10"/>
      <c r="DO674" s="10"/>
      <c r="DP674" s="10"/>
      <c r="DQ674" s="10"/>
      <c r="DR674" s="10"/>
      <c r="DS674" s="10"/>
      <c r="DT674" s="10"/>
      <c r="DU674" s="10"/>
      <c r="DV674" s="10"/>
      <c r="DW674" s="10"/>
      <c r="DX674" s="10"/>
      <c r="DY674" s="10"/>
      <c r="DZ674" s="10"/>
      <c r="EA674" s="10"/>
      <c r="EB674" s="10"/>
      <c r="EC674" s="10"/>
      <c r="ED674" s="10"/>
      <c r="EE674" s="10"/>
      <c r="EF674" s="10"/>
      <c r="EG674" s="10"/>
      <c r="EH674" s="10"/>
      <c r="EI674" s="10"/>
      <c r="EJ674" s="10"/>
      <c r="EK674" s="10"/>
      <c r="EL674" s="10"/>
      <c r="EM674" s="10"/>
      <c r="EN674" s="10"/>
      <c r="EO674" s="10"/>
      <c r="EP674" s="10"/>
      <c r="EQ674" s="10"/>
      <c r="ER674" s="10"/>
      <c r="ES674" s="10"/>
      <c r="ET674" s="10"/>
      <c r="EU674" s="10"/>
      <c r="EV674" s="10"/>
      <c r="EW674" s="10"/>
      <c r="EX674" s="10"/>
      <c r="EY674" s="10"/>
      <c r="EZ674" s="10"/>
      <c r="FA674" s="10"/>
      <c r="FB674" s="10"/>
      <c r="FC674" s="10"/>
      <c r="FD674" s="10"/>
      <c r="FE674" s="10"/>
      <c r="FF674" s="10"/>
      <c r="FG674" s="10"/>
      <c r="FH674" s="10"/>
      <c r="FI674" s="10"/>
      <c r="FJ674" s="10"/>
      <c r="FK674" s="10"/>
      <c r="FL674" s="10"/>
      <c r="FM674" s="10"/>
      <c r="FN674" s="10"/>
      <c r="FO674" s="10"/>
      <c r="FP674" s="10"/>
      <c r="FQ674" s="10"/>
      <c r="FR674" s="10"/>
      <c r="FS674" s="10"/>
      <c r="FT674" s="10"/>
      <c r="FU674" s="10"/>
      <c r="FV674" s="10"/>
      <c r="FW674" s="10"/>
      <c r="FX674" s="10"/>
      <c r="FY674" s="10"/>
      <c r="FZ674" s="10"/>
      <c r="GA674" s="10"/>
      <c r="GB674" s="10"/>
      <c r="GC674" s="10"/>
      <c r="GD674" s="10"/>
      <c r="GE674" s="10"/>
      <c r="GF674" s="10"/>
      <c r="GG674" s="10"/>
      <c r="GH674" s="10"/>
      <c r="GI674" s="10"/>
      <c r="GJ674" s="10"/>
      <c r="GK674" s="10"/>
      <c r="GL674" s="10"/>
      <c r="GM674" s="10"/>
      <c r="GN674" s="10"/>
      <c r="GO674" s="10"/>
      <c r="GP674" s="10"/>
      <c r="GQ674" s="10"/>
      <c r="GR674" s="10"/>
      <c r="GS674" s="10"/>
      <c r="GT674" s="10"/>
      <c r="GU674" s="10"/>
      <c r="GV674" s="10"/>
      <c r="GW674" s="10"/>
      <c r="GX674" s="10"/>
      <c r="GY674" s="10"/>
      <c r="GZ674" s="10"/>
      <c r="HA674" s="10"/>
      <c r="HB674" s="10"/>
      <c r="HC674" s="10"/>
      <c r="HD674" s="10"/>
      <c r="HE674" s="10"/>
      <c r="HF674" s="10"/>
      <c r="HG674" s="10"/>
      <c r="HH674" s="10"/>
      <c r="HI674" s="10"/>
      <c r="HJ674" s="10"/>
      <c r="HK674" s="10"/>
      <c r="HL674" s="10"/>
      <c r="HM674" s="10"/>
      <c r="HN674" s="10"/>
      <c r="HO674" s="10"/>
      <c r="HP674" s="10"/>
      <c r="HQ674" s="10"/>
      <c r="HR674" s="10"/>
      <c r="HS674" s="10"/>
      <c r="HT674" s="10"/>
      <c r="HU674" s="10"/>
      <c r="HV674" s="10"/>
      <c r="HW674" s="10"/>
      <c r="HX674" s="10"/>
      <c r="HY674" s="10"/>
      <c r="HZ674" s="10"/>
      <c r="IA674" s="10"/>
      <c r="IB674" s="10"/>
      <c r="IC674" s="10"/>
      <c r="ID674" s="10"/>
      <c r="IE674" s="10"/>
      <c r="IF674" s="10"/>
      <c r="IG674" s="10"/>
      <c r="IH674" s="10"/>
      <c r="II674" s="10"/>
      <c r="IJ674" s="10"/>
      <c r="IK674" s="10"/>
      <c r="IL674" s="10"/>
      <c r="IM674" s="10"/>
      <c r="IN674" s="10"/>
      <c r="IO674" s="10"/>
    </row>
    <row r="675" s="8" customFormat="1" ht="53" customHeight="1" spans="1:249">
      <c r="A675" s="67">
        <v>58</v>
      </c>
      <c r="B675" s="75" t="s">
        <v>1459</v>
      </c>
      <c r="C675" s="70" t="s">
        <v>1326</v>
      </c>
      <c r="D675" s="67" t="s">
        <v>988</v>
      </c>
      <c r="E675" s="70" t="s">
        <v>1460</v>
      </c>
      <c r="F675" s="75" t="s">
        <v>1461</v>
      </c>
      <c r="G675" s="95">
        <v>19.5671</v>
      </c>
      <c r="H675" s="76" t="s">
        <v>1307</v>
      </c>
      <c r="I675" s="67">
        <v>1</v>
      </c>
      <c r="J675" s="197"/>
      <c r="K675" s="73">
        <v>0.0011</v>
      </c>
      <c r="L675" s="234">
        <v>0.0109</v>
      </c>
      <c r="M675" s="72">
        <v>0.004158</v>
      </c>
      <c r="N675" s="235">
        <v>0.0432076</v>
      </c>
      <c r="O675" s="74" t="s">
        <v>1122</v>
      </c>
      <c r="P675" s="74" t="s">
        <v>1122</v>
      </c>
      <c r="Q675" s="73">
        <v>2022.04</v>
      </c>
      <c r="R675" s="67"/>
      <c r="S675" s="10"/>
      <c r="T675" s="10"/>
      <c r="U675" s="10"/>
      <c r="V675" s="10"/>
      <c r="W675" s="10"/>
      <c r="X675" s="10"/>
      <c r="Y675" s="10"/>
      <c r="Z675" s="10"/>
      <c r="AA675" s="10"/>
      <c r="AB675" s="10"/>
      <c r="AC675" s="10"/>
      <c r="AD675" s="10"/>
      <c r="AE675" s="10"/>
      <c r="AF675" s="10"/>
      <c r="AG675" s="10"/>
      <c r="AH675" s="10"/>
      <c r="AI675" s="10"/>
      <c r="AJ675" s="10"/>
      <c r="AK675" s="10"/>
      <c r="AL675" s="10"/>
      <c r="AM675" s="10"/>
      <c r="AN675" s="10"/>
      <c r="AO675" s="10"/>
      <c r="AP675" s="10"/>
      <c r="AQ675" s="10"/>
      <c r="AR675" s="10"/>
      <c r="AS675" s="10"/>
      <c r="AT675" s="10"/>
      <c r="AU675" s="10"/>
      <c r="AV675" s="10"/>
      <c r="AW675" s="10"/>
      <c r="AX675" s="10"/>
      <c r="AY675" s="10"/>
      <c r="AZ675" s="10"/>
      <c r="BA675" s="10"/>
      <c r="BB675" s="10"/>
      <c r="BC675" s="10"/>
      <c r="BD675" s="10"/>
      <c r="BE675" s="10"/>
      <c r="BF675" s="10"/>
      <c r="BG675" s="10"/>
      <c r="BH675" s="10"/>
      <c r="BI675" s="10"/>
      <c r="BJ675" s="10"/>
      <c r="BK675" s="10"/>
      <c r="BL675" s="10"/>
      <c r="BM675" s="10"/>
      <c r="BN675" s="10"/>
      <c r="BO675" s="10"/>
      <c r="BP675" s="10"/>
      <c r="BQ675" s="10"/>
      <c r="BR675" s="10"/>
      <c r="BS675" s="10"/>
      <c r="BT675" s="10"/>
      <c r="BU675" s="10"/>
      <c r="BV675" s="10"/>
      <c r="BW675" s="10"/>
      <c r="BX675" s="10"/>
      <c r="BY675" s="10"/>
      <c r="BZ675" s="10"/>
      <c r="CA675" s="10"/>
      <c r="CB675" s="10"/>
      <c r="CC675" s="10"/>
      <c r="CD675" s="10"/>
      <c r="CE675" s="10"/>
      <c r="CF675" s="10"/>
      <c r="CG675" s="10"/>
      <c r="CH675" s="10"/>
      <c r="CI675" s="10"/>
      <c r="CJ675" s="10"/>
      <c r="CK675" s="10"/>
      <c r="CL675" s="10"/>
      <c r="CM675" s="10"/>
      <c r="CN675" s="10"/>
      <c r="CO675" s="10"/>
      <c r="CP675" s="10"/>
      <c r="CQ675" s="10"/>
      <c r="CR675" s="10"/>
      <c r="CS675" s="10"/>
      <c r="CT675" s="10"/>
      <c r="CU675" s="10"/>
      <c r="CV675" s="10"/>
      <c r="CW675" s="10"/>
      <c r="CX675" s="10"/>
      <c r="CY675" s="10"/>
      <c r="CZ675" s="10"/>
      <c r="DA675" s="10"/>
      <c r="DB675" s="10"/>
      <c r="DC675" s="10"/>
      <c r="DD675" s="10"/>
      <c r="DE675" s="10"/>
      <c r="DF675" s="10"/>
      <c r="DG675" s="10"/>
      <c r="DH675" s="10"/>
      <c r="DI675" s="10"/>
      <c r="DJ675" s="10"/>
      <c r="DK675" s="10"/>
      <c r="DL675" s="10"/>
      <c r="DM675" s="10"/>
      <c r="DN675" s="10"/>
      <c r="DO675" s="10"/>
      <c r="DP675" s="10"/>
      <c r="DQ675" s="10"/>
      <c r="DR675" s="10"/>
      <c r="DS675" s="10"/>
      <c r="DT675" s="10"/>
      <c r="DU675" s="10"/>
      <c r="DV675" s="10"/>
      <c r="DW675" s="10"/>
      <c r="DX675" s="10"/>
      <c r="DY675" s="10"/>
      <c r="DZ675" s="10"/>
      <c r="EA675" s="10"/>
      <c r="EB675" s="10"/>
      <c r="EC675" s="10"/>
      <c r="ED675" s="10"/>
      <c r="EE675" s="10"/>
      <c r="EF675" s="10"/>
      <c r="EG675" s="10"/>
      <c r="EH675" s="10"/>
      <c r="EI675" s="10"/>
      <c r="EJ675" s="10"/>
      <c r="EK675" s="10"/>
      <c r="EL675" s="10"/>
      <c r="EM675" s="10"/>
      <c r="EN675" s="10"/>
      <c r="EO675" s="10"/>
      <c r="EP675" s="10"/>
      <c r="EQ675" s="10"/>
      <c r="ER675" s="10"/>
      <c r="ES675" s="10"/>
      <c r="ET675" s="10"/>
      <c r="EU675" s="10"/>
      <c r="EV675" s="10"/>
      <c r="EW675" s="10"/>
      <c r="EX675" s="10"/>
      <c r="EY675" s="10"/>
      <c r="EZ675" s="10"/>
      <c r="FA675" s="10"/>
      <c r="FB675" s="10"/>
      <c r="FC675" s="10"/>
      <c r="FD675" s="10"/>
      <c r="FE675" s="10"/>
      <c r="FF675" s="10"/>
      <c r="FG675" s="10"/>
      <c r="FH675" s="10"/>
      <c r="FI675" s="10"/>
      <c r="FJ675" s="10"/>
      <c r="FK675" s="10"/>
      <c r="FL675" s="10"/>
      <c r="FM675" s="10"/>
      <c r="FN675" s="10"/>
      <c r="FO675" s="10"/>
      <c r="FP675" s="10"/>
      <c r="FQ675" s="10"/>
      <c r="FR675" s="10"/>
      <c r="FS675" s="10"/>
      <c r="FT675" s="10"/>
      <c r="FU675" s="10"/>
      <c r="FV675" s="10"/>
      <c r="FW675" s="10"/>
      <c r="FX675" s="10"/>
      <c r="FY675" s="10"/>
      <c r="FZ675" s="10"/>
      <c r="GA675" s="10"/>
      <c r="GB675" s="10"/>
      <c r="GC675" s="10"/>
      <c r="GD675" s="10"/>
      <c r="GE675" s="10"/>
      <c r="GF675" s="10"/>
      <c r="GG675" s="10"/>
      <c r="GH675" s="10"/>
      <c r="GI675" s="10"/>
      <c r="GJ675" s="10"/>
      <c r="GK675" s="10"/>
      <c r="GL675" s="10"/>
      <c r="GM675" s="10"/>
      <c r="GN675" s="10"/>
      <c r="GO675" s="10"/>
      <c r="GP675" s="10"/>
      <c r="GQ675" s="10"/>
      <c r="GR675" s="10"/>
      <c r="GS675" s="10"/>
      <c r="GT675" s="10"/>
      <c r="GU675" s="10"/>
      <c r="GV675" s="10"/>
      <c r="GW675" s="10"/>
      <c r="GX675" s="10"/>
      <c r="GY675" s="10"/>
      <c r="GZ675" s="10"/>
      <c r="HA675" s="10"/>
      <c r="HB675" s="10"/>
      <c r="HC675" s="10"/>
      <c r="HD675" s="10"/>
      <c r="HE675" s="10"/>
      <c r="HF675" s="10"/>
      <c r="HG675" s="10"/>
      <c r="HH675" s="10"/>
      <c r="HI675" s="10"/>
      <c r="HJ675" s="10"/>
      <c r="HK675" s="10"/>
      <c r="HL675" s="10"/>
      <c r="HM675" s="10"/>
      <c r="HN675" s="10"/>
      <c r="HO675" s="10"/>
      <c r="HP675" s="10"/>
      <c r="HQ675" s="10"/>
      <c r="HR675" s="10"/>
      <c r="HS675" s="10"/>
      <c r="HT675" s="10"/>
      <c r="HU675" s="10"/>
      <c r="HV675" s="10"/>
      <c r="HW675" s="10"/>
      <c r="HX675" s="10"/>
      <c r="HY675" s="10"/>
      <c r="HZ675" s="10"/>
      <c r="IA675" s="10"/>
      <c r="IB675" s="10"/>
      <c r="IC675" s="10"/>
      <c r="ID675" s="10"/>
      <c r="IE675" s="10"/>
      <c r="IF675" s="10"/>
      <c r="IG675" s="10"/>
      <c r="IH675" s="10"/>
      <c r="II675" s="10"/>
      <c r="IJ675" s="10"/>
      <c r="IK675" s="10"/>
      <c r="IL675" s="10"/>
      <c r="IM675" s="10"/>
      <c r="IN675" s="10"/>
      <c r="IO675" s="10"/>
    </row>
    <row r="676" s="10" customFormat="1" ht="36" customHeight="1" spans="1:18">
      <c r="A676" s="92" t="s">
        <v>1462</v>
      </c>
      <c r="B676" s="92"/>
      <c r="C676" s="96"/>
      <c r="D676" s="98"/>
      <c r="E676" s="63"/>
      <c r="F676" s="223" t="s">
        <v>1463</v>
      </c>
      <c r="G676" s="120">
        <f>G677+G678+G679</f>
        <v>700.8</v>
      </c>
      <c r="H676" s="69"/>
      <c r="I676" s="98"/>
      <c r="J676" s="98"/>
      <c r="K676" s="154"/>
      <c r="L676" s="154"/>
      <c r="M676" s="154"/>
      <c r="N676" s="154"/>
      <c r="O676" s="73"/>
      <c r="P676" s="73"/>
      <c r="Q676" s="73"/>
      <c r="R676" s="137"/>
    </row>
    <row r="677" s="19" customFormat="1" ht="46" customHeight="1" spans="1:249">
      <c r="A677" s="98">
        <v>1</v>
      </c>
      <c r="B677" s="75" t="s">
        <v>1464</v>
      </c>
      <c r="C677" s="119" t="s">
        <v>40</v>
      </c>
      <c r="D677" s="98" t="s">
        <v>988</v>
      </c>
      <c r="E677" s="70" t="s">
        <v>1465</v>
      </c>
      <c r="F677" s="143" t="s">
        <v>1466</v>
      </c>
      <c r="G677" s="136">
        <v>425.7</v>
      </c>
      <c r="H677" s="168" t="s">
        <v>1467</v>
      </c>
      <c r="I677" s="98">
        <v>3</v>
      </c>
      <c r="J677" s="136"/>
      <c r="K677" s="136">
        <v>0.0063</v>
      </c>
      <c r="L677" s="136">
        <v>0.0212</v>
      </c>
      <c r="M677" s="72">
        <v>0.0259</v>
      </c>
      <c r="N677" s="136">
        <v>0.0973</v>
      </c>
      <c r="O677" s="74" t="s">
        <v>1122</v>
      </c>
      <c r="P677" s="74" t="s">
        <v>1122</v>
      </c>
      <c r="Q677" s="73">
        <v>2021.12</v>
      </c>
      <c r="R677" s="137"/>
      <c r="S677" s="10"/>
      <c r="T677" s="10"/>
      <c r="U677" s="10"/>
      <c r="V677" s="10"/>
      <c r="W677" s="10"/>
      <c r="X677" s="10"/>
      <c r="Y677" s="10"/>
      <c r="Z677" s="10"/>
      <c r="AA677" s="10"/>
      <c r="AB677" s="10"/>
      <c r="AC677" s="10"/>
      <c r="AD677" s="10"/>
      <c r="AE677" s="10"/>
      <c r="AF677" s="10"/>
      <c r="AG677" s="10"/>
      <c r="AH677" s="10"/>
      <c r="AI677" s="10"/>
      <c r="AJ677" s="10"/>
      <c r="AK677" s="10"/>
      <c r="AL677" s="10"/>
      <c r="AM677" s="10"/>
      <c r="AN677" s="10"/>
      <c r="AO677" s="10"/>
      <c r="AP677" s="10"/>
      <c r="AQ677" s="10"/>
      <c r="AR677" s="10"/>
      <c r="AS677" s="10"/>
      <c r="AT677" s="10"/>
      <c r="AU677" s="10"/>
      <c r="AV677" s="10"/>
      <c r="AW677" s="10"/>
      <c r="AX677" s="10"/>
      <c r="AY677" s="10"/>
      <c r="AZ677" s="10"/>
      <c r="BA677" s="10"/>
      <c r="BB677" s="10"/>
      <c r="BC677" s="10"/>
      <c r="BD677" s="10"/>
      <c r="BE677" s="10"/>
      <c r="BF677" s="10"/>
      <c r="BG677" s="10"/>
      <c r="BH677" s="10"/>
      <c r="BI677" s="10"/>
      <c r="BJ677" s="10"/>
      <c r="BK677" s="10"/>
      <c r="BL677" s="10"/>
      <c r="BM677" s="10"/>
      <c r="BN677" s="10"/>
      <c r="BO677" s="10"/>
      <c r="BP677" s="10"/>
      <c r="BQ677" s="10"/>
      <c r="BR677" s="10"/>
      <c r="BS677" s="10"/>
      <c r="BT677" s="10"/>
      <c r="BU677" s="10"/>
      <c r="BV677" s="10"/>
      <c r="BW677" s="10"/>
      <c r="BX677" s="10"/>
      <c r="BY677" s="10"/>
      <c r="BZ677" s="10"/>
      <c r="CA677" s="10"/>
      <c r="CB677" s="10"/>
      <c r="CC677" s="10"/>
      <c r="CD677" s="10"/>
      <c r="CE677" s="10"/>
      <c r="CF677" s="10"/>
      <c r="CG677" s="10"/>
      <c r="CH677" s="10"/>
      <c r="CI677" s="10"/>
      <c r="CJ677" s="10"/>
      <c r="CK677" s="10"/>
      <c r="CL677" s="10"/>
      <c r="CM677" s="10"/>
      <c r="CN677" s="10"/>
      <c r="CO677" s="10"/>
      <c r="CP677" s="10"/>
      <c r="CQ677" s="10"/>
      <c r="CR677" s="10"/>
      <c r="CS677" s="10"/>
      <c r="CT677" s="10"/>
      <c r="CU677" s="10"/>
      <c r="CV677" s="10"/>
      <c r="CW677" s="10"/>
      <c r="CX677" s="10"/>
      <c r="CY677" s="10"/>
      <c r="CZ677" s="10"/>
      <c r="DA677" s="10"/>
      <c r="DB677" s="10"/>
      <c r="DC677" s="10"/>
      <c r="DD677" s="10"/>
      <c r="DE677" s="10"/>
      <c r="DF677" s="10"/>
      <c r="DG677" s="10"/>
      <c r="DH677" s="10"/>
      <c r="DI677" s="10"/>
      <c r="DJ677" s="10"/>
      <c r="DK677" s="10"/>
      <c r="DL677" s="10"/>
      <c r="DM677" s="10"/>
      <c r="DN677" s="10"/>
      <c r="DO677" s="10"/>
      <c r="DP677" s="10"/>
      <c r="DQ677" s="10"/>
      <c r="DR677" s="10"/>
      <c r="DS677" s="10"/>
      <c r="DT677" s="10"/>
      <c r="DU677" s="10"/>
      <c r="DV677" s="10"/>
      <c r="DW677" s="10"/>
      <c r="DX677" s="10"/>
      <c r="DY677" s="10"/>
      <c r="DZ677" s="10"/>
      <c r="EA677" s="10"/>
      <c r="EB677" s="10"/>
      <c r="EC677" s="10"/>
      <c r="ED677" s="10"/>
      <c r="EE677" s="10"/>
      <c r="EF677" s="10"/>
      <c r="EG677" s="10"/>
      <c r="EH677" s="10"/>
      <c r="EI677" s="10"/>
      <c r="EJ677" s="10"/>
      <c r="EK677" s="10"/>
      <c r="EL677" s="10"/>
      <c r="EM677" s="10"/>
      <c r="EN677" s="10"/>
      <c r="EO677" s="10"/>
      <c r="EP677" s="10"/>
      <c r="EQ677" s="10"/>
      <c r="ER677" s="10"/>
      <c r="ES677" s="10"/>
      <c r="ET677" s="10"/>
      <c r="EU677" s="10"/>
      <c r="EV677" s="10"/>
      <c r="EW677" s="10"/>
      <c r="EX677" s="10"/>
      <c r="EY677" s="10"/>
      <c r="EZ677" s="10"/>
      <c r="FA677" s="10"/>
      <c r="FB677" s="10"/>
      <c r="FC677" s="10"/>
      <c r="FD677" s="10"/>
      <c r="FE677" s="10"/>
      <c r="FF677" s="10"/>
      <c r="FG677" s="10"/>
      <c r="FH677" s="10"/>
      <c r="FI677" s="10"/>
      <c r="FJ677" s="10"/>
      <c r="FK677" s="10"/>
      <c r="FL677" s="10"/>
      <c r="FM677" s="10"/>
      <c r="FN677" s="10"/>
      <c r="FO677" s="10"/>
      <c r="FP677" s="10"/>
      <c r="FQ677" s="10"/>
      <c r="FR677" s="10"/>
      <c r="FS677" s="10"/>
      <c r="FT677" s="10"/>
      <c r="FU677" s="10"/>
      <c r="FV677" s="10"/>
      <c r="FW677" s="10"/>
      <c r="FX677" s="10"/>
      <c r="FY677" s="10"/>
      <c r="FZ677" s="10"/>
      <c r="GA677" s="10"/>
      <c r="GB677" s="10"/>
      <c r="GC677" s="10"/>
      <c r="GD677" s="10"/>
      <c r="GE677" s="10"/>
      <c r="GF677" s="10"/>
      <c r="GG677" s="10"/>
      <c r="GH677" s="10"/>
      <c r="GI677" s="10"/>
      <c r="GJ677" s="10"/>
      <c r="GK677" s="10"/>
      <c r="GL677" s="10"/>
      <c r="GM677" s="10"/>
      <c r="GN677" s="10"/>
      <c r="GO677" s="10"/>
      <c r="GP677" s="10"/>
      <c r="GQ677" s="10"/>
      <c r="GR677" s="10"/>
      <c r="GS677" s="10"/>
      <c r="GT677" s="10"/>
      <c r="GU677" s="10"/>
      <c r="GV677" s="10"/>
      <c r="GW677" s="10"/>
      <c r="GX677" s="10"/>
      <c r="GY677" s="10"/>
      <c r="GZ677" s="10"/>
      <c r="HA677" s="10"/>
      <c r="HB677" s="10"/>
      <c r="HC677" s="10"/>
      <c r="HD677" s="10"/>
      <c r="HE677" s="10"/>
      <c r="HF677" s="10"/>
      <c r="HG677" s="10"/>
      <c r="HH677" s="10"/>
      <c r="HI677" s="10"/>
      <c r="HJ677" s="10"/>
      <c r="HK677" s="10"/>
      <c r="HL677" s="10"/>
      <c r="HM677" s="10"/>
      <c r="HN677" s="10"/>
      <c r="HO677" s="10"/>
      <c r="HP677" s="10"/>
      <c r="HQ677" s="10"/>
      <c r="HR677" s="10"/>
      <c r="HS677" s="10"/>
      <c r="HT677" s="10"/>
      <c r="HU677" s="10"/>
      <c r="HV677" s="10"/>
      <c r="HW677" s="10"/>
      <c r="HX677" s="10"/>
      <c r="HY677" s="10"/>
      <c r="HZ677" s="10"/>
      <c r="IA677" s="10"/>
      <c r="IB677" s="10"/>
      <c r="IC677" s="10"/>
      <c r="ID677" s="10"/>
      <c r="IE677" s="10"/>
      <c r="IF677" s="10"/>
      <c r="IG677" s="10"/>
      <c r="IH677" s="10"/>
      <c r="II677" s="10"/>
      <c r="IJ677" s="10"/>
      <c r="IK677" s="10"/>
      <c r="IL677" s="10"/>
      <c r="IM677" s="10"/>
      <c r="IN677" s="10"/>
      <c r="IO677" s="10"/>
    </row>
    <row r="678" s="19" customFormat="1" ht="46" customHeight="1" spans="1:249">
      <c r="A678" s="98">
        <v>2</v>
      </c>
      <c r="B678" s="75" t="s">
        <v>1468</v>
      </c>
      <c r="C678" s="119" t="s">
        <v>40</v>
      </c>
      <c r="D678" s="98" t="s">
        <v>988</v>
      </c>
      <c r="E678" s="70" t="s">
        <v>1469</v>
      </c>
      <c r="F678" s="143" t="s">
        <v>1470</v>
      </c>
      <c r="G678" s="136">
        <v>147</v>
      </c>
      <c r="H678" s="168" t="s">
        <v>1467</v>
      </c>
      <c r="I678" s="98">
        <v>3</v>
      </c>
      <c r="J678" s="136"/>
      <c r="K678" s="136">
        <v>0.0058</v>
      </c>
      <c r="L678" s="136">
        <v>0.0243</v>
      </c>
      <c r="M678" s="72">
        <v>0.0321</v>
      </c>
      <c r="N678" s="136">
        <v>0.0788</v>
      </c>
      <c r="O678" s="74" t="s">
        <v>1122</v>
      </c>
      <c r="P678" s="74" t="s">
        <v>1122</v>
      </c>
      <c r="Q678" s="73">
        <v>2021.12</v>
      </c>
      <c r="R678" s="137"/>
      <c r="S678" s="10"/>
      <c r="T678" s="10"/>
      <c r="U678" s="10"/>
      <c r="V678" s="10"/>
      <c r="W678" s="10"/>
      <c r="X678" s="10"/>
      <c r="Y678" s="10"/>
      <c r="Z678" s="10"/>
      <c r="AA678" s="10"/>
      <c r="AB678" s="10"/>
      <c r="AC678" s="10"/>
      <c r="AD678" s="10"/>
      <c r="AE678" s="10"/>
      <c r="AF678" s="10"/>
      <c r="AG678" s="10"/>
      <c r="AH678" s="10"/>
      <c r="AI678" s="10"/>
      <c r="AJ678" s="10"/>
      <c r="AK678" s="10"/>
      <c r="AL678" s="10"/>
      <c r="AM678" s="10"/>
      <c r="AN678" s="10"/>
      <c r="AO678" s="10"/>
      <c r="AP678" s="10"/>
      <c r="AQ678" s="10"/>
      <c r="AR678" s="10"/>
      <c r="AS678" s="10"/>
      <c r="AT678" s="10"/>
      <c r="AU678" s="10"/>
      <c r="AV678" s="10"/>
      <c r="AW678" s="10"/>
      <c r="AX678" s="10"/>
      <c r="AY678" s="10"/>
      <c r="AZ678" s="10"/>
      <c r="BA678" s="10"/>
      <c r="BB678" s="10"/>
      <c r="BC678" s="10"/>
      <c r="BD678" s="10"/>
      <c r="BE678" s="10"/>
      <c r="BF678" s="10"/>
      <c r="BG678" s="10"/>
      <c r="BH678" s="10"/>
      <c r="BI678" s="10"/>
      <c r="BJ678" s="10"/>
      <c r="BK678" s="10"/>
      <c r="BL678" s="10"/>
      <c r="BM678" s="10"/>
      <c r="BN678" s="10"/>
      <c r="BO678" s="10"/>
      <c r="BP678" s="10"/>
      <c r="BQ678" s="10"/>
      <c r="BR678" s="10"/>
      <c r="BS678" s="10"/>
      <c r="BT678" s="10"/>
      <c r="BU678" s="10"/>
      <c r="BV678" s="10"/>
      <c r="BW678" s="10"/>
      <c r="BX678" s="10"/>
      <c r="BY678" s="10"/>
      <c r="BZ678" s="10"/>
      <c r="CA678" s="10"/>
      <c r="CB678" s="10"/>
      <c r="CC678" s="10"/>
      <c r="CD678" s="10"/>
      <c r="CE678" s="10"/>
      <c r="CF678" s="10"/>
      <c r="CG678" s="10"/>
      <c r="CH678" s="10"/>
      <c r="CI678" s="10"/>
      <c r="CJ678" s="10"/>
      <c r="CK678" s="10"/>
      <c r="CL678" s="10"/>
      <c r="CM678" s="10"/>
      <c r="CN678" s="10"/>
      <c r="CO678" s="10"/>
      <c r="CP678" s="10"/>
      <c r="CQ678" s="10"/>
      <c r="CR678" s="10"/>
      <c r="CS678" s="10"/>
      <c r="CT678" s="10"/>
      <c r="CU678" s="10"/>
      <c r="CV678" s="10"/>
      <c r="CW678" s="10"/>
      <c r="CX678" s="10"/>
      <c r="CY678" s="10"/>
      <c r="CZ678" s="10"/>
      <c r="DA678" s="10"/>
      <c r="DB678" s="10"/>
      <c r="DC678" s="10"/>
      <c r="DD678" s="10"/>
      <c r="DE678" s="10"/>
      <c r="DF678" s="10"/>
      <c r="DG678" s="10"/>
      <c r="DH678" s="10"/>
      <c r="DI678" s="10"/>
      <c r="DJ678" s="10"/>
      <c r="DK678" s="10"/>
      <c r="DL678" s="10"/>
      <c r="DM678" s="10"/>
      <c r="DN678" s="10"/>
      <c r="DO678" s="10"/>
      <c r="DP678" s="10"/>
      <c r="DQ678" s="10"/>
      <c r="DR678" s="10"/>
      <c r="DS678" s="10"/>
      <c r="DT678" s="10"/>
      <c r="DU678" s="10"/>
      <c r="DV678" s="10"/>
      <c r="DW678" s="10"/>
      <c r="DX678" s="10"/>
      <c r="DY678" s="10"/>
      <c r="DZ678" s="10"/>
      <c r="EA678" s="10"/>
      <c r="EB678" s="10"/>
      <c r="EC678" s="10"/>
      <c r="ED678" s="10"/>
      <c r="EE678" s="10"/>
      <c r="EF678" s="10"/>
      <c r="EG678" s="10"/>
      <c r="EH678" s="10"/>
      <c r="EI678" s="10"/>
      <c r="EJ678" s="10"/>
      <c r="EK678" s="10"/>
      <c r="EL678" s="10"/>
      <c r="EM678" s="10"/>
      <c r="EN678" s="10"/>
      <c r="EO678" s="10"/>
      <c r="EP678" s="10"/>
      <c r="EQ678" s="10"/>
      <c r="ER678" s="10"/>
      <c r="ES678" s="10"/>
      <c r="ET678" s="10"/>
      <c r="EU678" s="10"/>
      <c r="EV678" s="10"/>
      <c r="EW678" s="10"/>
      <c r="EX678" s="10"/>
      <c r="EY678" s="10"/>
      <c r="EZ678" s="10"/>
      <c r="FA678" s="10"/>
      <c r="FB678" s="10"/>
      <c r="FC678" s="10"/>
      <c r="FD678" s="10"/>
      <c r="FE678" s="10"/>
      <c r="FF678" s="10"/>
      <c r="FG678" s="10"/>
      <c r="FH678" s="10"/>
      <c r="FI678" s="10"/>
      <c r="FJ678" s="10"/>
      <c r="FK678" s="10"/>
      <c r="FL678" s="10"/>
      <c r="FM678" s="10"/>
      <c r="FN678" s="10"/>
      <c r="FO678" s="10"/>
      <c r="FP678" s="10"/>
      <c r="FQ678" s="10"/>
      <c r="FR678" s="10"/>
      <c r="FS678" s="10"/>
      <c r="FT678" s="10"/>
      <c r="FU678" s="10"/>
      <c r="FV678" s="10"/>
      <c r="FW678" s="10"/>
      <c r="FX678" s="10"/>
      <c r="FY678" s="10"/>
      <c r="FZ678" s="10"/>
      <c r="GA678" s="10"/>
      <c r="GB678" s="10"/>
      <c r="GC678" s="10"/>
      <c r="GD678" s="10"/>
      <c r="GE678" s="10"/>
      <c r="GF678" s="10"/>
      <c r="GG678" s="10"/>
      <c r="GH678" s="10"/>
      <c r="GI678" s="10"/>
      <c r="GJ678" s="10"/>
      <c r="GK678" s="10"/>
      <c r="GL678" s="10"/>
      <c r="GM678" s="10"/>
      <c r="GN678" s="10"/>
      <c r="GO678" s="10"/>
      <c r="GP678" s="10"/>
      <c r="GQ678" s="10"/>
      <c r="GR678" s="10"/>
      <c r="GS678" s="10"/>
      <c r="GT678" s="10"/>
      <c r="GU678" s="10"/>
      <c r="GV678" s="10"/>
      <c r="GW678" s="10"/>
      <c r="GX678" s="10"/>
      <c r="GY678" s="10"/>
      <c r="GZ678" s="10"/>
      <c r="HA678" s="10"/>
      <c r="HB678" s="10"/>
      <c r="HC678" s="10"/>
      <c r="HD678" s="10"/>
      <c r="HE678" s="10"/>
      <c r="HF678" s="10"/>
      <c r="HG678" s="10"/>
      <c r="HH678" s="10"/>
      <c r="HI678" s="10"/>
      <c r="HJ678" s="10"/>
      <c r="HK678" s="10"/>
      <c r="HL678" s="10"/>
      <c r="HM678" s="10"/>
      <c r="HN678" s="10"/>
      <c r="HO678" s="10"/>
      <c r="HP678" s="10"/>
      <c r="HQ678" s="10"/>
      <c r="HR678" s="10"/>
      <c r="HS678" s="10"/>
      <c r="HT678" s="10"/>
      <c r="HU678" s="10"/>
      <c r="HV678" s="10"/>
      <c r="HW678" s="10"/>
      <c r="HX678" s="10"/>
      <c r="HY678" s="10"/>
      <c r="HZ678" s="10"/>
      <c r="IA678" s="10"/>
      <c r="IB678" s="10"/>
      <c r="IC678" s="10"/>
      <c r="ID678" s="10"/>
      <c r="IE678" s="10"/>
      <c r="IF678" s="10"/>
      <c r="IG678" s="10"/>
      <c r="IH678" s="10"/>
      <c r="II678" s="10"/>
      <c r="IJ678" s="10"/>
      <c r="IK678" s="10"/>
      <c r="IL678" s="10"/>
      <c r="IM678" s="10"/>
      <c r="IN678" s="10"/>
      <c r="IO678" s="10"/>
    </row>
    <row r="679" s="19" customFormat="1" ht="46" customHeight="1" spans="1:249">
      <c r="A679" s="98">
        <v>3</v>
      </c>
      <c r="B679" s="75" t="s">
        <v>1471</v>
      </c>
      <c r="C679" s="119" t="s">
        <v>40</v>
      </c>
      <c r="D679" s="98" t="s">
        <v>988</v>
      </c>
      <c r="E679" s="70" t="s">
        <v>1472</v>
      </c>
      <c r="F679" s="143" t="s">
        <v>1473</v>
      </c>
      <c r="G679" s="136">
        <v>128.1</v>
      </c>
      <c r="H679" s="168" t="s">
        <v>1467</v>
      </c>
      <c r="I679" s="98">
        <v>3</v>
      </c>
      <c r="J679" s="136"/>
      <c r="K679" s="136">
        <v>0.0114</v>
      </c>
      <c r="L679" s="136">
        <v>0.0587</v>
      </c>
      <c r="M679" s="136">
        <v>0.0257</v>
      </c>
      <c r="N679" s="136">
        <v>0.1038</v>
      </c>
      <c r="O679" s="74" t="s">
        <v>1122</v>
      </c>
      <c r="P679" s="74" t="s">
        <v>1122</v>
      </c>
      <c r="Q679" s="73">
        <v>2021.12</v>
      </c>
      <c r="R679" s="137"/>
      <c r="S679" s="10"/>
      <c r="T679" s="10"/>
      <c r="U679" s="10"/>
      <c r="V679" s="10"/>
      <c r="W679" s="10"/>
      <c r="X679" s="10"/>
      <c r="Y679" s="10"/>
      <c r="Z679" s="10"/>
      <c r="AA679" s="10"/>
      <c r="AB679" s="10"/>
      <c r="AC679" s="10"/>
      <c r="AD679" s="10"/>
      <c r="AE679" s="10"/>
      <c r="AF679" s="10"/>
      <c r="AG679" s="10"/>
      <c r="AH679" s="10"/>
      <c r="AI679" s="10"/>
      <c r="AJ679" s="10"/>
      <c r="AK679" s="10"/>
      <c r="AL679" s="10"/>
      <c r="AM679" s="10"/>
      <c r="AN679" s="10"/>
      <c r="AO679" s="10"/>
      <c r="AP679" s="10"/>
      <c r="AQ679" s="10"/>
      <c r="AR679" s="10"/>
      <c r="AS679" s="10"/>
      <c r="AT679" s="10"/>
      <c r="AU679" s="10"/>
      <c r="AV679" s="10"/>
      <c r="AW679" s="10"/>
      <c r="AX679" s="10"/>
      <c r="AY679" s="10"/>
      <c r="AZ679" s="10"/>
      <c r="BA679" s="10"/>
      <c r="BB679" s="10"/>
      <c r="BC679" s="10"/>
      <c r="BD679" s="10"/>
      <c r="BE679" s="10"/>
      <c r="BF679" s="10"/>
      <c r="BG679" s="10"/>
      <c r="BH679" s="10"/>
      <c r="BI679" s="10"/>
      <c r="BJ679" s="10"/>
      <c r="BK679" s="10"/>
      <c r="BL679" s="10"/>
      <c r="BM679" s="10"/>
      <c r="BN679" s="10"/>
      <c r="BO679" s="10"/>
      <c r="BP679" s="10"/>
      <c r="BQ679" s="10"/>
      <c r="BR679" s="10"/>
      <c r="BS679" s="10"/>
      <c r="BT679" s="10"/>
      <c r="BU679" s="10"/>
      <c r="BV679" s="10"/>
      <c r="BW679" s="10"/>
      <c r="BX679" s="10"/>
      <c r="BY679" s="10"/>
      <c r="BZ679" s="10"/>
      <c r="CA679" s="10"/>
      <c r="CB679" s="10"/>
      <c r="CC679" s="10"/>
      <c r="CD679" s="10"/>
      <c r="CE679" s="10"/>
      <c r="CF679" s="10"/>
      <c r="CG679" s="10"/>
      <c r="CH679" s="10"/>
      <c r="CI679" s="10"/>
      <c r="CJ679" s="10"/>
      <c r="CK679" s="10"/>
      <c r="CL679" s="10"/>
      <c r="CM679" s="10"/>
      <c r="CN679" s="10"/>
      <c r="CO679" s="10"/>
      <c r="CP679" s="10"/>
      <c r="CQ679" s="10"/>
      <c r="CR679" s="10"/>
      <c r="CS679" s="10"/>
      <c r="CT679" s="10"/>
      <c r="CU679" s="10"/>
      <c r="CV679" s="10"/>
      <c r="CW679" s="10"/>
      <c r="CX679" s="10"/>
      <c r="CY679" s="10"/>
      <c r="CZ679" s="10"/>
      <c r="DA679" s="10"/>
      <c r="DB679" s="10"/>
      <c r="DC679" s="10"/>
      <c r="DD679" s="10"/>
      <c r="DE679" s="10"/>
      <c r="DF679" s="10"/>
      <c r="DG679" s="10"/>
      <c r="DH679" s="10"/>
      <c r="DI679" s="10"/>
      <c r="DJ679" s="10"/>
      <c r="DK679" s="10"/>
      <c r="DL679" s="10"/>
      <c r="DM679" s="10"/>
      <c r="DN679" s="10"/>
      <c r="DO679" s="10"/>
      <c r="DP679" s="10"/>
      <c r="DQ679" s="10"/>
      <c r="DR679" s="10"/>
      <c r="DS679" s="10"/>
      <c r="DT679" s="10"/>
      <c r="DU679" s="10"/>
      <c r="DV679" s="10"/>
      <c r="DW679" s="10"/>
      <c r="DX679" s="10"/>
      <c r="DY679" s="10"/>
      <c r="DZ679" s="10"/>
      <c r="EA679" s="10"/>
      <c r="EB679" s="10"/>
      <c r="EC679" s="10"/>
      <c r="ED679" s="10"/>
      <c r="EE679" s="10"/>
      <c r="EF679" s="10"/>
      <c r="EG679" s="10"/>
      <c r="EH679" s="10"/>
      <c r="EI679" s="10"/>
      <c r="EJ679" s="10"/>
      <c r="EK679" s="10"/>
      <c r="EL679" s="10"/>
      <c r="EM679" s="10"/>
      <c r="EN679" s="10"/>
      <c r="EO679" s="10"/>
      <c r="EP679" s="10"/>
      <c r="EQ679" s="10"/>
      <c r="ER679" s="10"/>
      <c r="ES679" s="10"/>
      <c r="ET679" s="10"/>
      <c r="EU679" s="10"/>
      <c r="EV679" s="10"/>
      <c r="EW679" s="10"/>
      <c r="EX679" s="10"/>
      <c r="EY679" s="10"/>
      <c r="EZ679" s="10"/>
      <c r="FA679" s="10"/>
      <c r="FB679" s="10"/>
      <c r="FC679" s="10"/>
      <c r="FD679" s="10"/>
      <c r="FE679" s="10"/>
      <c r="FF679" s="10"/>
      <c r="FG679" s="10"/>
      <c r="FH679" s="10"/>
      <c r="FI679" s="10"/>
      <c r="FJ679" s="10"/>
      <c r="FK679" s="10"/>
      <c r="FL679" s="10"/>
      <c r="FM679" s="10"/>
      <c r="FN679" s="10"/>
      <c r="FO679" s="10"/>
      <c r="FP679" s="10"/>
      <c r="FQ679" s="10"/>
      <c r="FR679" s="10"/>
      <c r="FS679" s="10"/>
      <c r="FT679" s="10"/>
      <c r="FU679" s="10"/>
      <c r="FV679" s="10"/>
      <c r="FW679" s="10"/>
      <c r="FX679" s="10"/>
      <c r="FY679" s="10"/>
      <c r="FZ679" s="10"/>
      <c r="GA679" s="10"/>
      <c r="GB679" s="10"/>
      <c r="GC679" s="10"/>
      <c r="GD679" s="10"/>
      <c r="GE679" s="10"/>
      <c r="GF679" s="10"/>
      <c r="GG679" s="10"/>
      <c r="GH679" s="10"/>
      <c r="GI679" s="10"/>
      <c r="GJ679" s="10"/>
      <c r="GK679" s="10"/>
      <c r="GL679" s="10"/>
      <c r="GM679" s="10"/>
      <c r="GN679" s="10"/>
      <c r="GO679" s="10"/>
      <c r="GP679" s="10"/>
      <c r="GQ679" s="10"/>
      <c r="GR679" s="10"/>
      <c r="GS679" s="10"/>
      <c r="GT679" s="10"/>
      <c r="GU679" s="10"/>
      <c r="GV679" s="10"/>
      <c r="GW679" s="10"/>
      <c r="GX679" s="10"/>
      <c r="GY679" s="10"/>
      <c r="GZ679" s="10"/>
      <c r="HA679" s="10"/>
      <c r="HB679" s="10"/>
      <c r="HC679" s="10"/>
      <c r="HD679" s="10"/>
      <c r="HE679" s="10"/>
      <c r="HF679" s="10"/>
      <c r="HG679" s="10"/>
      <c r="HH679" s="10"/>
      <c r="HI679" s="10"/>
      <c r="HJ679" s="10"/>
      <c r="HK679" s="10"/>
      <c r="HL679" s="10"/>
      <c r="HM679" s="10"/>
      <c r="HN679" s="10"/>
      <c r="HO679" s="10"/>
      <c r="HP679" s="10"/>
      <c r="HQ679" s="10"/>
      <c r="HR679" s="10"/>
      <c r="HS679" s="10"/>
      <c r="HT679" s="10"/>
      <c r="HU679" s="10"/>
      <c r="HV679" s="10"/>
      <c r="HW679" s="10"/>
      <c r="HX679" s="10"/>
      <c r="HY679" s="10"/>
      <c r="HZ679" s="10"/>
      <c r="IA679" s="10"/>
      <c r="IB679" s="10"/>
      <c r="IC679" s="10"/>
      <c r="ID679" s="10"/>
      <c r="IE679" s="10"/>
      <c r="IF679" s="10"/>
      <c r="IG679" s="10"/>
      <c r="IH679" s="10"/>
      <c r="II679" s="10"/>
      <c r="IJ679" s="10"/>
      <c r="IK679" s="10"/>
      <c r="IL679" s="10"/>
      <c r="IM679" s="10"/>
      <c r="IN679" s="10"/>
      <c r="IO679" s="10"/>
    </row>
    <row r="680" s="13" customFormat="1" ht="36" customHeight="1" spans="1:249">
      <c r="A680" s="146" t="s">
        <v>1474</v>
      </c>
      <c r="B680" s="147"/>
      <c r="C680" s="92"/>
      <c r="D680" s="92"/>
      <c r="E680" s="63"/>
      <c r="F680" s="223" t="s">
        <v>1475</v>
      </c>
      <c r="G680" s="120">
        <f>G681</f>
        <v>140</v>
      </c>
      <c r="H680" s="224"/>
      <c r="I680" s="92"/>
      <c r="J680" s="142"/>
      <c r="K680" s="142"/>
      <c r="L680" s="142"/>
      <c r="M680" s="142"/>
      <c r="N680" s="142"/>
      <c r="O680" s="91"/>
      <c r="P680" s="91"/>
      <c r="Q680" s="91"/>
      <c r="R680" s="107"/>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c r="AT680" s="9"/>
      <c r="AU680" s="9"/>
      <c r="AV680" s="9"/>
      <c r="AW680" s="9"/>
      <c r="AX680" s="9"/>
      <c r="AY680" s="9"/>
      <c r="AZ680" s="9"/>
      <c r="BA680" s="9"/>
      <c r="BB680" s="9"/>
      <c r="BC680" s="9"/>
      <c r="BD680" s="9"/>
      <c r="BE680" s="9"/>
      <c r="BF680" s="9"/>
      <c r="BG680" s="9"/>
      <c r="BH680" s="9"/>
      <c r="BI680" s="9"/>
      <c r="BJ680" s="9"/>
      <c r="BK680" s="9"/>
      <c r="BL680" s="9"/>
      <c r="BM680" s="9"/>
      <c r="BN680" s="9"/>
      <c r="BO680" s="9"/>
      <c r="BP680" s="9"/>
      <c r="BQ680" s="9"/>
      <c r="BR680" s="9"/>
      <c r="BS680" s="9"/>
      <c r="BT680" s="9"/>
      <c r="BU680" s="9"/>
      <c r="BV680" s="9"/>
      <c r="BW680" s="9"/>
      <c r="BX680" s="9"/>
      <c r="BY680" s="9"/>
      <c r="BZ680" s="9"/>
      <c r="CA680" s="9"/>
      <c r="CB680" s="9"/>
      <c r="CC680" s="9"/>
      <c r="CD680" s="9"/>
      <c r="CE680" s="9"/>
      <c r="CF680" s="9"/>
      <c r="CG680" s="9"/>
      <c r="CH680" s="9"/>
      <c r="CI680" s="9"/>
      <c r="CJ680" s="9"/>
      <c r="CK680" s="9"/>
      <c r="CL680" s="9"/>
      <c r="CM680" s="9"/>
      <c r="CN680" s="9"/>
      <c r="CO680" s="9"/>
      <c r="CP680" s="9"/>
      <c r="CQ680" s="9"/>
      <c r="CR680" s="9"/>
      <c r="CS680" s="9"/>
      <c r="CT680" s="9"/>
      <c r="CU680" s="9"/>
      <c r="CV680" s="9"/>
      <c r="CW680" s="9"/>
      <c r="CX680" s="9"/>
      <c r="CY680" s="9"/>
      <c r="CZ680" s="9"/>
      <c r="DA680" s="9"/>
      <c r="DB680" s="9"/>
      <c r="DC680" s="9"/>
      <c r="DD680" s="9"/>
      <c r="DE680" s="9"/>
      <c r="DF680" s="9"/>
      <c r="DG680" s="9"/>
      <c r="DH680" s="9"/>
      <c r="DI680" s="9"/>
      <c r="DJ680" s="9"/>
      <c r="DK680" s="9"/>
      <c r="DL680" s="9"/>
      <c r="DM680" s="9"/>
      <c r="DN680" s="9"/>
      <c r="DO680" s="9"/>
      <c r="DP680" s="9"/>
      <c r="DQ680" s="9"/>
      <c r="DR680" s="9"/>
      <c r="DS680" s="9"/>
      <c r="DT680" s="9"/>
      <c r="DU680" s="9"/>
      <c r="DV680" s="9"/>
      <c r="DW680" s="9"/>
      <c r="DX680" s="9"/>
      <c r="DY680" s="9"/>
      <c r="DZ680" s="9"/>
      <c r="EA680" s="9"/>
      <c r="EB680" s="9"/>
      <c r="EC680" s="9"/>
      <c r="ED680" s="9"/>
      <c r="EE680" s="9"/>
      <c r="EF680" s="9"/>
      <c r="EG680" s="9"/>
      <c r="EH680" s="9"/>
      <c r="EI680" s="9"/>
      <c r="EJ680" s="9"/>
      <c r="EK680" s="9"/>
      <c r="EL680" s="9"/>
      <c r="EM680" s="9"/>
      <c r="EN680" s="9"/>
      <c r="EO680" s="9"/>
      <c r="EP680" s="9"/>
      <c r="EQ680" s="9"/>
      <c r="ER680" s="9"/>
      <c r="ES680" s="9"/>
      <c r="ET680" s="9"/>
      <c r="EU680" s="9"/>
      <c r="EV680" s="9"/>
      <c r="EW680" s="9"/>
      <c r="EX680" s="9"/>
      <c r="EY680" s="9"/>
      <c r="EZ680" s="9"/>
      <c r="FA680" s="9"/>
      <c r="FB680" s="9"/>
      <c r="FC680" s="9"/>
      <c r="FD680" s="9"/>
      <c r="FE680" s="9"/>
      <c r="FF680" s="9"/>
      <c r="FG680" s="9"/>
      <c r="FH680" s="9"/>
      <c r="FI680" s="9"/>
      <c r="FJ680" s="9"/>
      <c r="FK680" s="9"/>
      <c r="FL680" s="9"/>
      <c r="FM680" s="9"/>
      <c r="FN680" s="9"/>
      <c r="FO680" s="9"/>
      <c r="FP680" s="9"/>
      <c r="FQ680" s="9"/>
      <c r="FR680" s="9"/>
      <c r="FS680" s="9"/>
      <c r="FT680" s="9"/>
      <c r="FU680" s="9"/>
      <c r="FV680" s="9"/>
      <c r="FW680" s="9"/>
      <c r="FX680" s="9"/>
      <c r="FY680" s="9"/>
      <c r="FZ680" s="9"/>
      <c r="GA680" s="9"/>
      <c r="GB680" s="9"/>
      <c r="GC680" s="9"/>
      <c r="GD680" s="9"/>
      <c r="GE680" s="9"/>
      <c r="GF680" s="9"/>
      <c r="GG680" s="9"/>
      <c r="GH680" s="9"/>
      <c r="GI680" s="9"/>
      <c r="GJ680" s="9"/>
      <c r="GK680" s="9"/>
      <c r="GL680" s="9"/>
      <c r="GM680" s="9"/>
      <c r="GN680" s="9"/>
      <c r="GO680" s="9"/>
      <c r="GP680" s="9"/>
      <c r="GQ680" s="9"/>
      <c r="GR680" s="9"/>
      <c r="GS680" s="9"/>
      <c r="GT680" s="9"/>
      <c r="GU680" s="9"/>
      <c r="GV680" s="9"/>
      <c r="GW680" s="9"/>
      <c r="GX680" s="9"/>
      <c r="GY680" s="9"/>
      <c r="GZ680" s="9"/>
      <c r="HA680" s="9"/>
      <c r="HB680" s="9"/>
      <c r="HC680" s="9"/>
      <c r="HD680" s="9"/>
      <c r="HE680" s="9"/>
      <c r="HF680" s="9"/>
      <c r="HG680" s="9"/>
      <c r="HH680" s="9"/>
      <c r="HI680" s="9"/>
      <c r="HJ680" s="9"/>
      <c r="HK680" s="9"/>
      <c r="HL680" s="9"/>
      <c r="HM680" s="9"/>
      <c r="HN680" s="9"/>
      <c r="HO680" s="9"/>
      <c r="HP680" s="9"/>
      <c r="HQ680" s="9"/>
      <c r="HR680" s="9"/>
      <c r="HS680" s="9"/>
      <c r="HT680" s="9"/>
      <c r="HU680" s="9"/>
      <c r="HV680" s="9"/>
      <c r="HW680" s="9"/>
      <c r="HX680" s="9"/>
      <c r="HY680" s="9"/>
      <c r="HZ680" s="9"/>
      <c r="IA680" s="9"/>
      <c r="IB680" s="9"/>
      <c r="IC680" s="9"/>
      <c r="ID680" s="9"/>
      <c r="IE680" s="9"/>
      <c r="IF680" s="9"/>
      <c r="IG680" s="9"/>
      <c r="IH680" s="9"/>
      <c r="II680" s="9"/>
      <c r="IJ680" s="9"/>
      <c r="IK680" s="9"/>
      <c r="IL680" s="9"/>
      <c r="IM680" s="9"/>
      <c r="IN680" s="9"/>
      <c r="IO680" s="9"/>
    </row>
    <row r="681" s="19" customFormat="1" ht="36" customHeight="1" spans="1:249">
      <c r="A681" s="98">
        <v>1</v>
      </c>
      <c r="B681" s="75" t="s">
        <v>1476</v>
      </c>
      <c r="C681" s="119" t="s">
        <v>40</v>
      </c>
      <c r="D681" s="98" t="s">
        <v>867</v>
      </c>
      <c r="E681" s="70" t="s">
        <v>682</v>
      </c>
      <c r="F681" s="143" t="s">
        <v>1477</v>
      </c>
      <c r="G681" s="136">
        <v>140</v>
      </c>
      <c r="H681" s="71" t="s">
        <v>1307</v>
      </c>
      <c r="I681" s="98">
        <v>142</v>
      </c>
      <c r="J681" s="136">
        <v>115</v>
      </c>
      <c r="K681" s="136">
        <v>2.1912</v>
      </c>
      <c r="L681" s="136">
        <v>5.1245</v>
      </c>
      <c r="M681" s="136">
        <v>11.54</v>
      </c>
      <c r="N681" s="136">
        <v>28.52</v>
      </c>
      <c r="O681" s="74" t="s">
        <v>1122</v>
      </c>
      <c r="P681" s="74" t="s">
        <v>1122</v>
      </c>
      <c r="Q681" s="73">
        <v>2022.08</v>
      </c>
      <c r="R681" s="125"/>
      <c r="S681" s="10"/>
      <c r="T681" s="10"/>
      <c r="U681" s="10"/>
      <c r="V681" s="10"/>
      <c r="W681" s="10"/>
      <c r="X681" s="10"/>
      <c r="Y681" s="10"/>
      <c r="Z681" s="10"/>
      <c r="AA681" s="10"/>
      <c r="AB681" s="10"/>
      <c r="AC681" s="10"/>
      <c r="AD681" s="10"/>
      <c r="AE681" s="10"/>
      <c r="AF681" s="10"/>
      <c r="AG681" s="10"/>
      <c r="AH681" s="10"/>
      <c r="AI681" s="10"/>
      <c r="AJ681" s="10"/>
      <c r="AK681" s="10"/>
      <c r="AL681" s="10"/>
      <c r="AM681" s="10"/>
      <c r="AN681" s="10"/>
      <c r="AO681" s="10"/>
      <c r="AP681" s="10"/>
      <c r="AQ681" s="10"/>
      <c r="AR681" s="10"/>
      <c r="AS681" s="10"/>
      <c r="AT681" s="10"/>
      <c r="AU681" s="10"/>
      <c r="AV681" s="10"/>
      <c r="AW681" s="10"/>
      <c r="AX681" s="10"/>
      <c r="AY681" s="10"/>
      <c r="AZ681" s="10"/>
      <c r="BA681" s="10"/>
      <c r="BB681" s="10"/>
      <c r="BC681" s="10"/>
      <c r="BD681" s="10"/>
      <c r="BE681" s="10"/>
      <c r="BF681" s="10"/>
      <c r="BG681" s="10"/>
      <c r="BH681" s="10"/>
      <c r="BI681" s="10"/>
      <c r="BJ681" s="10"/>
      <c r="BK681" s="10"/>
      <c r="BL681" s="10"/>
      <c r="BM681" s="10"/>
      <c r="BN681" s="10"/>
      <c r="BO681" s="10"/>
      <c r="BP681" s="10"/>
      <c r="BQ681" s="10"/>
      <c r="BR681" s="10"/>
      <c r="BS681" s="10"/>
      <c r="BT681" s="10"/>
      <c r="BU681" s="10"/>
      <c r="BV681" s="10"/>
      <c r="BW681" s="10"/>
      <c r="BX681" s="10"/>
      <c r="BY681" s="10"/>
      <c r="BZ681" s="10"/>
      <c r="CA681" s="10"/>
      <c r="CB681" s="10"/>
      <c r="CC681" s="10"/>
      <c r="CD681" s="10"/>
      <c r="CE681" s="10"/>
      <c r="CF681" s="10"/>
      <c r="CG681" s="10"/>
      <c r="CH681" s="10"/>
      <c r="CI681" s="10"/>
      <c r="CJ681" s="10"/>
      <c r="CK681" s="10"/>
      <c r="CL681" s="10"/>
      <c r="CM681" s="10"/>
      <c r="CN681" s="10"/>
      <c r="CO681" s="10"/>
      <c r="CP681" s="10"/>
      <c r="CQ681" s="10"/>
      <c r="CR681" s="10"/>
      <c r="CS681" s="10"/>
      <c r="CT681" s="10"/>
      <c r="CU681" s="10"/>
      <c r="CV681" s="10"/>
      <c r="CW681" s="10"/>
      <c r="CX681" s="10"/>
      <c r="CY681" s="10"/>
      <c r="CZ681" s="10"/>
      <c r="DA681" s="10"/>
      <c r="DB681" s="10"/>
      <c r="DC681" s="10"/>
      <c r="DD681" s="10"/>
      <c r="DE681" s="10"/>
      <c r="DF681" s="10"/>
      <c r="DG681" s="10"/>
      <c r="DH681" s="10"/>
      <c r="DI681" s="10"/>
      <c r="DJ681" s="10"/>
      <c r="DK681" s="10"/>
      <c r="DL681" s="10"/>
      <c r="DM681" s="10"/>
      <c r="DN681" s="10"/>
      <c r="DO681" s="10"/>
      <c r="DP681" s="10"/>
      <c r="DQ681" s="10"/>
      <c r="DR681" s="10"/>
      <c r="DS681" s="10"/>
      <c r="DT681" s="10"/>
      <c r="DU681" s="10"/>
      <c r="DV681" s="10"/>
      <c r="DW681" s="10"/>
      <c r="DX681" s="10"/>
      <c r="DY681" s="10"/>
      <c r="DZ681" s="10"/>
      <c r="EA681" s="10"/>
      <c r="EB681" s="10"/>
      <c r="EC681" s="10"/>
      <c r="ED681" s="10"/>
      <c r="EE681" s="10"/>
      <c r="EF681" s="10"/>
      <c r="EG681" s="10"/>
      <c r="EH681" s="10"/>
      <c r="EI681" s="10"/>
      <c r="EJ681" s="10"/>
      <c r="EK681" s="10"/>
      <c r="EL681" s="10"/>
      <c r="EM681" s="10"/>
      <c r="EN681" s="10"/>
      <c r="EO681" s="10"/>
      <c r="EP681" s="10"/>
      <c r="EQ681" s="10"/>
      <c r="ER681" s="10"/>
      <c r="ES681" s="10"/>
      <c r="ET681" s="10"/>
      <c r="EU681" s="10"/>
      <c r="EV681" s="10"/>
      <c r="EW681" s="10"/>
      <c r="EX681" s="10"/>
      <c r="EY681" s="10"/>
      <c r="EZ681" s="10"/>
      <c r="FA681" s="10"/>
      <c r="FB681" s="10"/>
      <c r="FC681" s="10"/>
      <c r="FD681" s="10"/>
      <c r="FE681" s="10"/>
      <c r="FF681" s="10"/>
      <c r="FG681" s="10"/>
      <c r="FH681" s="10"/>
      <c r="FI681" s="10"/>
      <c r="FJ681" s="10"/>
      <c r="FK681" s="10"/>
      <c r="FL681" s="10"/>
      <c r="FM681" s="10"/>
      <c r="FN681" s="10"/>
      <c r="FO681" s="10"/>
      <c r="FP681" s="10"/>
      <c r="FQ681" s="10"/>
      <c r="FR681" s="10"/>
      <c r="FS681" s="10"/>
      <c r="FT681" s="10"/>
      <c r="FU681" s="10"/>
      <c r="FV681" s="10"/>
      <c r="FW681" s="10"/>
      <c r="FX681" s="10"/>
      <c r="FY681" s="10"/>
      <c r="FZ681" s="10"/>
      <c r="GA681" s="10"/>
      <c r="GB681" s="10"/>
      <c r="GC681" s="10"/>
      <c r="GD681" s="10"/>
      <c r="GE681" s="10"/>
      <c r="GF681" s="10"/>
      <c r="GG681" s="10"/>
      <c r="GH681" s="10"/>
      <c r="GI681" s="10"/>
      <c r="GJ681" s="10"/>
      <c r="GK681" s="10"/>
      <c r="GL681" s="10"/>
      <c r="GM681" s="10"/>
      <c r="GN681" s="10"/>
      <c r="GO681" s="10"/>
      <c r="GP681" s="10"/>
      <c r="GQ681" s="10"/>
      <c r="GR681" s="10"/>
      <c r="GS681" s="10"/>
      <c r="GT681" s="10"/>
      <c r="GU681" s="10"/>
      <c r="GV681" s="10"/>
      <c r="GW681" s="10"/>
      <c r="GX681" s="10"/>
      <c r="GY681" s="10"/>
      <c r="GZ681" s="10"/>
      <c r="HA681" s="10"/>
      <c r="HB681" s="10"/>
      <c r="HC681" s="10"/>
      <c r="HD681" s="10"/>
      <c r="HE681" s="10"/>
      <c r="HF681" s="10"/>
      <c r="HG681" s="10"/>
      <c r="HH681" s="10"/>
      <c r="HI681" s="10"/>
      <c r="HJ681" s="10"/>
      <c r="HK681" s="10"/>
      <c r="HL681" s="10"/>
      <c r="HM681" s="10"/>
      <c r="HN681" s="10"/>
      <c r="HO681" s="10"/>
      <c r="HP681" s="10"/>
      <c r="HQ681" s="10"/>
      <c r="HR681" s="10"/>
      <c r="HS681" s="10"/>
      <c r="HT681" s="10"/>
      <c r="HU681" s="10"/>
      <c r="HV681" s="10"/>
      <c r="HW681" s="10"/>
      <c r="HX681" s="10"/>
      <c r="HY681" s="10"/>
      <c r="HZ681" s="10"/>
      <c r="IA681" s="10"/>
      <c r="IB681" s="10"/>
      <c r="IC681" s="10"/>
      <c r="ID681" s="10"/>
      <c r="IE681" s="10"/>
      <c r="IF681" s="10"/>
      <c r="IG681" s="10"/>
      <c r="IH681" s="10"/>
      <c r="II681" s="10"/>
      <c r="IJ681" s="10"/>
      <c r="IK681" s="10"/>
      <c r="IL681" s="10"/>
      <c r="IM681" s="10"/>
      <c r="IN681" s="10"/>
      <c r="IO681" s="10"/>
    </row>
    <row r="682" s="13" customFormat="1" ht="36" customHeight="1" spans="1:249">
      <c r="A682" s="146" t="s">
        <v>1478</v>
      </c>
      <c r="B682" s="147"/>
      <c r="C682" s="164"/>
      <c r="D682" s="92"/>
      <c r="E682" s="62"/>
      <c r="F682" s="223" t="s">
        <v>1479</v>
      </c>
      <c r="G682" s="142">
        <f>G683</f>
        <v>223.26</v>
      </c>
      <c r="H682" s="80"/>
      <c r="I682" s="92"/>
      <c r="J682" s="142"/>
      <c r="K682" s="142"/>
      <c r="L682" s="142"/>
      <c r="M682" s="142"/>
      <c r="N682" s="142"/>
      <c r="O682" s="91"/>
      <c r="P682" s="91"/>
      <c r="Q682" s="91"/>
      <c r="R682" s="107"/>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c r="AT682" s="9"/>
      <c r="AU682" s="9"/>
      <c r="AV682" s="9"/>
      <c r="AW682" s="9"/>
      <c r="AX682" s="9"/>
      <c r="AY682" s="9"/>
      <c r="AZ682" s="9"/>
      <c r="BA682" s="9"/>
      <c r="BB682" s="9"/>
      <c r="BC682" s="9"/>
      <c r="BD682" s="9"/>
      <c r="BE682" s="9"/>
      <c r="BF682" s="9"/>
      <c r="BG682" s="9"/>
      <c r="BH682" s="9"/>
      <c r="BI682" s="9"/>
      <c r="BJ682" s="9"/>
      <c r="BK682" s="9"/>
      <c r="BL682" s="9"/>
      <c r="BM682" s="9"/>
      <c r="BN682" s="9"/>
      <c r="BO682" s="9"/>
      <c r="BP682" s="9"/>
      <c r="BQ682" s="9"/>
      <c r="BR682" s="9"/>
      <c r="BS682" s="9"/>
      <c r="BT682" s="9"/>
      <c r="BU682" s="9"/>
      <c r="BV682" s="9"/>
      <c r="BW682" s="9"/>
      <c r="BX682" s="9"/>
      <c r="BY682" s="9"/>
      <c r="BZ682" s="9"/>
      <c r="CA682" s="9"/>
      <c r="CB682" s="9"/>
      <c r="CC682" s="9"/>
      <c r="CD682" s="9"/>
      <c r="CE682" s="9"/>
      <c r="CF682" s="9"/>
      <c r="CG682" s="9"/>
      <c r="CH682" s="9"/>
      <c r="CI682" s="9"/>
      <c r="CJ682" s="9"/>
      <c r="CK682" s="9"/>
      <c r="CL682" s="9"/>
      <c r="CM682" s="9"/>
      <c r="CN682" s="9"/>
      <c r="CO682" s="9"/>
      <c r="CP682" s="9"/>
      <c r="CQ682" s="9"/>
      <c r="CR682" s="9"/>
      <c r="CS682" s="9"/>
      <c r="CT682" s="9"/>
      <c r="CU682" s="9"/>
      <c r="CV682" s="9"/>
      <c r="CW682" s="9"/>
      <c r="CX682" s="9"/>
      <c r="CY682" s="9"/>
      <c r="CZ682" s="9"/>
      <c r="DA682" s="9"/>
      <c r="DB682" s="9"/>
      <c r="DC682" s="9"/>
      <c r="DD682" s="9"/>
      <c r="DE682" s="9"/>
      <c r="DF682" s="9"/>
      <c r="DG682" s="9"/>
      <c r="DH682" s="9"/>
      <c r="DI682" s="9"/>
      <c r="DJ682" s="9"/>
      <c r="DK682" s="9"/>
      <c r="DL682" s="9"/>
      <c r="DM682" s="9"/>
      <c r="DN682" s="9"/>
      <c r="DO682" s="9"/>
      <c r="DP682" s="9"/>
      <c r="DQ682" s="9"/>
      <c r="DR682" s="9"/>
      <c r="DS682" s="9"/>
      <c r="DT682" s="9"/>
      <c r="DU682" s="9"/>
      <c r="DV682" s="9"/>
      <c r="DW682" s="9"/>
      <c r="DX682" s="9"/>
      <c r="DY682" s="9"/>
      <c r="DZ682" s="9"/>
      <c r="EA682" s="9"/>
      <c r="EB682" s="9"/>
      <c r="EC682" s="9"/>
      <c r="ED682" s="9"/>
      <c r="EE682" s="9"/>
      <c r="EF682" s="9"/>
      <c r="EG682" s="9"/>
      <c r="EH682" s="9"/>
      <c r="EI682" s="9"/>
      <c r="EJ682" s="9"/>
      <c r="EK682" s="9"/>
      <c r="EL682" s="9"/>
      <c r="EM682" s="9"/>
      <c r="EN682" s="9"/>
      <c r="EO682" s="9"/>
      <c r="EP682" s="9"/>
      <c r="EQ682" s="9"/>
      <c r="ER682" s="9"/>
      <c r="ES682" s="9"/>
      <c r="ET682" s="9"/>
      <c r="EU682" s="9"/>
      <c r="EV682" s="9"/>
      <c r="EW682" s="9"/>
      <c r="EX682" s="9"/>
      <c r="EY682" s="9"/>
      <c r="EZ682" s="9"/>
      <c r="FA682" s="9"/>
      <c r="FB682" s="9"/>
      <c r="FC682" s="9"/>
      <c r="FD682" s="9"/>
      <c r="FE682" s="9"/>
      <c r="FF682" s="9"/>
      <c r="FG682" s="9"/>
      <c r="FH682" s="9"/>
      <c r="FI682" s="9"/>
      <c r="FJ682" s="9"/>
      <c r="FK682" s="9"/>
      <c r="FL682" s="9"/>
      <c r="FM682" s="9"/>
      <c r="FN682" s="9"/>
      <c r="FO682" s="9"/>
      <c r="FP682" s="9"/>
      <c r="FQ682" s="9"/>
      <c r="FR682" s="9"/>
      <c r="FS682" s="9"/>
      <c r="FT682" s="9"/>
      <c r="FU682" s="9"/>
      <c r="FV682" s="9"/>
      <c r="FW682" s="9"/>
      <c r="FX682" s="9"/>
      <c r="FY682" s="9"/>
      <c r="FZ682" s="9"/>
      <c r="GA682" s="9"/>
      <c r="GB682" s="9"/>
      <c r="GC682" s="9"/>
      <c r="GD682" s="9"/>
      <c r="GE682" s="9"/>
      <c r="GF682" s="9"/>
      <c r="GG682" s="9"/>
      <c r="GH682" s="9"/>
      <c r="GI682" s="9"/>
      <c r="GJ682" s="9"/>
      <c r="GK682" s="9"/>
      <c r="GL682" s="9"/>
      <c r="GM682" s="9"/>
      <c r="GN682" s="9"/>
      <c r="GO682" s="9"/>
      <c r="GP682" s="9"/>
      <c r="GQ682" s="9"/>
      <c r="GR682" s="9"/>
      <c r="GS682" s="9"/>
      <c r="GT682" s="9"/>
      <c r="GU682" s="9"/>
      <c r="GV682" s="9"/>
      <c r="GW682" s="9"/>
      <c r="GX682" s="9"/>
      <c r="GY682" s="9"/>
      <c r="GZ682" s="9"/>
      <c r="HA682" s="9"/>
      <c r="HB682" s="9"/>
      <c r="HC682" s="9"/>
      <c r="HD682" s="9"/>
      <c r="HE682" s="9"/>
      <c r="HF682" s="9"/>
      <c r="HG682" s="9"/>
      <c r="HH682" s="9"/>
      <c r="HI682" s="9"/>
      <c r="HJ682" s="9"/>
      <c r="HK682" s="9"/>
      <c r="HL682" s="9"/>
      <c r="HM682" s="9"/>
      <c r="HN682" s="9"/>
      <c r="HO682" s="9"/>
      <c r="HP682" s="9"/>
      <c r="HQ682" s="9"/>
      <c r="HR682" s="9"/>
      <c r="HS682" s="9"/>
      <c r="HT682" s="9"/>
      <c r="HU682" s="9"/>
      <c r="HV682" s="9"/>
      <c r="HW682" s="9"/>
      <c r="HX682" s="9"/>
      <c r="HY682" s="9"/>
      <c r="HZ682" s="9"/>
      <c r="IA682" s="9"/>
      <c r="IB682" s="9"/>
      <c r="IC682" s="9"/>
      <c r="ID682" s="9"/>
      <c r="IE682" s="9"/>
      <c r="IF682" s="9"/>
      <c r="IG682" s="9"/>
      <c r="IH682" s="9"/>
      <c r="II682" s="9"/>
      <c r="IJ682" s="9"/>
      <c r="IK682" s="9"/>
      <c r="IL682" s="9"/>
      <c r="IM682" s="9"/>
      <c r="IN682" s="9"/>
      <c r="IO682" s="9"/>
    </row>
    <row r="683" s="19" customFormat="1" ht="36" customHeight="1" spans="1:249">
      <c r="A683" s="98">
        <v>1</v>
      </c>
      <c r="B683" s="75" t="s">
        <v>1480</v>
      </c>
      <c r="C683" s="119" t="s">
        <v>40</v>
      </c>
      <c r="D683" s="98" t="s">
        <v>867</v>
      </c>
      <c r="E683" s="70" t="s">
        <v>1406</v>
      </c>
      <c r="F683" s="111" t="s">
        <v>1481</v>
      </c>
      <c r="G683" s="136">
        <v>223.26</v>
      </c>
      <c r="H683" s="225" t="s">
        <v>1307</v>
      </c>
      <c r="I683" s="237">
        <v>1</v>
      </c>
      <c r="J683" s="237"/>
      <c r="K683" s="238">
        <v>0.0087</v>
      </c>
      <c r="L683" s="238">
        <v>0.0145</v>
      </c>
      <c r="M683" s="238">
        <v>0.0457</v>
      </c>
      <c r="N683" s="238">
        <v>0.0726</v>
      </c>
      <c r="O683" s="74" t="s">
        <v>1122</v>
      </c>
      <c r="P683" s="237" t="s">
        <v>1482</v>
      </c>
      <c r="Q683" s="237">
        <v>2022.08</v>
      </c>
      <c r="R683" s="125"/>
      <c r="S683" s="10"/>
      <c r="T683" s="10"/>
      <c r="U683" s="10"/>
      <c r="V683" s="10"/>
      <c r="W683" s="10"/>
      <c r="X683" s="10"/>
      <c r="Y683" s="10"/>
      <c r="Z683" s="10"/>
      <c r="AA683" s="10"/>
      <c r="AB683" s="10"/>
      <c r="AC683" s="10"/>
      <c r="AD683" s="10"/>
      <c r="AE683" s="10"/>
      <c r="AF683" s="10"/>
      <c r="AG683" s="10"/>
      <c r="AH683" s="10"/>
      <c r="AI683" s="10"/>
      <c r="AJ683" s="10"/>
      <c r="AK683" s="10"/>
      <c r="AL683" s="10"/>
      <c r="AM683" s="10"/>
      <c r="AN683" s="10"/>
      <c r="AO683" s="10"/>
      <c r="AP683" s="10"/>
      <c r="AQ683" s="10"/>
      <c r="AR683" s="10"/>
      <c r="AS683" s="10"/>
      <c r="AT683" s="10"/>
      <c r="AU683" s="10"/>
      <c r="AV683" s="10"/>
      <c r="AW683" s="10"/>
      <c r="AX683" s="10"/>
      <c r="AY683" s="10"/>
      <c r="AZ683" s="10"/>
      <c r="BA683" s="10"/>
      <c r="BB683" s="10"/>
      <c r="BC683" s="10"/>
      <c r="BD683" s="10"/>
      <c r="BE683" s="10"/>
      <c r="BF683" s="10"/>
      <c r="BG683" s="10"/>
      <c r="BH683" s="10"/>
      <c r="BI683" s="10"/>
      <c r="BJ683" s="10"/>
      <c r="BK683" s="10"/>
      <c r="BL683" s="10"/>
      <c r="BM683" s="10"/>
      <c r="BN683" s="10"/>
      <c r="BO683" s="10"/>
      <c r="BP683" s="10"/>
      <c r="BQ683" s="10"/>
      <c r="BR683" s="10"/>
      <c r="BS683" s="10"/>
      <c r="BT683" s="10"/>
      <c r="BU683" s="10"/>
      <c r="BV683" s="10"/>
      <c r="BW683" s="10"/>
      <c r="BX683" s="10"/>
      <c r="BY683" s="10"/>
      <c r="BZ683" s="10"/>
      <c r="CA683" s="10"/>
      <c r="CB683" s="10"/>
      <c r="CC683" s="10"/>
      <c r="CD683" s="10"/>
      <c r="CE683" s="10"/>
      <c r="CF683" s="10"/>
      <c r="CG683" s="10"/>
      <c r="CH683" s="10"/>
      <c r="CI683" s="10"/>
      <c r="CJ683" s="10"/>
      <c r="CK683" s="10"/>
      <c r="CL683" s="10"/>
      <c r="CM683" s="10"/>
      <c r="CN683" s="10"/>
      <c r="CO683" s="10"/>
      <c r="CP683" s="10"/>
      <c r="CQ683" s="10"/>
      <c r="CR683" s="10"/>
      <c r="CS683" s="10"/>
      <c r="CT683" s="10"/>
      <c r="CU683" s="10"/>
      <c r="CV683" s="10"/>
      <c r="CW683" s="10"/>
      <c r="CX683" s="10"/>
      <c r="CY683" s="10"/>
      <c r="CZ683" s="10"/>
      <c r="DA683" s="10"/>
      <c r="DB683" s="10"/>
      <c r="DC683" s="10"/>
      <c r="DD683" s="10"/>
      <c r="DE683" s="10"/>
      <c r="DF683" s="10"/>
      <c r="DG683" s="10"/>
      <c r="DH683" s="10"/>
      <c r="DI683" s="10"/>
      <c r="DJ683" s="10"/>
      <c r="DK683" s="10"/>
      <c r="DL683" s="10"/>
      <c r="DM683" s="10"/>
      <c r="DN683" s="10"/>
      <c r="DO683" s="10"/>
      <c r="DP683" s="10"/>
      <c r="DQ683" s="10"/>
      <c r="DR683" s="10"/>
      <c r="DS683" s="10"/>
      <c r="DT683" s="10"/>
      <c r="DU683" s="10"/>
      <c r="DV683" s="10"/>
      <c r="DW683" s="10"/>
      <c r="DX683" s="10"/>
      <c r="DY683" s="10"/>
      <c r="DZ683" s="10"/>
      <c r="EA683" s="10"/>
      <c r="EB683" s="10"/>
      <c r="EC683" s="10"/>
      <c r="ED683" s="10"/>
      <c r="EE683" s="10"/>
      <c r="EF683" s="10"/>
      <c r="EG683" s="10"/>
      <c r="EH683" s="10"/>
      <c r="EI683" s="10"/>
      <c r="EJ683" s="10"/>
      <c r="EK683" s="10"/>
      <c r="EL683" s="10"/>
      <c r="EM683" s="10"/>
      <c r="EN683" s="10"/>
      <c r="EO683" s="10"/>
      <c r="EP683" s="10"/>
      <c r="EQ683" s="10"/>
      <c r="ER683" s="10"/>
      <c r="ES683" s="10"/>
      <c r="ET683" s="10"/>
      <c r="EU683" s="10"/>
      <c r="EV683" s="10"/>
      <c r="EW683" s="10"/>
      <c r="EX683" s="10"/>
      <c r="EY683" s="10"/>
      <c r="EZ683" s="10"/>
      <c r="FA683" s="10"/>
      <c r="FB683" s="10"/>
      <c r="FC683" s="10"/>
      <c r="FD683" s="10"/>
      <c r="FE683" s="10"/>
      <c r="FF683" s="10"/>
      <c r="FG683" s="10"/>
      <c r="FH683" s="10"/>
      <c r="FI683" s="10"/>
      <c r="FJ683" s="10"/>
      <c r="FK683" s="10"/>
      <c r="FL683" s="10"/>
      <c r="FM683" s="10"/>
      <c r="FN683" s="10"/>
      <c r="FO683" s="10"/>
      <c r="FP683" s="10"/>
      <c r="FQ683" s="10"/>
      <c r="FR683" s="10"/>
      <c r="FS683" s="10"/>
      <c r="FT683" s="10"/>
      <c r="FU683" s="10"/>
      <c r="FV683" s="10"/>
      <c r="FW683" s="10"/>
      <c r="FX683" s="10"/>
      <c r="FY683" s="10"/>
      <c r="FZ683" s="10"/>
      <c r="GA683" s="10"/>
      <c r="GB683" s="10"/>
      <c r="GC683" s="10"/>
      <c r="GD683" s="10"/>
      <c r="GE683" s="10"/>
      <c r="GF683" s="10"/>
      <c r="GG683" s="10"/>
      <c r="GH683" s="10"/>
      <c r="GI683" s="10"/>
      <c r="GJ683" s="10"/>
      <c r="GK683" s="10"/>
      <c r="GL683" s="10"/>
      <c r="GM683" s="10"/>
      <c r="GN683" s="10"/>
      <c r="GO683" s="10"/>
      <c r="GP683" s="10"/>
      <c r="GQ683" s="10"/>
      <c r="GR683" s="10"/>
      <c r="GS683" s="10"/>
      <c r="GT683" s="10"/>
      <c r="GU683" s="10"/>
      <c r="GV683" s="10"/>
      <c r="GW683" s="10"/>
      <c r="GX683" s="10"/>
      <c r="GY683" s="10"/>
      <c r="GZ683" s="10"/>
      <c r="HA683" s="10"/>
      <c r="HB683" s="10"/>
      <c r="HC683" s="10"/>
      <c r="HD683" s="10"/>
      <c r="HE683" s="10"/>
      <c r="HF683" s="10"/>
      <c r="HG683" s="10"/>
      <c r="HH683" s="10"/>
      <c r="HI683" s="10"/>
      <c r="HJ683" s="10"/>
      <c r="HK683" s="10"/>
      <c r="HL683" s="10"/>
      <c r="HM683" s="10"/>
      <c r="HN683" s="10"/>
      <c r="HO683" s="10"/>
      <c r="HP683" s="10"/>
      <c r="HQ683" s="10"/>
      <c r="HR683" s="10"/>
      <c r="HS683" s="10"/>
      <c r="HT683" s="10"/>
      <c r="HU683" s="10"/>
      <c r="HV683" s="10"/>
      <c r="HW683" s="10"/>
      <c r="HX683" s="10"/>
      <c r="HY683" s="10"/>
      <c r="HZ683" s="10"/>
      <c r="IA683" s="10"/>
      <c r="IB683" s="10"/>
      <c r="IC683" s="10"/>
      <c r="ID683" s="10"/>
      <c r="IE683" s="10"/>
      <c r="IF683" s="10"/>
      <c r="IG683" s="10"/>
      <c r="IH683" s="10"/>
      <c r="II683" s="10"/>
      <c r="IJ683" s="10"/>
      <c r="IK683" s="10"/>
      <c r="IL683" s="10"/>
      <c r="IM683" s="10"/>
      <c r="IN683" s="10"/>
      <c r="IO683" s="10"/>
    </row>
    <row r="684" s="13" customFormat="1" ht="36" customHeight="1" spans="1:249">
      <c r="A684" s="226" t="s">
        <v>1483</v>
      </c>
      <c r="B684" s="147"/>
      <c r="C684" s="164"/>
      <c r="D684" s="92"/>
      <c r="E684" s="62"/>
      <c r="F684" s="68" t="s">
        <v>1484</v>
      </c>
      <c r="G684" s="142">
        <f>SUM(G685:G709)</f>
        <v>170</v>
      </c>
      <c r="H684" s="227"/>
      <c r="I684" s="239"/>
      <c r="J684" s="239"/>
      <c r="K684" s="240"/>
      <c r="L684" s="240"/>
      <c r="M684" s="240"/>
      <c r="N684" s="240"/>
      <c r="O684" s="91"/>
      <c r="P684" s="239"/>
      <c r="Q684" s="239"/>
      <c r="R684" s="107"/>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c r="AT684" s="9"/>
      <c r="AU684" s="9"/>
      <c r="AV684" s="9"/>
      <c r="AW684" s="9"/>
      <c r="AX684" s="9"/>
      <c r="AY684" s="9"/>
      <c r="AZ684" s="9"/>
      <c r="BA684" s="9"/>
      <c r="BB684" s="9"/>
      <c r="BC684" s="9"/>
      <c r="BD684" s="9"/>
      <c r="BE684" s="9"/>
      <c r="BF684" s="9"/>
      <c r="BG684" s="9"/>
      <c r="BH684" s="9"/>
      <c r="BI684" s="9"/>
      <c r="BJ684" s="9"/>
      <c r="BK684" s="9"/>
      <c r="BL684" s="9"/>
      <c r="BM684" s="9"/>
      <c r="BN684" s="9"/>
      <c r="BO684" s="9"/>
      <c r="BP684" s="9"/>
      <c r="BQ684" s="9"/>
      <c r="BR684" s="9"/>
      <c r="BS684" s="9"/>
      <c r="BT684" s="9"/>
      <c r="BU684" s="9"/>
      <c r="BV684" s="9"/>
      <c r="BW684" s="9"/>
      <c r="BX684" s="9"/>
      <c r="BY684" s="9"/>
      <c r="BZ684" s="9"/>
      <c r="CA684" s="9"/>
      <c r="CB684" s="9"/>
      <c r="CC684" s="9"/>
      <c r="CD684" s="9"/>
      <c r="CE684" s="9"/>
      <c r="CF684" s="9"/>
      <c r="CG684" s="9"/>
      <c r="CH684" s="9"/>
      <c r="CI684" s="9"/>
      <c r="CJ684" s="9"/>
      <c r="CK684" s="9"/>
      <c r="CL684" s="9"/>
      <c r="CM684" s="9"/>
      <c r="CN684" s="9"/>
      <c r="CO684" s="9"/>
      <c r="CP684" s="9"/>
      <c r="CQ684" s="9"/>
      <c r="CR684" s="9"/>
      <c r="CS684" s="9"/>
      <c r="CT684" s="9"/>
      <c r="CU684" s="9"/>
      <c r="CV684" s="9"/>
      <c r="CW684" s="9"/>
      <c r="CX684" s="9"/>
      <c r="CY684" s="9"/>
      <c r="CZ684" s="9"/>
      <c r="DA684" s="9"/>
      <c r="DB684" s="9"/>
      <c r="DC684" s="9"/>
      <c r="DD684" s="9"/>
      <c r="DE684" s="9"/>
      <c r="DF684" s="9"/>
      <c r="DG684" s="9"/>
      <c r="DH684" s="9"/>
      <c r="DI684" s="9"/>
      <c r="DJ684" s="9"/>
      <c r="DK684" s="9"/>
      <c r="DL684" s="9"/>
      <c r="DM684" s="9"/>
      <c r="DN684" s="9"/>
      <c r="DO684" s="9"/>
      <c r="DP684" s="9"/>
      <c r="DQ684" s="9"/>
      <c r="DR684" s="9"/>
      <c r="DS684" s="9"/>
      <c r="DT684" s="9"/>
      <c r="DU684" s="9"/>
      <c r="DV684" s="9"/>
      <c r="DW684" s="9"/>
      <c r="DX684" s="9"/>
      <c r="DY684" s="9"/>
      <c r="DZ684" s="9"/>
      <c r="EA684" s="9"/>
      <c r="EB684" s="9"/>
      <c r="EC684" s="9"/>
      <c r="ED684" s="9"/>
      <c r="EE684" s="9"/>
      <c r="EF684" s="9"/>
      <c r="EG684" s="9"/>
      <c r="EH684" s="9"/>
      <c r="EI684" s="9"/>
      <c r="EJ684" s="9"/>
      <c r="EK684" s="9"/>
      <c r="EL684" s="9"/>
      <c r="EM684" s="9"/>
      <c r="EN684" s="9"/>
      <c r="EO684" s="9"/>
      <c r="EP684" s="9"/>
      <c r="EQ684" s="9"/>
      <c r="ER684" s="9"/>
      <c r="ES684" s="9"/>
      <c r="ET684" s="9"/>
      <c r="EU684" s="9"/>
      <c r="EV684" s="9"/>
      <c r="EW684" s="9"/>
      <c r="EX684" s="9"/>
      <c r="EY684" s="9"/>
      <c r="EZ684" s="9"/>
      <c r="FA684" s="9"/>
      <c r="FB684" s="9"/>
      <c r="FC684" s="9"/>
      <c r="FD684" s="9"/>
      <c r="FE684" s="9"/>
      <c r="FF684" s="9"/>
      <c r="FG684" s="9"/>
      <c r="FH684" s="9"/>
      <c r="FI684" s="9"/>
      <c r="FJ684" s="9"/>
      <c r="FK684" s="9"/>
      <c r="FL684" s="9"/>
      <c r="FM684" s="9"/>
      <c r="FN684" s="9"/>
      <c r="FO684" s="9"/>
      <c r="FP684" s="9"/>
      <c r="FQ684" s="9"/>
      <c r="FR684" s="9"/>
      <c r="FS684" s="9"/>
      <c r="FT684" s="9"/>
      <c r="FU684" s="9"/>
      <c r="FV684" s="9"/>
      <c r="FW684" s="9"/>
      <c r="FX684" s="9"/>
      <c r="FY684" s="9"/>
      <c r="FZ684" s="9"/>
      <c r="GA684" s="9"/>
      <c r="GB684" s="9"/>
      <c r="GC684" s="9"/>
      <c r="GD684" s="9"/>
      <c r="GE684" s="9"/>
      <c r="GF684" s="9"/>
      <c r="GG684" s="9"/>
      <c r="GH684" s="9"/>
      <c r="GI684" s="9"/>
      <c r="GJ684" s="9"/>
      <c r="GK684" s="9"/>
      <c r="GL684" s="9"/>
      <c r="GM684" s="9"/>
      <c r="GN684" s="9"/>
      <c r="GO684" s="9"/>
      <c r="GP684" s="9"/>
      <c r="GQ684" s="9"/>
      <c r="GR684" s="9"/>
      <c r="GS684" s="9"/>
      <c r="GT684" s="9"/>
      <c r="GU684" s="9"/>
      <c r="GV684" s="9"/>
      <c r="GW684" s="9"/>
      <c r="GX684" s="9"/>
      <c r="GY684" s="9"/>
      <c r="GZ684" s="9"/>
      <c r="HA684" s="9"/>
      <c r="HB684" s="9"/>
      <c r="HC684" s="9"/>
      <c r="HD684" s="9"/>
      <c r="HE684" s="9"/>
      <c r="HF684" s="9"/>
      <c r="HG684" s="9"/>
      <c r="HH684" s="9"/>
      <c r="HI684" s="9"/>
      <c r="HJ684" s="9"/>
      <c r="HK684" s="9"/>
      <c r="HL684" s="9"/>
      <c r="HM684" s="9"/>
      <c r="HN684" s="9"/>
      <c r="HO684" s="9"/>
      <c r="HP684" s="9"/>
      <c r="HQ684" s="9"/>
      <c r="HR684" s="9"/>
      <c r="HS684" s="9"/>
      <c r="HT684" s="9"/>
      <c r="HU684" s="9"/>
      <c r="HV684" s="9"/>
      <c r="HW684" s="9"/>
      <c r="HX684" s="9"/>
      <c r="HY684" s="9"/>
      <c r="HZ684" s="9"/>
      <c r="IA684" s="9"/>
      <c r="IB684" s="9"/>
      <c r="IC684" s="9"/>
      <c r="ID684" s="9"/>
      <c r="IE684" s="9"/>
      <c r="IF684" s="9"/>
      <c r="IG684" s="9"/>
      <c r="IH684" s="9"/>
      <c r="II684" s="9"/>
      <c r="IJ684" s="9"/>
      <c r="IK684" s="9"/>
      <c r="IL684" s="9"/>
      <c r="IM684" s="9"/>
      <c r="IN684" s="9"/>
      <c r="IO684" s="9"/>
    </row>
    <row r="685" s="19" customFormat="1" ht="48" customHeight="1" spans="1:249">
      <c r="A685" s="228">
        <v>1</v>
      </c>
      <c r="B685" s="229" t="s">
        <v>1485</v>
      </c>
      <c r="C685" s="228" t="s">
        <v>1326</v>
      </c>
      <c r="D685" s="119" t="s">
        <v>1486</v>
      </c>
      <c r="E685" s="119" t="s">
        <v>1487</v>
      </c>
      <c r="F685" s="75" t="s">
        <v>1488</v>
      </c>
      <c r="G685" s="230">
        <v>1.3671</v>
      </c>
      <c r="H685" s="76" t="s">
        <v>1489</v>
      </c>
      <c r="I685" s="241">
        <v>1</v>
      </c>
      <c r="J685" s="241"/>
      <c r="K685" s="242">
        <v>0.0012</v>
      </c>
      <c r="L685" s="242">
        <v>0.0012</v>
      </c>
      <c r="M685" s="242">
        <v>0.0048</v>
      </c>
      <c r="N685" s="242">
        <v>0.0048</v>
      </c>
      <c r="O685" s="237" t="s">
        <v>1490</v>
      </c>
      <c r="P685" s="237" t="s">
        <v>1482</v>
      </c>
      <c r="Q685" s="237">
        <v>2022.08</v>
      </c>
      <c r="R685" s="125"/>
      <c r="S685" s="10"/>
      <c r="T685" s="10"/>
      <c r="U685" s="10"/>
      <c r="V685" s="10"/>
      <c r="W685" s="10"/>
      <c r="X685" s="10"/>
      <c r="Y685" s="10"/>
      <c r="Z685" s="10"/>
      <c r="AA685" s="10"/>
      <c r="AB685" s="10"/>
      <c r="AC685" s="10"/>
      <c r="AD685" s="10"/>
      <c r="AE685" s="10"/>
      <c r="AF685" s="10"/>
      <c r="AG685" s="10"/>
      <c r="AH685" s="10"/>
      <c r="AI685" s="10"/>
      <c r="AJ685" s="10"/>
      <c r="AK685" s="10"/>
      <c r="AL685" s="10"/>
      <c r="AM685" s="10"/>
      <c r="AN685" s="10"/>
      <c r="AO685" s="10"/>
      <c r="AP685" s="10"/>
      <c r="AQ685" s="10"/>
      <c r="AR685" s="10"/>
      <c r="AS685" s="10"/>
      <c r="AT685" s="10"/>
      <c r="AU685" s="10"/>
      <c r="AV685" s="10"/>
      <c r="AW685" s="10"/>
      <c r="AX685" s="10"/>
      <c r="AY685" s="10"/>
      <c r="AZ685" s="10"/>
      <c r="BA685" s="10"/>
      <c r="BB685" s="10"/>
      <c r="BC685" s="10"/>
      <c r="BD685" s="10"/>
      <c r="BE685" s="10"/>
      <c r="BF685" s="10"/>
      <c r="BG685" s="10"/>
      <c r="BH685" s="10"/>
      <c r="BI685" s="10"/>
      <c r="BJ685" s="10"/>
      <c r="BK685" s="10"/>
      <c r="BL685" s="10"/>
      <c r="BM685" s="10"/>
      <c r="BN685" s="10"/>
      <c r="BO685" s="10"/>
      <c r="BP685" s="10"/>
      <c r="BQ685" s="10"/>
      <c r="BR685" s="10"/>
      <c r="BS685" s="10"/>
      <c r="BT685" s="10"/>
      <c r="BU685" s="10"/>
      <c r="BV685" s="10"/>
      <c r="BW685" s="10"/>
      <c r="BX685" s="10"/>
      <c r="BY685" s="10"/>
      <c r="BZ685" s="10"/>
      <c r="CA685" s="10"/>
      <c r="CB685" s="10"/>
      <c r="CC685" s="10"/>
      <c r="CD685" s="10"/>
      <c r="CE685" s="10"/>
      <c r="CF685" s="10"/>
      <c r="CG685" s="10"/>
      <c r="CH685" s="10"/>
      <c r="CI685" s="10"/>
      <c r="CJ685" s="10"/>
      <c r="CK685" s="10"/>
      <c r="CL685" s="10"/>
      <c r="CM685" s="10"/>
      <c r="CN685" s="10"/>
      <c r="CO685" s="10"/>
      <c r="CP685" s="10"/>
      <c r="CQ685" s="10"/>
      <c r="CR685" s="10"/>
      <c r="CS685" s="10"/>
      <c r="CT685" s="10"/>
      <c r="CU685" s="10"/>
      <c r="CV685" s="10"/>
      <c r="CW685" s="10"/>
      <c r="CX685" s="10"/>
      <c r="CY685" s="10"/>
      <c r="CZ685" s="10"/>
      <c r="DA685" s="10"/>
      <c r="DB685" s="10"/>
      <c r="DC685" s="10"/>
      <c r="DD685" s="10"/>
      <c r="DE685" s="10"/>
      <c r="DF685" s="10"/>
      <c r="DG685" s="10"/>
      <c r="DH685" s="10"/>
      <c r="DI685" s="10"/>
      <c r="DJ685" s="10"/>
      <c r="DK685" s="10"/>
      <c r="DL685" s="10"/>
      <c r="DM685" s="10"/>
      <c r="DN685" s="10"/>
      <c r="DO685" s="10"/>
      <c r="DP685" s="10"/>
      <c r="DQ685" s="10"/>
      <c r="DR685" s="10"/>
      <c r="DS685" s="10"/>
      <c r="DT685" s="10"/>
      <c r="DU685" s="10"/>
      <c r="DV685" s="10"/>
      <c r="DW685" s="10"/>
      <c r="DX685" s="10"/>
      <c r="DY685" s="10"/>
      <c r="DZ685" s="10"/>
      <c r="EA685" s="10"/>
      <c r="EB685" s="10"/>
      <c r="EC685" s="10"/>
      <c r="ED685" s="10"/>
      <c r="EE685" s="10"/>
      <c r="EF685" s="10"/>
      <c r="EG685" s="10"/>
      <c r="EH685" s="10"/>
      <c r="EI685" s="10"/>
      <c r="EJ685" s="10"/>
      <c r="EK685" s="10"/>
      <c r="EL685" s="10"/>
      <c r="EM685" s="10"/>
      <c r="EN685" s="10"/>
      <c r="EO685" s="10"/>
      <c r="EP685" s="10"/>
      <c r="EQ685" s="10"/>
      <c r="ER685" s="10"/>
      <c r="ES685" s="10"/>
      <c r="ET685" s="10"/>
      <c r="EU685" s="10"/>
      <c r="EV685" s="10"/>
      <c r="EW685" s="10"/>
      <c r="EX685" s="10"/>
      <c r="EY685" s="10"/>
      <c r="EZ685" s="10"/>
      <c r="FA685" s="10"/>
      <c r="FB685" s="10"/>
      <c r="FC685" s="10"/>
      <c r="FD685" s="10"/>
      <c r="FE685" s="10"/>
      <c r="FF685" s="10"/>
      <c r="FG685" s="10"/>
      <c r="FH685" s="10"/>
      <c r="FI685" s="10"/>
      <c r="FJ685" s="10"/>
      <c r="FK685" s="10"/>
      <c r="FL685" s="10"/>
      <c r="FM685" s="10"/>
      <c r="FN685" s="10"/>
      <c r="FO685" s="10"/>
      <c r="FP685" s="10"/>
      <c r="FQ685" s="10"/>
      <c r="FR685" s="10"/>
      <c r="FS685" s="10"/>
      <c r="FT685" s="10"/>
      <c r="FU685" s="10"/>
      <c r="FV685" s="10"/>
      <c r="FW685" s="10"/>
      <c r="FX685" s="10"/>
      <c r="FY685" s="10"/>
      <c r="FZ685" s="10"/>
      <c r="GA685" s="10"/>
      <c r="GB685" s="10"/>
      <c r="GC685" s="10"/>
      <c r="GD685" s="10"/>
      <c r="GE685" s="10"/>
      <c r="GF685" s="10"/>
      <c r="GG685" s="10"/>
      <c r="GH685" s="10"/>
      <c r="GI685" s="10"/>
      <c r="GJ685" s="10"/>
      <c r="GK685" s="10"/>
      <c r="GL685" s="10"/>
      <c r="GM685" s="10"/>
      <c r="GN685" s="10"/>
      <c r="GO685" s="10"/>
      <c r="GP685" s="10"/>
      <c r="GQ685" s="10"/>
      <c r="GR685" s="10"/>
      <c r="GS685" s="10"/>
      <c r="GT685" s="10"/>
      <c r="GU685" s="10"/>
      <c r="GV685" s="10"/>
      <c r="GW685" s="10"/>
      <c r="GX685" s="10"/>
      <c r="GY685" s="10"/>
      <c r="GZ685" s="10"/>
      <c r="HA685" s="10"/>
      <c r="HB685" s="10"/>
      <c r="HC685" s="10"/>
      <c r="HD685" s="10"/>
      <c r="HE685" s="10"/>
      <c r="HF685" s="10"/>
      <c r="HG685" s="10"/>
      <c r="HH685" s="10"/>
      <c r="HI685" s="10"/>
      <c r="HJ685" s="10"/>
      <c r="HK685" s="10"/>
      <c r="HL685" s="10"/>
      <c r="HM685" s="10"/>
      <c r="HN685" s="10"/>
      <c r="HO685" s="10"/>
      <c r="HP685" s="10"/>
      <c r="HQ685" s="10"/>
      <c r="HR685" s="10"/>
      <c r="HS685" s="10"/>
      <c r="HT685" s="10"/>
      <c r="HU685" s="10"/>
      <c r="HV685" s="10"/>
      <c r="HW685" s="10"/>
      <c r="HX685" s="10"/>
      <c r="HY685" s="10"/>
      <c r="HZ685" s="10"/>
      <c r="IA685" s="10"/>
      <c r="IB685" s="10"/>
      <c r="IC685" s="10"/>
      <c r="ID685" s="10"/>
      <c r="IE685" s="10"/>
      <c r="IF685" s="10"/>
      <c r="IG685" s="10"/>
      <c r="IH685" s="10"/>
      <c r="II685" s="10"/>
      <c r="IJ685" s="10"/>
      <c r="IK685" s="10"/>
      <c r="IL685" s="10"/>
      <c r="IM685" s="10"/>
      <c r="IN685" s="10"/>
      <c r="IO685" s="10"/>
    </row>
    <row r="686" s="19" customFormat="1" ht="48" customHeight="1" spans="1:249">
      <c r="A686" s="228">
        <v>2</v>
      </c>
      <c r="B686" s="229" t="s">
        <v>1491</v>
      </c>
      <c r="C686" s="228" t="s">
        <v>1326</v>
      </c>
      <c r="D686" s="119" t="s">
        <v>1486</v>
      </c>
      <c r="E686" s="119" t="s">
        <v>1492</v>
      </c>
      <c r="F686" s="231" t="s">
        <v>1493</v>
      </c>
      <c r="G686" s="230">
        <v>15.9419</v>
      </c>
      <c r="H686" s="76" t="s">
        <v>1489</v>
      </c>
      <c r="I686" s="241">
        <v>1</v>
      </c>
      <c r="J686" s="241"/>
      <c r="K686" s="242">
        <v>0.0008</v>
      </c>
      <c r="L686" s="242">
        <v>0.0008</v>
      </c>
      <c r="M686" s="242">
        <v>0.0032</v>
      </c>
      <c r="N686" s="242">
        <v>0.0032</v>
      </c>
      <c r="O686" s="237" t="s">
        <v>1490</v>
      </c>
      <c r="P686" s="237" t="s">
        <v>1482</v>
      </c>
      <c r="Q686" s="237">
        <v>2022.08</v>
      </c>
      <c r="R686" s="125"/>
      <c r="S686" s="10"/>
      <c r="T686" s="10"/>
      <c r="U686" s="10"/>
      <c r="V686" s="10"/>
      <c r="W686" s="10"/>
      <c r="X686" s="10"/>
      <c r="Y686" s="10"/>
      <c r="Z686" s="10"/>
      <c r="AA686" s="10"/>
      <c r="AB686" s="10"/>
      <c r="AC686" s="10"/>
      <c r="AD686" s="10"/>
      <c r="AE686" s="10"/>
      <c r="AF686" s="10"/>
      <c r="AG686" s="10"/>
      <c r="AH686" s="10"/>
      <c r="AI686" s="10"/>
      <c r="AJ686" s="10"/>
      <c r="AK686" s="10"/>
      <c r="AL686" s="10"/>
      <c r="AM686" s="10"/>
      <c r="AN686" s="10"/>
      <c r="AO686" s="10"/>
      <c r="AP686" s="10"/>
      <c r="AQ686" s="10"/>
      <c r="AR686" s="10"/>
      <c r="AS686" s="10"/>
      <c r="AT686" s="10"/>
      <c r="AU686" s="10"/>
      <c r="AV686" s="10"/>
      <c r="AW686" s="10"/>
      <c r="AX686" s="10"/>
      <c r="AY686" s="10"/>
      <c r="AZ686" s="10"/>
      <c r="BA686" s="10"/>
      <c r="BB686" s="10"/>
      <c r="BC686" s="10"/>
      <c r="BD686" s="10"/>
      <c r="BE686" s="10"/>
      <c r="BF686" s="10"/>
      <c r="BG686" s="10"/>
      <c r="BH686" s="10"/>
      <c r="BI686" s="10"/>
      <c r="BJ686" s="10"/>
      <c r="BK686" s="10"/>
      <c r="BL686" s="10"/>
      <c r="BM686" s="10"/>
      <c r="BN686" s="10"/>
      <c r="BO686" s="10"/>
      <c r="BP686" s="10"/>
      <c r="BQ686" s="10"/>
      <c r="BR686" s="10"/>
      <c r="BS686" s="10"/>
      <c r="BT686" s="10"/>
      <c r="BU686" s="10"/>
      <c r="BV686" s="10"/>
      <c r="BW686" s="10"/>
      <c r="BX686" s="10"/>
      <c r="BY686" s="10"/>
      <c r="BZ686" s="10"/>
      <c r="CA686" s="10"/>
      <c r="CB686" s="10"/>
      <c r="CC686" s="10"/>
      <c r="CD686" s="10"/>
      <c r="CE686" s="10"/>
      <c r="CF686" s="10"/>
      <c r="CG686" s="10"/>
      <c r="CH686" s="10"/>
      <c r="CI686" s="10"/>
      <c r="CJ686" s="10"/>
      <c r="CK686" s="10"/>
      <c r="CL686" s="10"/>
      <c r="CM686" s="10"/>
      <c r="CN686" s="10"/>
      <c r="CO686" s="10"/>
      <c r="CP686" s="10"/>
      <c r="CQ686" s="10"/>
      <c r="CR686" s="10"/>
      <c r="CS686" s="10"/>
      <c r="CT686" s="10"/>
      <c r="CU686" s="10"/>
      <c r="CV686" s="10"/>
      <c r="CW686" s="10"/>
      <c r="CX686" s="10"/>
      <c r="CY686" s="10"/>
      <c r="CZ686" s="10"/>
      <c r="DA686" s="10"/>
      <c r="DB686" s="10"/>
      <c r="DC686" s="10"/>
      <c r="DD686" s="10"/>
      <c r="DE686" s="10"/>
      <c r="DF686" s="10"/>
      <c r="DG686" s="10"/>
      <c r="DH686" s="10"/>
      <c r="DI686" s="10"/>
      <c r="DJ686" s="10"/>
      <c r="DK686" s="10"/>
      <c r="DL686" s="10"/>
      <c r="DM686" s="10"/>
      <c r="DN686" s="10"/>
      <c r="DO686" s="10"/>
      <c r="DP686" s="10"/>
      <c r="DQ686" s="10"/>
      <c r="DR686" s="10"/>
      <c r="DS686" s="10"/>
      <c r="DT686" s="10"/>
      <c r="DU686" s="10"/>
      <c r="DV686" s="10"/>
      <c r="DW686" s="10"/>
      <c r="DX686" s="10"/>
      <c r="DY686" s="10"/>
      <c r="DZ686" s="10"/>
      <c r="EA686" s="10"/>
      <c r="EB686" s="10"/>
      <c r="EC686" s="10"/>
      <c r="ED686" s="10"/>
      <c r="EE686" s="10"/>
      <c r="EF686" s="10"/>
      <c r="EG686" s="10"/>
      <c r="EH686" s="10"/>
      <c r="EI686" s="10"/>
      <c r="EJ686" s="10"/>
      <c r="EK686" s="10"/>
      <c r="EL686" s="10"/>
      <c r="EM686" s="10"/>
      <c r="EN686" s="10"/>
      <c r="EO686" s="10"/>
      <c r="EP686" s="10"/>
      <c r="EQ686" s="10"/>
      <c r="ER686" s="10"/>
      <c r="ES686" s="10"/>
      <c r="ET686" s="10"/>
      <c r="EU686" s="10"/>
      <c r="EV686" s="10"/>
      <c r="EW686" s="10"/>
      <c r="EX686" s="10"/>
      <c r="EY686" s="10"/>
      <c r="EZ686" s="10"/>
      <c r="FA686" s="10"/>
      <c r="FB686" s="10"/>
      <c r="FC686" s="10"/>
      <c r="FD686" s="10"/>
      <c r="FE686" s="10"/>
      <c r="FF686" s="10"/>
      <c r="FG686" s="10"/>
      <c r="FH686" s="10"/>
      <c r="FI686" s="10"/>
      <c r="FJ686" s="10"/>
      <c r="FK686" s="10"/>
      <c r="FL686" s="10"/>
      <c r="FM686" s="10"/>
      <c r="FN686" s="10"/>
      <c r="FO686" s="10"/>
      <c r="FP686" s="10"/>
      <c r="FQ686" s="10"/>
      <c r="FR686" s="10"/>
      <c r="FS686" s="10"/>
      <c r="FT686" s="10"/>
      <c r="FU686" s="10"/>
      <c r="FV686" s="10"/>
      <c r="FW686" s="10"/>
      <c r="FX686" s="10"/>
      <c r="FY686" s="10"/>
      <c r="FZ686" s="10"/>
      <c r="GA686" s="10"/>
      <c r="GB686" s="10"/>
      <c r="GC686" s="10"/>
      <c r="GD686" s="10"/>
      <c r="GE686" s="10"/>
      <c r="GF686" s="10"/>
      <c r="GG686" s="10"/>
      <c r="GH686" s="10"/>
      <c r="GI686" s="10"/>
      <c r="GJ686" s="10"/>
      <c r="GK686" s="10"/>
      <c r="GL686" s="10"/>
      <c r="GM686" s="10"/>
      <c r="GN686" s="10"/>
      <c r="GO686" s="10"/>
      <c r="GP686" s="10"/>
      <c r="GQ686" s="10"/>
      <c r="GR686" s="10"/>
      <c r="GS686" s="10"/>
      <c r="GT686" s="10"/>
      <c r="GU686" s="10"/>
      <c r="GV686" s="10"/>
      <c r="GW686" s="10"/>
      <c r="GX686" s="10"/>
      <c r="GY686" s="10"/>
      <c r="GZ686" s="10"/>
      <c r="HA686" s="10"/>
      <c r="HB686" s="10"/>
      <c r="HC686" s="10"/>
      <c r="HD686" s="10"/>
      <c r="HE686" s="10"/>
      <c r="HF686" s="10"/>
      <c r="HG686" s="10"/>
      <c r="HH686" s="10"/>
      <c r="HI686" s="10"/>
      <c r="HJ686" s="10"/>
      <c r="HK686" s="10"/>
      <c r="HL686" s="10"/>
      <c r="HM686" s="10"/>
      <c r="HN686" s="10"/>
      <c r="HO686" s="10"/>
      <c r="HP686" s="10"/>
      <c r="HQ686" s="10"/>
      <c r="HR686" s="10"/>
      <c r="HS686" s="10"/>
      <c r="HT686" s="10"/>
      <c r="HU686" s="10"/>
      <c r="HV686" s="10"/>
      <c r="HW686" s="10"/>
      <c r="HX686" s="10"/>
      <c r="HY686" s="10"/>
      <c r="HZ686" s="10"/>
      <c r="IA686" s="10"/>
      <c r="IB686" s="10"/>
      <c r="IC686" s="10"/>
      <c r="ID686" s="10"/>
      <c r="IE686" s="10"/>
      <c r="IF686" s="10"/>
      <c r="IG686" s="10"/>
      <c r="IH686" s="10"/>
      <c r="II686" s="10"/>
      <c r="IJ686" s="10"/>
      <c r="IK686" s="10"/>
      <c r="IL686" s="10"/>
      <c r="IM686" s="10"/>
      <c r="IN686" s="10"/>
      <c r="IO686" s="10"/>
    </row>
    <row r="687" s="19" customFormat="1" ht="48" customHeight="1" spans="1:249">
      <c r="A687" s="228">
        <v>3</v>
      </c>
      <c r="B687" s="229" t="s">
        <v>1494</v>
      </c>
      <c r="C687" s="228" t="s">
        <v>1326</v>
      </c>
      <c r="D687" s="119" t="s">
        <v>1486</v>
      </c>
      <c r="E687" s="119" t="s">
        <v>1492</v>
      </c>
      <c r="F687" s="75" t="s">
        <v>1495</v>
      </c>
      <c r="G687" s="230">
        <v>1.0527</v>
      </c>
      <c r="H687" s="76" t="s">
        <v>1489</v>
      </c>
      <c r="I687" s="241">
        <v>1</v>
      </c>
      <c r="J687" s="241"/>
      <c r="K687" s="242">
        <v>0.0004</v>
      </c>
      <c r="L687" s="242">
        <v>0.0004</v>
      </c>
      <c r="M687" s="242">
        <v>0.0016</v>
      </c>
      <c r="N687" s="242">
        <v>0.0016</v>
      </c>
      <c r="O687" s="237" t="s">
        <v>1490</v>
      </c>
      <c r="P687" s="237" t="s">
        <v>1482</v>
      </c>
      <c r="Q687" s="237">
        <v>2022.08</v>
      </c>
      <c r="R687" s="125"/>
      <c r="S687" s="10"/>
      <c r="T687" s="10"/>
      <c r="U687" s="10"/>
      <c r="V687" s="10"/>
      <c r="W687" s="10"/>
      <c r="X687" s="10"/>
      <c r="Y687" s="10"/>
      <c r="Z687" s="10"/>
      <c r="AA687" s="10"/>
      <c r="AB687" s="10"/>
      <c r="AC687" s="10"/>
      <c r="AD687" s="10"/>
      <c r="AE687" s="10"/>
      <c r="AF687" s="10"/>
      <c r="AG687" s="10"/>
      <c r="AH687" s="10"/>
      <c r="AI687" s="10"/>
      <c r="AJ687" s="10"/>
      <c r="AK687" s="10"/>
      <c r="AL687" s="10"/>
      <c r="AM687" s="10"/>
      <c r="AN687" s="10"/>
      <c r="AO687" s="10"/>
      <c r="AP687" s="10"/>
      <c r="AQ687" s="10"/>
      <c r="AR687" s="10"/>
      <c r="AS687" s="10"/>
      <c r="AT687" s="10"/>
      <c r="AU687" s="10"/>
      <c r="AV687" s="10"/>
      <c r="AW687" s="10"/>
      <c r="AX687" s="10"/>
      <c r="AY687" s="10"/>
      <c r="AZ687" s="10"/>
      <c r="BA687" s="10"/>
      <c r="BB687" s="10"/>
      <c r="BC687" s="10"/>
      <c r="BD687" s="10"/>
      <c r="BE687" s="10"/>
      <c r="BF687" s="10"/>
      <c r="BG687" s="10"/>
      <c r="BH687" s="10"/>
      <c r="BI687" s="10"/>
      <c r="BJ687" s="10"/>
      <c r="BK687" s="10"/>
      <c r="BL687" s="10"/>
      <c r="BM687" s="10"/>
      <c r="BN687" s="10"/>
      <c r="BO687" s="10"/>
      <c r="BP687" s="10"/>
      <c r="BQ687" s="10"/>
      <c r="BR687" s="10"/>
      <c r="BS687" s="10"/>
      <c r="BT687" s="10"/>
      <c r="BU687" s="10"/>
      <c r="BV687" s="10"/>
      <c r="BW687" s="10"/>
      <c r="BX687" s="10"/>
      <c r="BY687" s="10"/>
      <c r="BZ687" s="10"/>
      <c r="CA687" s="10"/>
      <c r="CB687" s="10"/>
      <c r="CC687" s="10"/>
      <c r="CD687" s="10"/>
      <c r="CE687" s="10"/>
      <c r="CF687" s="10"/>
      <c r="CG687" s="10"/>
      <c r="CH687" s="10"/>
      <c r="CI687" s="10"/>
      <c r="CJ687" s="10"/>
      <c r="CK687" s="10"/>
      <c r="CL687" s="10"/>
      <c r="CM687" s="10"/>
      <c r="CN687" s="10"/>
      <c r="CO687" s="10"/>
      <c r="CP687" s="10"/>
      <c r="CQ687" s="10"/>
      <c r="CR687" s="10"/>
      <c r="CS687" s="10"/>
      <c r="CT687" s="10"/>
      <c r="CU687" s="10"/>
      <c r="CV687" s="10"/>
      <c r="CW687" s="10"/>
      <c r="CX687" s="10"/>
      <c r="CY687" s="10"/>
      <c r="CZ687" s="10"/>
      <c r="DA687" s="10"/>
      <c r="DB687" s="10"/>
      <c r="DC687" s="10"/>
      <c r="DD687" s="10"/>
      <c r="DE687" s="10"/>
      <c r="DF687" s="10"/>
      <c r="DG687" s="10"/>
      <c r="DH687" s="10"/>
      <c r="DI687" s="10"/>
      <c r="DJ687" s="10"/>
      <c r="DK687" s="10"/>
      <c r="DL687" s="10"/>
      <c r="DM687" s="10"/>
      <c r="DN687" s="10"/>
      <c r="DO687" s="10"/>
      <c r="DP687" s="10"/>
      <c r="DQ687" s="10"/>
      <c r="DR687" s="10"/>
      <c r="DS687" s="10"/>
      <c r="DT687" s="10"/>
      <c r="DU687" s="10"/>
      <c r="DV687" s="10"/>
      <c r="DW687" s="10"/>
      <c r="DX687" s="10"/>
      <c r="DY687" s="10"/>
      <c r="DZ687" s="10"/>
      <c r="EA687" s="10"/>
      <c r="EB687" s="10"/>
      <c r="EC687" s="10"/>
      <c r="ED687" s="10"/>
      <c r="EE687" s="10"/>
      <c r="EF687" s="10"/>
      <c r="EG687" s="10"/>
      <c r="EH687" s="10"/>
      <c r="EI687" s="10"/>
      <c r="EJ687" s="10"/>
      <c r="EK687" s="10"/>
      <c r="EL687" s="10"/>
      <c r="EM687" s="10"/>
      <c r="EN687" s="10"/>
      <c r="EO687" s="10"/>
      <c r="EP687" s="10"/>
      <c r="EQ687" s="10"/>
      <c r="ER687" s="10"/>
      <c r="ES687" s="10"/>
      <c r="ET687" s="10"/>
      <c r="EU687" s="10"/>
      <c r="EV687" s="10"/>
      <c r="EW687" s="10"/>
      <c r="EX687" s="10"/>
      <c r="EY687" s="10"/>
      <c r="EZ687" s="10"/>
      <c r="FA687" s="10"/>
      <c r="FB687" s="10"/>
      <c r="FC687" s="10"/>
      <c r="FD687" s="10"/>
      <c r="FE687" s="10"/>
      <c r="FF687" s="10"/>
      <c r="FG687" s="10"/>
      <c r="FH687" s="10"/>
      <c r="FI687" s="10"/>
      <c r="FJ687" s="10"/>
      <c r="FK687" s="10"/>
      <c r="FL687" s="10"/>
      <c r="FM687" s="10"/>
      <c r="FN687" s="10"/>
      <c r="FO687" s="10"/>
      <c r="FP687" s="10"/>
      <c r="FQ687" s="10"/>
      <c r="FR687" s="10"/>
      <c r="FS687" s="10"/>
      <c r="FT687" s="10"/>
      <c r="FU687" s="10"/>
      <c r="FV687" s="10"/>
      <c r="FW687" s="10"/>
      <c r="FX687" s="10"/>
      <c r="FY687" s="10"/>
      <c r="FZ687" s="10"/>
      <c r="GA687" s="10"/>
      <c r="GB687" s="10"/>
      <c r="GC687" s="10"/>
      <c r="GD687" s="10"/>
      <c r="GE687" s="10"/>
      <c r="GF687" s="10"/>
      <c r="GG687" s="10"/>
      <c r="GH687" s="10"/>
      <c r="GI687" s="10"/>
      <c r="GJ687" s="10"/>
      <c r="GK687" s="10"/>
      <c r="GL687" s="10"/>
      <c r="GM687" s="10"/>
      <c r="GN687" s="10"/>
      <c r="GO687" s="10"/>
      <c r="GP687" s="10"/>
      <c r="GQ687" s="10"/>
      <c r="GR687" s="10"/>
      <c r="GS687" s="10"/>
      <c r="GT687" s="10"/>
      <c r="GU687" s="10"/>
      <c r="GV687" s="10"/>
      <c r="GW687" s="10"/>
      <c r="GX687" s="10"/>
      <c r="GY687" s="10"/>
      <c r="GZ687" s="10"/>
      <c r="HA687" s="10"/>
      <c r="HB687" s="10"/>
      <c r="HC687" s="10"/>
      <c r="HD687" s="10"/>
      <c r="HE687" s="10"/>
      <c r="HF687" s="10"/>
      <c r="HG687" s="10"/>
      <c r="HH687" s="10"/>
      <c r="HI687" s="10"/>
      <c r="HJ687" s="10"/>
      <c r="HK687" s="10"/>
      <c r="HL687" s="10"/>
      <c r="HM687" s="10"/>
      <c r="HN687" s="10"/>
      <c r="HO687" s="10"/>
      <c r="HP687" s="10"/>
      <c r="HQ687" s="10"/>
      <c r="HR687" s="10"/>
      <c r="HS687" s="10"/>
      <c r="HT687" s="10"/>
      <c r="HU687" s="10"/>
      <c r="HV687" s="10"/>
      <c r="HW687" s="10"/>
      <c r="HX687" s="10"/>
      <c r="HY687" s="10"/>
      <c r="HZ687" s="10"/>
      <c r="IA687" s="10"/>
      <c r="IB687" s="10"/>
      <c r="IC687" s="10"/>
      <c r="ID687" s="10"/>
      <c r="IE687" s="10"/>
      <c r="IF687" s="10"/>
      <c r="IG687" s="10"/>
      <c r="IH687" s="10"/>
      <c r="II687" s="10"/>
      <c r="IJ687" s="10"/>
      <c r="IK687" s="10"/>
      <c r="IL687" s="10"/>
      <c r="IM687" s="10"/>
      <c r="IN687" s="10"/>
      <c r="IO687" s="10"/>
    </row>
    <row r="688" s="19" customFormat="1" ht="48" customHeight="1" spans="1:249">
      <c r="A688" s="228">
        <v>4</v>
      </c>
      <c r="B688" s="229" t="s">
        <v>1496</v>
      </c>
      <c r="C688" s="228" t="s">
        <v>1326</v>
      </c>
      <c r="D688" s="119" t="s">
        <v>1486</v>
      </c>
      <c r="E688" s="119" t="s">
        <v>1497</v>
      </c>
      <c r="F688" s="75" t="s">
        <v>1498</v>
      </c>
      <c r="G688" s="230">
        <v>2.5429</v>
      </c>
      <c r="H688" s="76" t="s">
        <v>1489</v>
      </c>
      <c r="I688" s="241">
        <v>1</v>
      </c>
      <c r="J688" s="241"/>
      <c r="K688" s="242">
        <v>0.0003</v>
      </c>
      <c r="L688" s="242">
        <v>0.0003</v>
      </c>
      <c r="M688" s="242">
        <v>0.0012</v>
      </c>
      <c r="N688" s="242">
        <v>0.0012</v>
      </c>
      <c r="O688" s="237" t="s">
        <v>1490</v>
      </c>
      <c r="P688" s="237" t="s">
        <v>1482</v>
      </c>
      <c r="Q688" s="237">
        <v>2022.08</v>
      </c>
      <c r="R688" s="125"/>
      <c r="S688" s="10"/>
      <c r="T688" s="10"/>
      <c r="U688" s="10"/>
      <c r="V688" s="10"/>
      <c r="W688" s="10"/>
      <c r="X688" s="10"/>
      <c r="Y688" s="10"/>
      <c r="Z688" s="10"/>
      <c r="AA688" s="10"/>
      <c r="AB688" s="10"/>
      <c r="AC688" s="10"/>
      <c r="AD688" s="10"/>
      <c r="AE688" s="10"/>
      <c r="AF688" s="10"/>
      <c r="AG688" s="10"/>
      <c r="AH688" s="10"/>
      <c r="AI688" s="10"/>
      <c r="AJ688" s="10"/>
      <c r="AK688" s="10"/>
      <c r="AL688" s="10"/>
      <c r="AM688" s="10"/>
      <c r="AN688" s="10"/>
      <c r="AO688" s="10"/>
      <c r="AP688" s="10"/>
      <c r="AQ688" s="10"/>
      <c r="AR688" s="10"/>
      <c r="AS688" s="10"/>
      <c r="AT688" s="10"/>
      <c r="AU688" s="10"/>
      <c r="AV688" s="10"/>
      <c r="AW688" s="10"/>
      <c r="AX688" s="10"/>
      <c r="AY688" s="10"/>
      <c r="AZ688" s="10"/>
      <c r="BA688" s="10"/>
      <c r="BB688" s="10"/>
      <c r="BC688" s="10"/>
      <c r="BD688" s="10"/>
      <c r="BE688" s="10"/>
      <c r="BF688" s="10"/>
      <c r="BG688" s="10"/>
      <c r="BH688" s="10"/>
      <c r="BI688" s="10"/>
      <c r="BJ688" s="10"/>
      <c r="BK688" s="10"/>
      <c r="BL688" s="10"/>
      <c r="BM688" s="10"/>
      <c r="BN688" s="10"/>
      <c r="BO688" s="10"/>
      <c r="BP688" s="10"/>
      <c r="BQ688" s="10"/>
      <c r="BR688" s="10"/>
      <c r="BS688" s="10"/>
      <c r="BT688" s="10"/>
      <c r="BU688" s="10"/>
      <c r="BV688" s="10"/>
      <c r="BW688" s="10"/>
      <c r="BX688" s="10"/>
      <c r="BY688" s="10"/>
      <c r="BZ688" s="10"/>
      <c r="CA688" s="10"/>
      <c r="CB688" s="10"/>
      <c r="CC688" s="10"/>
      <c r="CD688" s="10"/>
      <c r="CE688" s="10"/>
      <c r="CF688" s="10"/>
      <c r="CG688" s="10"/>
      <c r="CH688" s="10"/>
      <c r="CI688" s="10"/>
      <c r="CJ688" s="10"/>
      <c r="CK688" s="10"/>
      <c r="CL688" s="10"/>
      <c r="CM688" s="10"/>
      <c r="CN688" s="10"/>
      <c r="CO688" s="10"/>
      <c r="CP688" s="10"/>
      <c r="CQ688" s="10"/>
      <c r="CR688" s="10"/>
      <c r="CS688" s="10"/>
      <c r="CT688" s="10"/>
      <c r="CU688" s="10"/>
      <c r="CV688" s="10"/>
      <c r="CW688" s="10"/>
      <c r="CX688" s="10"/>
      <c r="CY688" s="10"/>
      <c r="CZ688" s="10"/>
      <c r="DA688" s="10"/>
      <c r="DB688" s="10"/>
      <c r="DC688" s="10"/>
      <c r="DD688" s="10"/>
      <c r="DE688" s="10"/>
      <c r="DF688" s="10"/>
      <c r="DG688" s="10"/>
      <c r="DH688" s="10"/>
      <c r="DI688" s="10"/>
      <c r="DJ688" s="10"/>
      <c r="DK688" s="10"/>
      <c r="DL688" s="10"/>
      <c r="DM688" s="10"/>
      <c r="DN688" s="10"/>
      <c r="DO688" s="10"/>
      <c r="DP688" s="10"/>
      <c r="DQ688" s="10"/>
      <c r="DR688" s="10"/>
      <c r="DS688" s="10"/>
      <c r="DT688" s="10"/>
      <c r="DU688" s="10"/>
      <c r="DV688" s="10"/>
      <c r="DW688" s="10"/>
      <c r="DX688" s="10"/>
      <c r="DY688" s="10"/>
      <c r="DZ688" s="10"/>
      <c r="EA688" s="10"/>
      <c r="EB688" s="10"/>
      <c r="EC688" s="10"/>
      <c r="ED688" s="10"/>
      <c r="EE688" s="10"/>
      <c r="EF688" s="10"/>
      <c r="EG688" s="10"/>
      <c r="EH688" s="10"/>
      <c r="EI688" s="10"/>
      <c r="EJ688" s="10"/>
      <c r="EK688" s="10"/>
      <c r="EL688" s="10"/>
      <c r="EM688" s="10"/>
      <c r="EN688" s="10"/>
      <c r="EO688" s="10"/>
      <c r="EP688" s="10"/>
      <c r="EQ688" s="10"/>
      <c r="ER688" s="10"/>
      <c r="ES688" s="10"/>
      <c r="ET688" s="10"/>
      <c r="EU688" s="10"/>
      <c r="EV688" s="10"/>
      <c r="EW688" s="10"/>
      <c r="EX688" s="10"/>
      <c r="EY688" s="10"/>
      <c r="EZ688" s="10"/>
      <c r="FA688" s="10"/>
      <c r="FB688" s="10"/>
      <c r="FC688" s="10"/>
      <c r="FD688" s="10"/>
      <c r="FE688" s="10"/>
      <c r="FF688" s="10"/>
      <c r="FG688" s="10"/>
      <c r="FH688" s="10"/>
      <c r="FI688" s="10"/>
      <c r="FJ688" s="10"/>
      <c r="FK688" s="10"/>
      <c r="FL688" s="10"/>
      <c r="FM688" s="10"/>
      <c r="FN688" s="10"/>
      <c r="FO688" s="10"/>
      <c r="FP688" s="10"/>
      <c r="FQ688" s="10"/>
      <c r="FR688" s="10"/>
      <c r="FS688" s="10"/>
      <c r="FT688" s="10"/>
      <c r="FU688" s="10"/>
      <c r="FV688" s="10"/>
      <c r="FW688" s="10"/>
      <c r="FX688" s="10"/>
      <c r="FY688" s="10"/>
      <c r="FZ688" s="10"/>
      <c r="GA688" s="10"/>
      <c r="GB688" s="10"/>
      <c r="GC688" s="10"/>
      <c r="GD688" s="10"/>
      <c r="GE688" s="10"/>
      <c r="GF688" s="10"/>
      <c r="GG688" s="10"/>
      <c r="GH688" s="10"/>
      <c r="GI688" s="10"/>
      <c r="GJ688" s="10"/>
      <c r="GK688" s="10"/>
      <c r="GL688" s="10"/>
      <c r="GM688" s="10"/>
      <c r="GN688" s="10"/>
      <c r="GO688" s="10"/>
      <c r="GP688" s="10"/>
      <c r="GQ688" s="10"/>
      <c r="GR688" s="10"/>
      <c r="GS688" s="10"/>
      <c r="GT688" s="10"/>
      <c r="GU688" s="10"/>
      <c r="GV688" s="10"/>
      <c r="GW688" s="10"/>
      <c r="GX688" s="10"/>
      <c r="GY688" s="10"/>
      <c r="GZ688" s="10"/>
      <c r="HA688" s="10"/>
      <c r="HB688" s="10"/>
      <c r="HC688" s="10"/>
      <c r="HD688" s="10"/>
      <c r="HE688" s="10"/>
      <c r="HF688" s="10"/>
      <c r="HG688" s="10"/>
      <c r="HH688" s="10"/>
      <c r="HI688" s="10"/>
      <c r="HJ688" s="10"/>
      <c r="HK688" s="10"/>
      <c r="HL688" s="10"/>
      <c r="HM688" s="10"/>
      <c r="HN688" s="10"/>
      <c r="HO688" s="10"/>
      <c r="HP688" s="10"/>
      <c r="HQ688" s="10"/>
      <c r="HR688" s="10"/>
      <c r="HS688" s="10"/>
      <c r="HT688" s="10"/>
      <c r="HU688" s="10"/>
      <c r="HV688" s="10"/>
      <c r="HW688" s="10"/>
      <c r="HX688" s="10"/>
      <c r="HY688" s="10"/>
      <c r="HZ688" s="10"/>
      <c r="IA688" s="10"/>
      <c r="IB688" s="10"/>
      <c r="IC688" s="10"/>
      <c r="ID688" s="10"/>
      <c r="IE688" s="10"/>
      <c r="IF688" s="10"/>
      <c r="IG688" s="10"/>
      <c r="IH688" s="10"/>
      <c r="II688" s="10"/>
      <c r="IJ688" s="10"/>
      <c r="IK688" s="10"/>
      <c r="IL688" s="10"/>
      <c r="IM688" s="10"/>
      <c r="IN688" s="10"/>
      <c r="IO688" s="10"/>
    </row>
    <row r="689" s="19" customFormat="1" ht="48" customHeight="1" spans="1:249">
      <c r="A689" s="228">
        <v>5</v>
      </c>
      <c r="B689" s="229" t="s">
        <v>1499</v>
      </c>
      <c r="C689" s="228" t="s">
        <v>1326</v>
      </c>
      <c r="D689" s="119" t="s">
        <v>1486</v>
      </c>
      <c r="E689" s="119" t="s">
        <v>1500</v>
      </c>
      <c r="F689" s="75" t="s">
        <v>1501</v>
      </c>
      <c r="G689" s="230">
        <v>9.5425</v>
      </c>
      <c r="H689" s="76" t="s">
        <v>1489</v>
      </c>
      <c r="I689" s="241">
        <v>1</v>
      </c>
      <c r="J689" s="241"/>
      <c r="K689" s="242">
        <v>0.001</v>
      </c>
      <c r="L689" s="242">
        <v>0.001</v>
      </c>
      <c r="M689" s="242">
        <v>0.004</v>
      </c>
      <c r="N689" s="242">
        <v>0.004</v>
      </c>
      <c r="O689" s="237" t="s">
        <v>1490</v>
      </c>
      <c r="P689" s="237" t="s">
        <v>1482</v>
      </c>
      <c r="Q689" s="237">
        <v>2022.08</v>
      </c>
      <c r="R689" s="125"/>
      <c r="S689" s="10"/>
      <c r="T689" s="10"/>
      <c r="U689" s="10"/>
      <c r="V689" s="10"/>
      <c r="W689" s="10"/>
      <c r="X689" s="10"/>
      <c r="Y689" s="10"/>
      <c r="Z689" s="10"/>
      <c r="AA689" s="10"/>
      <c r="AB689" s="10"/>
      <c r="AC689" s="10"/>
      <c r="AD689" s="10"/>
      <c r="AE689" s="10"/>
      <c r="AF689" s="10"/>
      <c r="AG689" s="10"/>
      <c r="AH689" s="10"/>
      <c r="AI689" s="10"/>
      <c r="AJ689" s="10"/>
      <c r="AK689" s="10"/>
      <c r="AL689" s="10"/>
      <c r="AM689" s="10"/>
      <c r="AN689" s="10"/>
      <c r="AO689" s="10"/>
      <c r="AP689" s="10"/>
      <c r="AQ689" s="10"/>
      <c r="AR689" s="10"/>
      <c r="AS689" s="10"/>
      <c r="AT689" s="10"/>
      <c r="AU689" s="10"/>
      <c r="AV689" s="10"/>
      <c r="AW689" s="10"/>
      <c r="AX689" s="10"/>
      <c r="AY689" s="10"/>
      <c r="AZ689" s="10"/>
      <c r="BA689" s="10"/>
      <c r="BB689" s="10"/>
      <c r="BC689" s="10"/>
      <c r="BD689" s="10"/>
      <c r="BE689" s="10"/>
      <c r="BF689" s="10"/>
      <c r="BG689" s="10"/>
      <c r="BH689" s="10"/>
      <c r="BI689" s="10"/>
      <c r="BJ689" s="10"/>
      <c r="BK689" s="10"/>
      <c r="BL689" s="10"/>
      <c r="BM689" s="10"/>
      <c r="BN689" s="10"/>
      <c r="BO689" s="10"/>
      <c r="BP689" s="10"/>
      <c r="BQ689" s="10"/>
      <c r="BR689" s="10"/>
      <c r="BS689" s="10"/>
      <c r="BT689" s="10"/>
      <c r="BU689" s="10"/>
      <c r="BV689" s="10"/>
      <c r="BW689" s="10"/>
      <c r="BX689" s="10"/>
      <c r="BY689" s="10"/>
      <c r="BZ689" s="10"/>
      <c r="CA689" s="10"/>
      <c r="CB689" s="10"/>
      <c r="CC689" s="10"/>
      <c r="CD689" s="10"/>
      <c r="CE689" s="10"/>
      <c r="CF689" s="10"/>
      <c r="CG689" s="10"/>
      <c r="CH689" s="10"/>
      <c r="CI689" s="10"/>
      <c r="CJ689" s="10"/>
      <c r="CK689" s="10"/>
      <c r="CL689" s="10"/>
      <c r="CM689" s="10"/>
      <c r="CN689" s="10"/>
      <c r="CO689" s="10"/>
      <c r="CP689" s="10"/>
      <c r="CQ689" s="10"/>
      <c r="CR689" s="10"/>
      <c r="CS689" s="10"/>
      <c r="CT689" s="10"/>
      <c r="CU689" s="10"/>
      <c r="CV689" s="10"/>
      <c r="CW689" s="10"/>
      <c r="CX689" s="10"/>
      <c r="CY689" s="10"/>
      <c r="CZ689" s="10"/>
      <c r="DA689" s="10"/>
      <c r="DB689" s="10"/>
      <c r="DC689" s="10"/>
      <c r="DD689" s="10"/>
      <c r="DE689" s="10"/>
      <c r="DF689" s="10"/>
      <c r="DG689" s="10"/>
      <c r="DH689" s="10"/>
      <c r="DI689" s="10"/>
      <c r="DJ689" s="10"/>
      <c r="DK689" s="10"/>
      <c r="DL689" s="10"/>
      <c r="DM689" s="10"/>
      <c r="DN689" s="10"/>
      <c r="DO689" s="10"/>
      <c r="DP689" s="10"/>
      <c r="DQ689" s="10"/>
      <c r="DR689" s="10"/>
      <c r="DS689" s="10"/>
      <c r="DT689" s="10"/>
      <c r="DU689" s="10"/>
      <c r="DV689" s="10"/>
      <c r="DW689" s="10"/>
      <c r="DX689" s="10"/>
      <c r="DY689" s="10"/>
      <c r="DZ689" s="10"/>
      <c r="EA689" s="10"/>
      <c r="EB689" s="10"/>
      <c r="EC689" s="10"/>
      <c r="ED689" s="10"/>
      <c r="EE689" s="10"/>
      <c r="EF689" s="10"/>
      <c r="EG689" s="10"/>
      <c r="EH689" s="10"/>
      <c r="EI689" s="10"/>
      <c r="EJ689" s="10"/>
      <c r="EK689" s="10"/>
      <c r="EL689" s="10"/>
      <c r="EM689" s="10"/>
      <c r="EN689" s="10"/>
      <c r="EO689" s="10"/>
      <c r="EP689" s="10"/>
      <c r="EQ689" s="10"/>
      <c r="ER689" s="10"/>
      <c r="ES689" s="10"/>
      <c r="ET689" s="10"/>
      <c r="EU689" s="10"/>
      <c r="EV689" s="10"/>
      <c r="EW689" s="10"/>
      <c r="EX689" s="10"/>
      <c r="EY689" s="10"/>
      <c r="EZ689" s="10"/>
      <c r="FA689" s="10"/>
      <c r="FB689" s="10"/>
      <c r="FC689" s="10"/>
      <c r="FD689" s="10"/>
      <c r="FE689" s="10"/>
      <c r="FF689" s="10"/>
      <c r="FG689" s="10"/>
      <c r="FH689" s="10"/>
      <c r="FI689" s="10"/>
      <c r="FJ689" s="10"/>
      <c r="FK689" s="10"/>
      <c r="FL689" s="10"/>
      <c r="FM689" s="10"/>
      <c r="FN689" s="10"/>
      <c r="FO689" s="10"/>
      <c r="FP689" s="10"/>
      <c r="FQ689" s="10"/>
      <c r="FR689" s="10"/>
      <c r="FS689" s="10"/>
      <c r="FT689" s="10"/>
      <c r="FU689" s="10"/>
      <c r="FV689" s="10"/>
      <c r="FW689" s="10"/>
      <c r="FX689" s="10"/>
      <c r="FY689" s="10"/>
      <c r="FZ689" s="10"/>
      <c r="GA689" s="10"/>
      <c r="GB689" s="10"/>
      <c r="GC689" s="10"/>
      <c r="GD689" s="10"/>
      <c r="GE689" s="10"/>
      <c r="GF689" s="10"/>
      <c r="GG689" s="10"/>
      <c r="GH689" s="10"/>
      <c r="GI689" s="10"/>
      <c r="GJ689" s="10"/>
      <c r="GK689" s="10"/>
      <c r="GL689" s="10"/>
      <c r="GM689" s="10"/>
      <c r="GN689" s="10"/>
      <c r="GO689" s="10"/>
      <c r="GP689" s="10"/>
      <c r="GQ689" s="10"/>
      <c r="GR689" s="10"/>
      <c r="GS689" s="10"/>
      <c r="GT689" s="10"/>
      <c r="GU689" s="10"/>
      <c r="GV689" s="10"/>
      <c r="GW689" s="10"/>
      <c r="GX689" s="10"/>
      <c r="GY689" s="10"/>
      <c r="GZ689" s="10"/>
      <c r="HA689" s="10"/>
      <c r="HB689" s="10"/>
      <c r="HC689" s="10"/>
      <c r="HD689" s="10"/>
      <c r="HE689" s="10"/>
      <c r="HF689" s="10"/>
      <c r="HG689" s="10"/>
      <c r="HH689" s="10"/>
      <c r="HI689" s="10"/>
      <c r="HJ689" s="10"/>
      <c r="HK689" s="10"/>
      <c r="HL689" s="10"/>
      <c r="HM689" s="10"/>
      <c r="HN689" s="10"/>
      <c r="HO689" s="10"/>
      <c r="HP689" s="10"/>
      <c r="HQ689" s="10"/>
      <c r="HR689" s="10"/>
      <c r="HS689" s="10"/>
      <c r="HT689" s="10"/>
      <c r="HU689" s="10"/>
      <c r="HV689" s="10"/>
      <c r="HW689" s="10"/>
      <c r="HX689" s="10"/>
      <c r="HY689" s="10"/>
      <c r="HZ689" s="10"/>
      <c r="IA689" s="10"/>
      <c r="IB689" s="10"/>
      <c r="IC689" s="10"/>
      <c r="ID689" s="10"/>
      <c r="IE689" s="10"/>
      <c r="IF689" s="10"/>
      <c r="IG689" s="10"/>
      <c r="IH689" s="10"/>
      <c r="II689" s="10"/>
      <c r="IJ689" s="10"/>
      <c r="IK689" s="10"/>
      <c r="IL689" s="10"/>
      <c r="IM689" s="10"/>
      <c r="IN689" s="10"/>
      <c r="IO689" s="10"/>
    </row>
    <row r="690" s="19" customFormat="1" ht="48" customHeight="1" spans="1:249">
      <c r="A690" s="228">
        <v>6</v>
      </c>
      <c r="B690" s="229" t="s">
        <v>1502</v>
      </c>
      <c r="C690" s="228" t="s">
        <v>1326</v>
      </c>
      <c r="D690" s="119" t="s">
        <v>1486</v>
      </c>
      <c r="E690" s="119" t="s">
        <v>1503</v>
      </c>
      <c r="F690" s="75" t="s">
        <v>1504</v>
      </c>
      <c r="G690" s="230">
        <v>6.9697</v>
      </c>
      <c r="H690" s="76" t="s">
        <v>1489</v>
      </c>
      <c r="I690" s="241">
        <v>1</v>
      </c>
      <c r="J690" s="241"/>
      <c r="K690" s="242">
        <v>0.0012</v>
      </c>
      <c r="L690" s="242">
        <v>0.0012</v>
      </c>
      <c r="M690" s="242">
        <v>0.0048</v>
      </c>
      <c r="N690" s="242">
        <v>0.0048</v>
      </c>
      <c r="O690" s="237" t="s">
        <v>1490</v>
      </c>
      <c r="P690" s="237" t="s">
        <v>1482</v>
      </c>
      <c r="Q690" s="237">
        <v>2022.08</v>
      </c>
      <c r="R690" s="125"/>
      <c r="S690" s="10"/>
      <c r="T690" s="10"/>
      <c r="U690" s="10"/>
      <c r="V690" s="10"/>
      <c r="W690" s="10"/>
      <c r="X690" s="10"/>
      <c r="Y690" s="10"/>
      <c r="Z690" s="10"/>
      <c r="AA690" s="10"/>
      <c r="AB690" s="10"/>
      <c r="AC690" s="10"/>
      <c r="AD690" s="10"/>
      <c r="AE690" s="10"/>
      <c r="AF690" s="10"/>
      <c r="AG690" s="10"/>
      <c r="AH690" s="10"/>
      <c r="AI690" s="10"/>
      <c r="AJ690" s="10"/>
      <c r="AK690" s="10"/>
      <c r="AL690" s="10"/>
      <c r="AM690" s="10"/>
      <c r="AN690" s="10"/>
      <c r="AO690" s="10"/>
      <c r="AP690" s="10"/>
      <c r="AQ690" s="10"/>
      <c r="AR690" s="10"/>
      <c r="AS690" s="10"/>
      <c r="AT690" s="10"/>
      <c r="AU690" s="10"/>
      <c r="AV690" s="10"/>
      <c r="AW690" s="10"/>
      <c r="AX690" s="10"/>
      <c r="AY690" s="10"/>
      <c r="AZ690" s="10"/>
      <c r="BA690" s="10"/>
      <c r="BB690" s="10"/>
      <c r="BC690" s="10"/>
      <c r="BD690" s="10"/>
      <c r="BE690" s="10"/>
      <c r="BF690" s="10"/>
      <c r="BG690" s="10"/>
      <c r="BH690" s="10"/>
      <c r="BI690" s="10"/>
      <c r="BJ690" s="10"/>
      <c r="BK690" s="10"/>
      <c r="BL690" s="10"/>
      <c r="BM690" s="10"/>
      <c r="BN690" s="10"/>
      <c r="BO690" s="10"/>
      <c r="BP690" s="10"/>
      <c r="BQ690" s="10"/>
      <c r="BR690" s="10"/>
      <c r="BS690" s="10"/>
      <c r="BT690" s="10"/>
      <c r="BU690" s="10"/>
      <c r="BV690" s="10"/>
      <c r="BW690" s="10"/>
      <c r="BX690" s="10"/>
      <c r="BY690" s="10"/>
      <c r="BZ690" s="10"/>
      <c r="CA690" s="10"/>
      <c r="CB690" s="10"/>
      <c r="CC690" s="10"/>
      <c r="CD690" s="10"/>
      <c r="CE690" s="10"/>
      <c r="CF690" s="10"/>
      <c r="CG690" s="10"/>
      <c r="CH690" s="10"/>
      <c r="CI690" s="10"/>
      <c r="CJ690" s="10"/>
      <c r="CK690" s="10"/>
      <c r="CL690" s="10"/>
      <c r="CM690" s="10"/>
      <c r="CN690" s="10"/>
      <c r="CO690" s="10"/>
      <c r="CP690" s="10"/>
      <c r="CQ690" s="10"/>
      <c r="CR690" s="10"/>
      <c r="CS690" s="10"/>
      <c r="CT690" s="10"/>
      <c r="CU690" s="10"/>
      <c r="CV690" s="10"/>
      <c r="CW690" s="10"/>
      <c r="CX690" s="10"/>
      <c r="CY690" s="10"/>
      <c r="CZ690" s="10"/>
      <c r="DA690" s="10"/>
      <c r="DB690" s="10"/>
      <c r="DC690" s="10"/>
      <c r="DD690" s="10"/>
      <c r="DE690" s="10"/>
      <c r="DF690" s="10"/>
      <c r="DG690" s="10"/>
      <c r="DH690" s="10"/>
      <c r="DI690" s="10"/>
      <c r="DJ690" s="10"/>
      <c r="DK690" s="10"/>
      <c r="DL690" s="10"/>
      <c r="DM690" s="10"/>
      <c r="DN690" s="10"/>
      <c r="DO690" s="10"/>
      <c r="DP690" s="10"/>
      <c r="DQ690" s="10"/>
      <c r="DR690" s="10"/>
      <c r="DS690" s="10"/>
      <c r="DT690" s="10"/>
      <c r="DU690" s="10"/>
      <c r="DV690" s="10"/>
      <c r="DW690" s="10"/>
      <c r="DX690" s="10"/>
      <c r="DY690" s="10"/>
      <c r="DZ690" s="10"/>
      <c r="EA690" s="10"/>
      <c r="EB690" s="10"/>
      <c r="EC690" s="10"/>
      <c r="ED690" s="10"/>
      <c r="EE690" s="10"/>
      <c r="EF690" s="10"/>
      <c r="EG690" s="10"/>
      <c r="EH690" s="10"/>
      <c r="EI690" s="10"/>
      <c r="EJ690" s="10"/>
      <c r="EK690" s="10"/>
      <c r="EL690" s="10"/>
      <c r="EM690" s="10"/>
      <c r="EN690" s="10"/>
      <c r="EO690" s="10"/>
      <c r="EP690" s="10"/>
      <c r="EQ690" s="10"/>
      <c r="ER690" s="10"/>
      <c r="ES690" s="10"/>
      <c r="ET690" s="10"/>
      <c r="EU690" s="10"/>
      <c r="EV690" s="10"/>
      <c r="EW690" s="10"/>
      <c r="EX690" s="10"/>
      <c r="EY690" s="10"/>
      <c r="EZ690" s="10"/>
      <c r="FA690" s="10"/>
      <c r="FB690" s="10"/>
      <c r="FC690" s="10"/>
      <c r="FD690" s="10"/>
      <c r="FE690" s="10"/>
      <c r="FF690" s="10"/>
      <c r="FG690" s="10"/>
      <c r="FH690" s="10"/>
      <c r="FI690" s="10"/>
      <c r="FJ690" s="10"/>
      <c r="FK690" s="10"/>
      <c r="FL690" s="10"/>
      <c r="FM690" s="10"/>
      <c r="FN690" s="10"/>
      <c r="FO690" s="10"/>
      <c r="FP690" s="10"/>
      <c r="FQ690" s="10"/>
      <c r="FR690" s="10"/>
      <c r="FS690" s="10"/>
      <c r="FT690" s="10"/>
      <c r="FU690" s="10"/>
      <c r="FV690" s="10"/>
      <c r="FW690" s="10"/>
      <c r="FX690" s="10"/>
      <c r="FY690" s="10"/>
      <c r="FZ690" s="10"/>
      <c r="GA690" s="10"/>
      <c r="GB690" s="10"/>
      <c r="GC690" s="10"/>
      <c r="GD690" s="10"/>
      <c r="GE690" s="10"/>
      <c r="GF690" s="10"/>
      <c r="GG690" s="10"/>
      <c r="GH690" s="10"/>
      <c r="GI690" s="10"/>
      <c r="GJ690" s="10"/>
      <c r="GK690" s="10"/>
      <c r="GL690" s="10"/>
      <c r="GM690" s="10"/>
      <c r="GN690" s="10"/>
      <c r="GO690" s="10"/>
      <c r="GP690" s="10"/>
      <c r="GQ690" s="10"/>
      <c r="GR690" s="10"/>
      <c r="GS690" s="10"/>
      <c r="GT690" s="10"/>
      <c r="GU690" s="10"/>
      <c r="GV690" s="10"/>
      <c r="GW690" s="10"/>
      <c r="GX690" s="10"/>
      <c r="GY690" s="10"/>
      <c r="GZ690" s="10"/>
      <c r="HA690" s="10"/>
      <c r="HB690" s="10"/>
      <c r="HC690" s="10"/>
      <c r="HD690" s="10"/>
      <c r="HE690" s="10"/>
      <c r="HF690" s="10"/>
      <c r="HG690" s="10"/>
      <c r="HH690" s="10"/>
      <c r="HI690" s="10"/>
      <c r="HJ690" s="10"/>
      <c r="HK690" s="10"/>
      <c r="HL690" s="10"/>
      <c r="HM690" s="10"/>
      <c r="HN690" s="10"/>
      <c r="HO690" s="10"/>
      <c r="HP690" s="10"/>
      <c r="HQ690" s="10"/>
      <c r="HR690" s="10"/>
      <c r="HS690" s="10"/>
      <c r="HT690" s="10"/>
      <c r="HU690" s="10"/>
      <c r="HV690" s="10"/>
      <c r="HW690" s="10"/>
      <c r="HX690" s="10"/>
      <c r="HY690" s="10"/>
      <c r="HZ690" s="10"/>
      <c r="IA690" s="10"/>
      <c r="IB690" s="10"/>
      <c r="IC690" s="10"/>
      <c r="ID690" s="10"/>
      <c r="IE690" s="10"/>
      <c r="IF690" s="10"/>
      <c r="IG690" s="10"/>
      <c r="IH690" s="10"/>
      <c r="II690" s="10"/>
      <c r="IJ690" s="10"/>
      <c r="IK690" s="10"/>
      <c r="IL690" s="10"/>
      <c r="IM690" s="10"/>
      <c r="IN690" s="10"/>
      <c r="IO690" s="10"/>
    </row>
    <row r="691" s="19" customFormat="1" ht="48" customHeight="1" spans="1:249">
      <c r="A691" s="228">
        <v>7</v>
      </c>
      <c r="B691" s="229" t="s">
        <v>1505</v>
      </c>
      <c r="C691" s="228" t="s">
        <v>1326</v>
      </c>
      <c r="D691" s="119" t="s">
        <v>1486</v>
      </c>
      <c r="E691" s="119" t="s">
        <v>1427</v>
      </c>
      <c r="F691" s="75" t="s">
        <v>1506</v>
      </c>
      <c r="G691" s="230">
        <v>4.7576</v>
      </c>
      <c r="H691" s="76" t="s">
        <v>1489</v>
      </c>
      <c r="I691" s="241">
        <v>1</v>
      </c>
      <c r="J691" s="241"/>
      <c r="K691" s="242">
        <v>0.0025</v>
      </c>
      <c r="L691" s="242">
        <v>0.0025</v>
      </c>
      <c r="M691" s="242">
        <v>0.01</v>
      </c>
      <c r="N691" s="242">
        <v>0.01</v>
      </c>
      <c r="O691" s="237" t="s">
        <v>1490</v>
      </c>
      <c r="P691" s="237" t="s">
        <v>1482</v>
      </c>
      <c r="Q691" s="237">
        <v>2022.08</v>
      </c>
      <c r="R691" s="125"/>
      <c r="S691" s="10"/>
      <c r="T691" s="10"/>
      <c r="U691" s="10"/>
      <c r="V691" s="10"/>
      <c r="W691" s="10"/>
      <c r="X691" s="10"/>
      <c r="Y691" s="10"/>
      <c r="Z691" s="10"/>
      <c r="AA691" s="10"/>
      <c r="AB691" s="10"/>
      <c r="AC691" s="10"/>
      <c r="AD691" s="10"/>
      <c r="AE691" s="10"/>
      <c r="AF691" s="10"/>
      <c r="AG691" s="10"/>
      <c r="AH691" s="10"/>
      <c r="AI691" s="10"/>
      <c r="AJ691" s="10"/>
      <c r="AK691" s="10"/>
      <c r="AL691" s="10"/>
      <c r="AM691" s="10"/>
      <c r="AN691" s="10"/>
      <c r="AO691" s="10"/>
      <c r="AP691" s="10"/>
      <c r="AQ691" s="10"/>
      <c r="AR691" s="10"/>
      <c r="AS691" s="10"/>
      <c r="AT691" s="10"/>
      <c r="AU691" s="10"/>
      <c r="AV691" s="10"/>
      <c r="AW691" s="10"/>
      <c r="AX691" s="10"/>
      <c r="AY691" s="10"/>
      <c r="AZ691" s="10"/>
      <c r="BA691" s="10"/>
      <c r="BB691" s="10"/>
      <c r="BC691" s="10"/>
      <c r="BD691" s="10"/>
      <c r="BE691" s="10"/>
      <c r="BF691" s="10"/>
      <c r="BG691" s="10"/>
      <c r="BH691" s="10"/>
      <c r="BI691" s="10"/>
      <c r="BJ691" s="10"/>
      <c r="BK691" s="10"/>
      <c r="BL691" s="10"/>
      <c r="BM691" s="10"/>
      <c r="BN691" s="10"/>
      <c r="BO691" s="10"/>
      <c r="BP691" s="10"/>
      <c r="BQ691" s="10"/>
      <c r="BR691" s="10"/>
      <c r="BS691" s="10"/>
      <c r="BT691" s="10"/>
      <c r="BU691" s="10"/>
      <c r="BV691" s="10"/>
      <c r="BW691" s="10"/>
      <c r="BX691" s="10"/>
      <c r="BY691" s="10"/>
      <c r="BZ691" s="10"/>
      <c r="CA691" s="10"/>
      <c r="CB691" s="10"/>
      <c r="CC691" s="10"/>
      <c r="CD691" s="10"/>
      <c r="CE691" s="10"/>
      <c r="CF691" s="10"/>
      <c r="CG691" s="10"/>
      <c r="CH691" s="10"/>
      <c r="CI691" s="10"/>
      <c r="CJ691" s="10"/>
      <c r="CK691" s="10"/>
      <c r="CL691" s="10"/>
      <c r="CM691" s="10"/>
      <c r="CN691" s="10"/>
      <c r="CO691" s="10"/>
      <c r="CP691" s="10"/>
      <c r="CQ691" s="10"/>
      <c r="CR691" s="10"/>
      <c r="CS691" s="10"/>
      <c r="CT691" s="10"/>
      <c r="CU691" s="10"/>
      <c r="CV691" s="10"/>
      <c r="CW691" s="10"/>
      <c r="CX691" s="10"/>
      <c r="CY691" s="10"/>
      <c r="CZ691" s="10"/>
      <c r="DA691" s="10"/>
      <c r="DB691" s="10"/>
      <c r="DC691" s="10"/>
      <c r="DD691" s="10"/>
      <c r="DE691" s="10"/>
      <c r="DF691" s="10"/>
      <c r="DG691" s="10"/>
      <c r="DH691" s="10"/>
      <c r="DI691" s="10"/>
      <c r="DJ691" s="10"/>
      <c r="DK691" s="10"/>
      <c r="DL691" s="10"/>
      <c r="DM691" s="10"/>
      <c r="DN691" s="10"/>
      <c r="DO691" s="10"/>
      <c r="DP691" s="10"/>
      <c r="DQ691" s="10"/>
      <c r="DR691" s="10"/>
      <c r="DS691" s="10"/>
      <c r="DT691" s="10"/>
      <c r="DU691" s="10"/>
      <c r="DV691" s="10"/>
      <c r="DW691" s="10"/>
      <c r="DX691" s="10"/>
      <c r="DY691" s="10"/>
      <c r="DZ691" s="10"/>
      <c r="EA691" s="10"/>
      <c r="EB691" s="10"/>
      <c r="EC691" s="10"/>
      <c r="ED691" s="10"/>
      <c r="EE691" s="10"/>
      <c r="EF691" s="10"/>
      <c r="EG691" s="10"/>
      <c r="EH691" s="10"/>
      <c r="EI691" s="10"/>
      <c r="EJ691" s="10"/>
      <c r="EK691" s="10"/>
      <c r="EL691" s="10"/>
      <c r="EM691" s="10"/>
      <c r="EN691" s="10"/>
      <c r="EO691" s="10"/>
      <c r="EP691" s="10"/>
      <c r="EQ691" s="10"/>
      <c r="ER691" s="10"/>
      <c r="ES691" s="10"/>
      <c r="ET691" s="10"/>
      <c r="EU691" s="10"/>
      <c r="EV691" s="10"/>
      <c r="EW691" s="10"/>
      <c r="EX691" s="10"/>
      <c r="EY691" s="10"/>
      <c r="EZ691" s="10"/>
      <c r="FA691" s="10"/>
      <c r="FB691" s="10"/>
      <c r="FC691" s="10"/>
      <c r="FD691" s="10"/>
      <c r="FE691" s="10"/>
      <c r="FF691" s="10"/>
      <c r="FG691" s="10"/>
      <c r="FH691" s="10"/>
      <c r="FI691" s="10"/>
      <c r="FJ691" s="10"/>
      <c r="FK691" s="10"/>
      <c r="FL691" s="10"/>
      <c r="FM691" s="10"/>
      <c r="FN691" s="10"/>
      <c r="FO691" s="10"/>
      <c r="FP691" s="10"/>
      <c r="FQ691" s="10"/>
      <c r="FR691" s="10"/>
      <c r="FS691" s="10"/>
      <c r="FT691" s="10"/>
      <c r="FU691" s="10"/>
      <c r="FV691" s="10"/>
      <c r="FW691" s="10"/>
      <c r="FX691" s="10"/>
      <c r="FY691" s="10"/>
      <c r="FZ691" s="10"/>
      <c r="GA691" s="10"/>
      <c r="GB691" s="10"/>
      <c r="GC691" s="10"/>
      <c r="GD691" s="10"/>
      <c r="GE691" s="10"/>
      <c r="GF691" s="10"/>
      <c r="GG691" s="10"/>
      <c r="GH691" s="10"/>
      <c r="GI691" s="10"/>
      <c r="GJ691" s="10"/>
      <c r="GK691" s="10"/>
      <c r="GL691" s="10"/>
      <c r="GM691" s="10"/>
      <c r="GN691" s="10"/>
      <c r="GO691" s="10"/>
      <c r="GP691" s="10"/>
      <c r="GQ691" s="10"/>
      <c r="GR691" s="10"/>
      <c r="GS691" s="10"/>
      <c r="GT691" s="10"/>
      <c r="GU691" s="10"/>
      <c r="GV691" s="10"/>
      <c r="GW691" s="10"/>
      <c r="GX691" s="10"/>
      <c r="GY691" s="10"/>
      <c r="GZ691" s="10"/>
      <c r="HA691" s="10"/>
      <c r="HB691" s="10"/>
      <c r="HC691" s="10"/>
      <c r="HD691" s="10"/>
      <c r="HE691" s="10"/>
      <c r="HF691" s="10"/>
      <c r="HG691" s="10"/>
      <c r="HH691" s="10"/>
      <c r="HI691" s="10"/>
      <c r="HJ691" s="10"/>
      <c r="HK691" s="10"/>
      <c r="HL691" s="10"/>
      <c r="HM691" s="10"/>
      <c r="HN691" s="10"/>
      <c r="HO691" s="10"/>
      <c r="HP691" s="10"/>
      <c r="HQ691" s="10"/>
      <c r="HR691" s="10"/>
      <c r="HS691" s="10"/>
      <c r="HT691" s="10"/>
      <c r="HU691" s="10"/>
      <c r="HV691" s="10"/>
      <c r="HW691" s="10"/>
      <c r="HX691" s="10"/>
      <c r="HY691" s="10"/>
      <c r="HZ691" s="10"/>
      <c r="IA691" s="10"/>
      <c r="IB691" s="10"/>
      <c r="IC691" s="10"/>
      <c r="ID691" s="10"/>
      <c r="IE691" s="10"/>
      <c r="IF691" s="10"/>
      <c r="IG691" s="10"/>
      <c r="IH691" s="10"/>
      <c r="II691" s="10"/>
      <c r="IJ691" s="10"/>
      <c r="IK691" s="10"/>
      <c r="IL691" s="10"/>
      <c r="IM691" s="10"/>
      <c r="IN691" s="10"/>
      <c r="IO691" s="10"/>
    </row>
    <row r="692" s="19" customFormat="1" ht="48" customHeight="1" spans="1:249">
      <c r="A692" s="228">
        <v>8</v>
      </c>
      <c r="B692" s="229" t="s">
        <v>1507</v>
      </c>
      <c r="C692" s="228" t="s">
        <v>1326</v>
      </c>
      <c r="D692" s="119" t="s">
        <v>1486</v>
      </c>
      <c r="E692" s="119" t="s">
        <v>1508</v>
      </c>
      <c r="F692" s="75" t="s">
        <v>1509</v>
      </c>
      <c r="G692" s="230">
        <v>1.7986</v>
      </c>
      <c r="H692" s="76" t="s">
        <v>1489</v>
      </c>
      <c r="I692" s="241">
        <v>1</v>
      </c>
      <c r="J692" s="241"/>
      <c r="K692" s="242">
        <v>0.0004</v>
      </c>
      <c r="L692" s="242">
        <v>0.0004</v>
      </c>
      <c r="M692" s="242">
        <v>0.0016</v>
      </c>
      <c r="N692" s="242">
        <v>0.0016</v>
      </c>
      <c r="O692" s="237" t="s">
        <v>1490</v>
      </c>
      <c r="P692" s="237" t="s">
        <v>1482</v>
      </c>
      <c r="Q692" s="237">
        <v>2022.08</v>
      </c>
      <c r="R692" s="125"/>
      <c r="S692" s="10"/>
      <c r="T692" s="10"/>
      <c r="U692" s="10"/>
      <c r="V692" s="10"/>
      <c r="W692" s="10"/>
      <c r="X692" s="10"/>
      <c r="Y692" s="10"/>
      <c r="Z692" s="10"/>
      <c r="AA692" s="10"/>
      <c r="AB692" s="10"/>
      <c r="AC692" s="10"/>
      <c r="AD692" s="10"/>
      <c r="AE692" s="10"/>
      <c r="AF692" s="10"/>
      <c r="AG692" s="10"/>
      <c r="AH692" s="10"/>
      <c r="AI692" s="10"/>
      <c r="AJ692" s="10"/>
      <c r="AK692" s="10"/>
      <c r="AL692" s="10"/>
      <c r="AM692" s="10"/>
      <c r="AN692" s="10"/>
      <c r="AO692" s="10"/>
      <c r="AP692" s="10"/>
      <c r="AQ692" s="10"/>
      <c r="AR692" s="10"/>
      <c r="AS692" s="10"/>
      <c r="AT692" s="10"/>
      <c r="AU692" s="10"/>
      <c r="AV692" s="10"/>
      <c r="AW692" s="10"/>
      <c r="AX692" s="10"/>
      <c r="AY692" s="10"/>
      <c r="AZ692" s="10"/>
      <c r="BA692" s="10"/>
      <c r="BB692" s="10"/>
      <c r="BC692" s="10"/>
      <c r="BD692" s="10"/>
      <c r="BE692" s="10"/>
      <c r="BF692" s="10"/>
      <c r="BG692" s="10"/>
      <c r="BH692" s="10"/>
      <c r="BI692" s="10"/>
      <c r="BJ692" s="10"/>
      <c r="BK692" s="10"/>
      <c r="BL692" s="10"/>
      <c r="BM692" s="10"/>
      <c r="BN692" s="10"/>
      <c r="BO692" s="10"/>
      <c r="BP692" s="10"/>
      <c r="BQ692" s="10"/>
      <c r="BR692" s="10"/>
      <c r="BS692" s="10"/>
      <c r="BT692" s="10"/>
      <c r="BU692" s="10"/>
      <c r="BV692" s="10"/>
      <c r="BW692" s="10"/>
      <c r="BX692" s="10"/>
      <c r="BY692" s="10"/>
      <c r="BZ692" s="10"/>
      <c r="CA692" s="10"/>
      <c r="CB692" s="10"/>
      <c r="CC692" s="10"/>
      <c r="CD692" s="10"/>
      <c r="CE692" s="10"/>
      <c r="CF692" s="10"/>
      <c r="CG692" s="10"/>
      <c r="CH692" s="10"/>
      <c r="CI692" s="10"/>
      <c r="CJ692" s="10"/>
      <c r="CK692" s="10"/>
      <c r="CL692" s="10"/>
      <c r="CM692" s="10"/>
      <c r="CN692" s="10"/>
      <c r="CO692" s="10"/>
      <c r="CP692" s="10"/>
      <c r="CQ692" s="10"/>
      <c r="CR692" s="10"/>
      <c r="CS692" s="10"/>
      <c r="CT692" s="10"/>
      <c r="CU692" s="10"/>
      <c r="CV692" s="10"/>
      <c r="CW692" s="10"/>
      <c r="CX692" s="10"/>
      <c r="CY692" s="10"/>
      <c r="CZ692" s="10"/>
      <c r="DA692" s="10"/>
      <c r="DB692" s="10"/>
      <c r="DC692" s="10"/>
      <c r="DD692" s="10"/>
      <c r="DE692" s="10"/>
      <c r="DF692" s="10"/>
      <c r="DG692" s="10"/>
      <c r="DH692" s="10"/>
      <c r="DI692" s="10"/>
      <c r="DJ692" s="10"/>
      <c r="DK692" s="10"/>
      <c r="DL692" s="10"/>
      <c r="DM692" s="10"/>
      <c r="DN692" s="10"/>
      <c r="DO692" s="10"/>
      <c r="DP692" s="10"/>
      <c r="DQ692" s="10"/>
      <c r="DR692" s="10"/>
      <c r="DS692" s="10"/>
      <c r="DT692" s="10"/>
      <c r="DU692" s="10"/>
      <c r="DV692" s="10"/>
      <c r="DW692" s="10"/>
      <c r="DX692" s="10"/>
      <c r="DY692" s="10"/>
      <c r="DZ692" s="10"/>
      <c r="EA692" s="10"/>
      <c r="EB692" s="10"/>
      <c r="EC692" s="10"/>
      <c r="ED692" s="10"/>
      <c r="EE692" s="10"/>
      <c r="EF692" s="10"/>
      <c r="EG692" s="10"/>
      <c r="EH692" s="10"/>
      <c r="EI692" s="10"/>
      <c r="EJ692" s="10"/>
      <c r="EK692" s="10"/>
      <c r="EL692" s="10"/>
      <c r="EM692" s="10"/>
      <c r="EN692" s="10"/>
      <c r="EO692" s="10"/>
      <c r="EP692" s="10"/>
      <c r="EQ692" s="10"/>
      <c r="ER692" s="10"/>
      <c r="ES692" s="10"/>
      <c r="ET692" s="10"/>
      <c r="EU692" s="10"/>
      <c r="EV692" s="10"/>
      <c r="EW692" s="10"/>
      <c r="EX692" s="10"/>
      <c r="EY692" s="10"/>
      <c r="EZ692" s="10"/>
      <c r="FA692" s="10"/>
      <c r="FB692" s="10"/>
      <c r="FC692" s="10"/>
      <c r="FD692" s="10"/>
      <c r="FE692" s="10"/>
      <c r="FF692" s="10"/>
      <c r="FG692" s="10"/>
      <c r="FH692" s="10"/>
      <c r="FI692" s="10"/>
      <c r="FJ692" s="10"/>
      <c r="FK692" s="10"/>
      <c r="FL692" s="10"/>
      <c r="FM692" s="10"/>
      <c r="FN692" s="10"/>
      <c r="FO692" s="10"/>
      <c r="FP692" s="10"/>
      <c r="FQ692" s="10"/>
      <c r="FR692" s="10"/>
      <c r="FS692" s="10"/>
      <c r="FT692" s="10"/>
      <c r="FU692" s="10"/>
      <c r="FV692" s="10"/>
      <c r="FW692" s="10"/>
      <c r="FX692" s="10"/>
      <c r="FY692" s="10"/>
      <c r="FZ692" s="10"/>
      <c r="GA692" s="10"/>
      <c r="GB692" s="10"/>
      <c r="GC692" s="10"/>
      <c r="GD692" s="10"/>
      <c r="GE692" s="10"/>
      <c r="GF692" s="10"/>
      <c r="GG692" s="10"/>
      <c r="GH692" s="10"/>
      <c r="GI692" s="10"/>
      <c r="GJ692" s="10"/>
      <c r="GK692" s="10"/>
      <c r="GL692" s="10"/>
      <c r="GM692" s="10"/>
      <c r="GN692" s="10"/>
      <c r="GO692" s="10"/>
      <c r="GP692" s="10"/>
      <c r="GQ692" s="10"/>
      <c r="GR692" s="10"/>
      <c r="GS692" s="10"/>
      <c r="GT692" s="10"/>
      <c r="GU692" s="10"/>
      <c r="GV692" s="10"/>
      <c r="GW692" s="10"/>
      <c r="GX692" s="10"/>
      <c r="GY692" s="10"/>
      <c r="GZ692" s="10"/>
      <c r="HA692" s="10"/>
      <c r="HB692" s="10"/>
      <c r="HC692" s="10"/>
      <c r="HD692" s="10"/>
      <c r="HE692" s="10"/>
      <c r="HF692" s="10"/>
      <c r="HG692" s="10"/>
      <c r="HH692" s="10"/>
      <c r="HI692" s="10"/>
      <c r="HJ692" s="10"/>
      <c r="HK692" s="10"/>
      <c r="HL692" s="10"/>
      <c r="HM692" s="10"/>
      <c r="HN692" s="10"/>
      <c r="HO692" s="10"/>
      <c r="HP692" s="10"/>
      <c r="HQ692" s="10"/>
      <c r="HR692" s="10"/>
      <c r="HS692" s="10"/>
      <c r="HT692" s="10"/>
      <c r="HU692" s="10"/>
      <c r="HV692" s="10"/>
      <c r="HW692" s="10"/>
      <c r="HX692" s="10"/>
      <c r="HY692" s="10"/>
      <c r="HZ692" s="10"/>
      <c r="IA692" s="10"/>
      <c r="IB692" s="10"/>
      <c r="IC692" s="10"/>
      <c r="ID692" s="10"/>
      <c r="IE692" s="10"/>
      <c r="IF692" s="10"/>
      <c r="IG692" s="10"/>
      <c r="IH692" s="10"/>
      <c r="II692" s="10"/>
      <c r="IJ692" s="10"/>
      <c r="IK692" s="10"/>
      <c r="IL692" s="10"/>
      <c r="IM692" s="10"/>
      <c r="IN692" s="10"/>
      <c r="IO692" s="10"/>
    </row>
    <row r="693" s="19" customFormat="1" ht="48" customHeight="1" spans="1:249">
      <c r="A693" s="228">
        <v>9</v>
      </c>
      <c r="B693" s="229" t="s">
        <v>1510</v>
      </c>
      <c r="C693" s="228" t="s">
        <v>1326</v>
      </c>
      <c r="D693" s="119" t="s">
        <v>1486</v>
      </c>
      <c r="E693" s="119" t="s">
        <v>1237</v>
      </c>
      <c r="F693" s="75" t="s">
        <v>1511</v>
      </c>
      <c r="G693" s="230">
        <v>4.6985</v>
      </c>
      <c r="H693" s="76" t="s">
        <v>1489</v>
      </c>
      <c r="I693" s="241">
        <v>1</v>
      </c>
      <c r="J693" s="241"/>
      <c r="K693" s="242">
        <v>0.0025</v>
      </c>
      <c r="L693" s="242">
        <v>0.0025</v>
      </c>
      <c r="M693" s="242">
        <v>0.01</v>
      </c>
      <c r="N693" s="242">
        <v>0.01</v>
      </c>
      <c r="O693" s="237" t="s">
        <v>1490</v>
      </c>
      <c r="P693" s="237" t="s">
        <v>1482</v>
      </c>
      <c r="Q693" s="237">
        <v>2022.08</v>
      </c>
      <c r="R693" s="125"/>
      <c r="S693" s="10"/>
      <c r="T693" s="10"/>
      <c r="U693" s="10"/>
      <c r="V693" s="10"/>
      <c r="W693" s="10"/>
      <c r="X693" s="10"/>
      <c r="Y693" s="10"/>
      <c r="Z693" s="10"/>
      <c r="AA693" s="10"/>
      <c r="AB693" s="10"/>
      <c r="AC693" s="10"/>
      <c r="AD693" s="10"/>
      <c r="AE693" s="10"/>
      <c r="AF693" s="10"/>
      <c r="AG693" s="10"/>
      <c r="AH693" s="10"/>
      <c r="AI693" s="10"/>
      <c r="AJ693" s="10"/>
      <c r="AK693" s="10"/>
      <c r="AL693" s="10"/>
      <c r="AM693" s="10"/>
      <c r="AN693" s="10"/>
      <c r="AO693" s="10"/>
      <c r="AP693" s="10"/>
      <c r="AQ693" s="10"/>
      <c r="AR693" s="10"/>
      <c r="AS693" s="10"/>
      <c r="AT693" s="10"/>
      <c r="AU693" s="10"/>
      <c r="AV693" s="10"/>
      <c r="AW693" s="10"/>
      <c r="AX693" s="10"/>
      <c r="AY693" s="10"/>
      <c r="AZ693" s="10"/>
      <c r="BA693" s="10"/>
      <c r="BB693" s="10"/>
      <c r="BC693" s="10"/>
      <c r="BD693" s="10"/>
      <c r="BE693" s="10"/>
      <c r="BF693" s="10"/>
      <c r="BG693" s="10"/>
      <c r="BH693" s="10"/>
      <c r="BI693" s="10"/>
      <c r="BJ693" s="10"/>
      <c r="BK693" s="10"/>
      <c r="BL693" s="10"/>
      <c r="BM693" s="10"/>
      <c r="BN693" s="10"/>
      <c r="BO693" s="10"/>
      <c r="BP693" s="10"/>
      <c r="BQ693" s="10"/>
      <c r="BR693" s="10"/>
      <c r="BS693" s="10"/>
      <c r="BT693" s="10"/>
      <c r="BU693" s="10"/>
      <c r="BV693" s="10"/>
      <c r="BW693" s="10"/>
      <c r="BX693" s="10"/>
      <c r="BY693" s="10"/>
      <c r="BZ693" s="10"/>
      <c r="CA693" s="10"/>
      <c r="CB693" s="10"/>
      <c r="CC693" s="10"/>
      <c r="CD693" s="10"/>
      <c r="CE693" s="10"/>
      <c r="CF693" s="10"/>
      <c r="CG693" s="10"/>
      <c r="CH693" s="10"/>
      <c r="CI693" s="10"/>
      <c r="CJ693" s="10"/>
      <c r="CK693" s="10"/>
      <c r="CL693" s="10"/>
      <c r="CM693" s="10"/>
      <c r="CN693" s="10"/>
      <c r="CO693" s="10"/>
      <c r="CP693" s="10"/>
      <c r="CQ693" s="10"/>
      <c r="CR693" s="10"/>
      <c r="CS693" s="10"/>
      <c r="CT693" s="10"/>
      <c r="CU693" s="10"/>
      <c r="CV693" s="10"/>
      <c r="CW693" s="10"/>
      <c r="CX693" s="10"/>
      <c r="CY693" s="10"/>
      <c r="CZ693" s="10"/>
      <c r="DA693" s="10"/>
      <c r="DB693" s="10"/>
      <c r="DC693" s="10"/>
      <c r="DD693" s="10"/>
      <c r="DE693" s="10"/>
      <c r="DF693" s="10"/>
      <c r="DG693" s="10"/>
      <c r="DH693" s="10"/>
      <c r="DI693" s="10"/>
      <c r="DJ693" s="10"/>
      <c r="DK693" s="10"/>
      <c r="DL693" s="10"/>
      <c r="DM693" s="10"/>
      <c r="DN693" s="10"/>
      <c r="DO693" s="10"/>
      <c r="DP693" s="10"/>
      <c r="DQ693" s="10"/>
      <c r="DR693" s="10"/>
      <c r="DS693" s="10"/>
      <c r="DT693" s="10"/>
      <c r="DU693" s="10"/>
      <c r="DV693" s="10"/>
      <c r="DW693" s="10"/>
      <c r="DX693" s="10"/>
      <c r="DY693" s="10"/>
      <c r="DZ693" s="10"/>
      <c r="EA693" s="10"/>
      <c r="EB693" s="10"/>
      <c r="EC693" s="10"/>
      <c r="ED693" s="10"/>
      <c r="EE693" s="10"/>
      <c r="EF693" s="10"/>
      <c r="EG693" s="10"/>
      <c r="EH693" s="10"/>
      <c r="EI693" s="10"/>
      <c r="EJ693" s="10"/>
      <c r="EK693" s="10"/>
      <c r="EL693" s="10"/>
      <c r="EM693" s="10"/>
      <c r="EN693" s="10"/>
      <c r="EO693" s="10"/>
      <c r="EP693" s="10"/>
      <c r="EQ693" s="10"/>
      <c r="ER693" s="10"/>
      <c r="ES693" s="10"/>
      <c r="ET693" s="10"/>
      <c r="EU693" s="10"/>
      <c r="EV693" s="10"/>
      <c r="EW693" s="10"/>
      <c r="EX693" s="10"/>
      <c r="EY693" s="10"/>
      <c r="EZ693" s="10"/>
      <c r="FA693" s="10"/>
      <c r="FB693" s="10"/>
      <c r="FC693" s="10"/>
      <c r="FD693" s="10"/>
      <c r="FE693" s="10"/>
      <c r="FF693" s="10"/>
      <c r="FG693" s="10"/>
      <c r="FH693" s="10"/>
      <c r="FI693" s="10"/>
      <c r="FJ693" s="10"/>
      <c r="FK693" s="10"/>
      <c r="FL693" s="10"/>
      <c r="FM693" s="10"/>
      <c r="FN693" s="10"/>
      <c r="FO693" s="10"/>
      <c r="FP693" s="10"/>
      <c r="FQ693" s="10"/>
      <c r="FR693" s="10"/>
      <c r="FS693" s="10"/>
      <c r="FT693" s="10"/>
      <c r="FU693" s="10"/>
      <c r="FV693" s="10"/>
      <c r="FW693" s="10"/>
      <c r="FX693" s="10"/>
      <c r="FY693" s="10"/>
      <c r="FZ693" s="10"/>
      <c r="GA693" s="10"/>
      <c r="GB693" s="10"/>
      <c r="GC693" s="10"/>
      <c r="GD693" s="10"/>
      <c r="GE693" s="10"/>
      <c r="GF693" s="10"/>
      <c r="GG693" s="10"/>
      <c r="GH693" s="10"/>
      <c r="GI693" s="10"/>
      <c r="GJ693" s="10"/>
      <c r="GK693" s="10"/>
      <c r="GL693" s="10"/>
      <c r="GM693" s="10"/>
      <c r="GN693" s="10"/>
      <c r="GO693" s="10"/>
      <c r="GP693" s="10"/>
      <c r="GQ693" s="10"/>
      <c r="GR693" s="10"/>
      <c r="GS693" s="10"/>
      <c r="GT693" s="10"/>
      <c r="GU693" s="10"/>
      <c r="GV693" s="10"/>
      <c r="GW693" s="10"/>
      <c r="GX693" s="10"/>
      <c r="GY693" s="10"/>
      <c r="GZ693" s="10"/>
      <c r="HA693" s="10"/>
      <c r="HB693" s="10"/>
      <c r="HC693" s="10"/>
      <c r="HD693" s="10"/>
      <c r="HE693" s="10"/>
      <c r="HF693" s="10"/>
      <c r="HG693" s="10"/>
      <c r="HH693" s="10"/>
      <c r="HI693" s="10"/>
      <c r="HJ693" s="10"/>
      <c r="HK693" s="10"/>
      <c r="HL693" s="10"/>
      <c r="HM693" s="10"/>
      <c r="HN693" s="10"/>
      <c r="HO693" s="10"/>
      <c r="HP693" s="10"/>
      <c r="HQ693" s="10"/>
      <c r="HR693" s="10"/>
      <c r="HS693" s="10"/>
      <c r="HT693" s="10"/>
      <c r="HU693" s="10"/>
      <c r="HV693" s="10"/>
      <c r="HW693" s="10"/>
      <c r="HX693" s="10"/>
      <c r="HY693" s="10"/>
      <c r="HZ693" s="10"/>
      <c r="IA693" s="10"/>
      <c r="IB693" s="10"/>
      <c r="IC693" s="10"/>
      <c r="ID693" s="10"/>
      <c r="IE693" s="10"/>
      <c r="IF693" s="10"/>
      <c r="IG693" s="10"/>
      <c r="IH693" s="10"/>
      <c r="II693" s="10"/>
      <c r="IJ693" s="10"/>
      <c r="IK693" s="10"/>
      <c r="IL693" s="10"/>
      <c r="IM693" s="10"/>
      <c r="IN693" s="10"/>
      <c r="IO693" s="10"/>
    </row>
    <row r="694" s="19" customFormat="1" ht="48" customHeight="1" spans="1:249">
      <c r="A694" s="228">
        <v>10</v>
      </c>
      <c r="B694" s="229" t="s">
        <v>1512</v>
      </c>
      <c r="C694" s="228" t="s">
        <v>1326</v>
      </c>
      <c r="D694" s="119" t="s">
        <v>1486</v>
      </c>
      <c r="E694" s="119" t="s">
        <v>1264</v>
      </c>
      <c r="F694" s="75" t="s">
        <v>1513</v>
      </c>
      <c r="G694" s="230">
        <v>2.8669</v>
      </c>
      <c r="H694" s="76" t="s">
        <v>1489</v>
      </c>
      <c r="I694" s="241">
        <v>1</v>
      </c>
      <c r="J694" s="241"/>
      <c r="K694" s="242">
        <v>0.0125</v>
      </c>
      <c r="L694" s="242">
        <v>0.0125</v>
      </c>
      <c r="M694" s="242">
        <v>0.05</v>
      </c>
      <c r="N694" s="242">
        <v>0.05</v>
      </c>
      <c r="O694" s="237" t="s">
        <v>1490</v>
      </c>
      <c r="P694" s="237" t="s">
        <v>1482</v>
      </c>
      <c r="Q694" s="237">
        <v>2022.08</v>
      </c>
      <c r="R694" s="125"/>
      <c r="S694" s="10"/>
      <c r="T694" s="10"/>
      <c r="U694" s="10"/>
      <c r="V694" s="10"/>
      <c r="W694" s="10"/>
      <c r="X694" s="10"/>
      <c r="Y694" s="10"/>
      <c r="Z694" s="10"/>
      <c r="AA694" s="10"/>
      <c r="AB694" s="10"/>
      <c r="AC694" s="10"/>
      <c r="AD694" s="10"/>
      <c r="AE694" s="10"/>
      <c r="AF694" s="10"/>
      <c r="AG694" s="10"/>
      <c r="AH694" s="10"/>
      <c r="AI694" s="10"/>
      <c r="AJ694" s="10"/>
      <c r="AK694" s="10"/>
      <c r="AL694" s="10"/>
      <c r="AM694" s="10"/>
      <c r="AN694" s="10"/>
      <c r="AO694" s="10"/>
      <c r="AP694" s="10"/>
      <c r="AQ694" s="10"/>
      <c r="AR694" s="10"/>
      <c r="AS694" s="10"/>
      <c r="AT694" s="10"/>
      <c r="AU694" s="10"/>
      <c r="AV694" s="10"/>
      <c r="AW694" s="10"/>
      <c r="AX694" s="10"/>
      <c r="AY694" s="10"/>
      <c r="AZ694" s="10"/>
      <c r="BA694" s="10"/>
      <c r="BB694" s="10"/>
      <c r="BC694" s="10"/>
      <c r="BD694" s="10"/>
      <c r="BE694" s="10"/>
      <c r="BF694" s="10"/>
      <c r="BG694" s="10"/>
      <c r="BH694" s="10"/>
      <c r="BI694" s="10"/>
      <c r="BJ694" s="10"/>
      <c r="BK694" s="10"/>
      <c r="BL694" s="10"/>
      <c r="BM694" s="10"/>
      <c r="BN694" s="10"/>
      <c r="BO694" s="10"/>
      <c r="BP694" s="10"/>
      <c r="BQ694" s="10"/>
      <c r="BR694" s="10"/>
      <c r="BS694" s="10"/>
      <c r="BT694" s="10"/>
      <c r="BU694" s="10"/>
      <c r="BV694" s="10"/>
      <c r="BW694" s="10"/>
      <c r="BX694" s="10"/>
      <c r="BY694" s="10"/>
      <c r="BZ694" s="10"/>
      <c r="CA694" s="10"/>
      <c r="CB694" s="10"/>
      <c r="CC694" s="10"/>
      <c r="CD694" s="10"/>
      <c r="CE694" s="10"/>
      <c r="CF694" s="10"/>
      <c r="CG694" s="10"/>
      <c r="CH694" s="10"/>
      <c r="CI694" s="10"/>
      <c r="CJ694" s="10"/>
      <c r="CK694" s="10"/>
      <c r="CL694" s="10"/>
      <c r="CM694" s="10"/>
      <c r="CN694" s="10"/>
      <c r="CO694" s="10"/>
      <c r="CP694" s="10"/>
      <c r="CQ694" s="10"/>
      <c r="CR694" s="10"/>
      <c r="CS694" s="10"/>
      <c r="CT694" s="10"/>
      <c r="CU694" s="10"/>
      <c r="CV694" s="10"/>
      <c r="CW694" s="10"/>
      <c r="CX694" s="10"/>
      <c r="CY694" s="10"/>
      <c r="CZ694" s="10"/>
      <c r="DA694" s="10"/>
      <c r="DB694" s="10"/>
      <c r="DC694" s="10"/>
      <c r="DD694" s="10"/>
      <c r="DE694" s="10"/>
      <c r="DF694" s="10"/>
      <c r="DG694" s="10"/>
      <c r="DH694" s="10"/>
      <c r="DI694" s="10"/>
      <c r="DJ694" s="10"/>
      <c r="DK694" s="10"/>
      <c r="DL694" s="10"/>
      <c r="DM694" s="10"/>
      <c r="DN694" s="10"/>
      <c r="DO694" s="10"/>
      <c r="DP694" s="10"/>
      <c r="DQ694" s="10"/>
      <c r="DR694" s="10"/>
      <c r="DS694" s="10"/>
      <c r="DT694" s="10"/>
      <c r="DU694" s="10"/>
      <c r="DV694" s="10"/>
      <c r="DW694" s="10"/>
      <c r="DX694" s="10"/>
      <c r="DY694" s="10"/>
      <c r="DZ694" s="10"/>
      <c r="EA694" s="10"/>
      <c r="EB694" s="10"/>
      <c r="EC694" s="10"/>
      <c r="ED694" s="10"/>
      <c r="EE694" s="10"/>
      <c r="EF694" s="10"/>
      <c r="EG694" s="10"/>
      <c r="EH694" s="10"/>
      <c r="EI694" s="10"/>
      <c r="EJ694" s="10"/>
      <c r="EK694" s="10"/>
      <c r="EL694" s="10"/>
      <c r="EM694" s="10"/>
      <c r="EN694" s="10"/>
      <c r="EO694" s="10"/>
      <c r="EP694" s="10"/>
      <c r="EQ694" s="10"/>
      <c r="ER694" s="10"/>
      <c r="ES694" s="10"/>
      <c r="ET694" s="10"/>
      <c r="EU694" s="10"/>
      <c r="EV694" s="10"/>
      <c r="EW694" s="10"/>
      <c r="EX694" s="10"/>
      <c r="EY694" s="10"/>
      <c r="EZ694" s="10"/>
      <c r="FA694" s="10"/>
      <c r="FB694" s="10"/>
      <c r="FC694" s="10"/>
      <c r="FD694" s="10"/>
      <c r="FE694" s="10"/>
      <c r="FF694" s="10"/>
      <c r="FG694" s="10"/>
      <c r="FH694" s="10"/>
      <c r="FI694" s="10"/>
      <c r="FJ694" s="10"/>
      <c r="FK694" s="10"/>
      <c r="FL694" s="10"/>
      <c r="FM694" s="10"/>
      <c r="FN694" s="10"/>
      <c r="FO694" s="10"/>
      <c r="FP694" s="10"/>
      <c r="FQ694" s="10"/>
      <c r="FR694" s="10"/>
      <c r="FS694" s="10"/>
      <c r="FT694" s="10"/>
      <c r="FU694" s="10"/>
      <c r="FV694" s="10"/>
      <c r="FW694" s="10"/>
      <c r="FX694" s="10"/>
      <c r="FY694" s="10"/>
      <c r="FZ694" s="10"/>
      <c r="GA694" s="10"/>
      <c r="GB694" s="10"/>
      <c r="GC694" s="10"/>
      <c r="GD694" s="10"/>
      <c r="GE694" s="10"/>
      <c r="GF694" s="10"/>
      <c r="GG694" s="10"/>
      <c r="GH694" s="10"/>
      <c r="GI694" s="10"/>
      <c r="GJ694" s="10"/>
      <c r="GK694" s="10"/>
      <c r="GL694" s="10"/>
      <c r="GM694" s="10"/>
      <c r="GN694" s="10"/>
      <c r="GO694" s="10"/>
      <c r="GP694" s="10"/>
      <c r="GQ694" s="10"/>
      <c r="GR694" s="10"/>
      <c r="GS694" s="10"/>
      <c r="GT694" s="10"/>
      <c r="GU694" s="10"/>
      <c r="GV694" s="10"/>
      <c r="GW694" s="10"/>
      <c r="GX694" s="10"/>
      <c r="GY694" s="10"/>
      <c r="GZ694" s="10"/>
      <c r="HA694" s="10"/>
      <c r="HB694" s="10"/>
      <c r="HC694" s="10"/>
      <c r="HD694" s="10"/>
      <c r="HE694" s="10"/>
      <c r="HF694" s="10"/>
      <c r="HG694" s="10"/>
      <c r="HH694" s="10"/>
      <c r="HI694" s="10"/>
      <c r="HJ694" s="10"/>
      <c r="HK694" s="10"/>
      <c r="HL694" s="10"/>
      <c r="HM694" s="10"/>
      <c r="HN694" s="10"/>
      <c r="HO694" s="10"/>
      <c r="HP694" s="10"/>
      <c r="HQ694" s="10"/>
      <c r="HR694" s="10"/>
      <c r="HS694" s="10"/>
      <c r="HT694" s="10"/>
      <c r="HU694" s="10"/>
      <c r="HV694" s="10"/>
      <c r="HW694" s="10"/>
      <c r="HX694" s="10"/>
      <c r="HY694" s="10"/>
      <c r="HZ694" s="10"/>
      <c r="IA694" s="10"/>
      <c r="IB694" s="10"/>
      <c r="IC694" s="10"/>
      <c r="ID694" s="10"/>
      <c r="IE694" s="10"/>
      <c r="IF694" s="10"/>
      <c r="IG694" s="10"/>
      <c r="IH694" s="10"/>
      <c r="II694" s="10"/>
      <c r="IJ694" s="10"/>
      <c r="IK694" s="10"/>
      <c r="IL694" s="10"/>
      <c r="IM694" s="10"/>
      <c r="IN694" s="10"/>
      <c r="IO694" s="10"/>
    </row>
    <row r="695" s="19" customFormat="1" ht="48" customHeight="1" spans="1:249">
      <c r="A695" s="228">
        <v>11</v>
      </c>
      <c r="B695" s="229" t="s">
        <v>1514</v>
      </c>
      <c r="C695" s="228" t="s">
        <v>1326</v>
      </c>
      <c r="D695" s="119" t="s">
        <v>1486</v>
      </c>
      <c r="E695" s="119" t="s">
        <v>1515</v>
      </c>
      <c r="F695" s="75" t="s">
        <v>1516</v>
      </c>
      <c r="G695" s="230">
        <v>3.6424</v>
      </c>
      <c r="H695" s="76" t="s">
        <v>1489</v>
      </c>
      <c r="I695" s="241">
        <v>1</v>
      </c>
      <c r="J695" s="241"/>
      <c r="K695" s="242">
        <v>0.0014</v>
      </c>
      <c r="L695" s="242">
        <v>0.0014</v>
      </c>
      <c r="M695" s="242">
        <v>0.0056</v>
      </c>
      <c r="N695" s="242">
        <v>0.0056</v>
      </c>
      <c r="O695" s="237" t="s">
        <v>1490</v>
      </c>
      <c r="P695" s="237" t="s">
        <v>1482</v>
      </c>
      <c r="Q695" s="237">
        <v>2022.08</v>
      </c>
      <c r="R695" s="125"/>
      <c r="S695" s="10"/>
      <c r="T695" s="10"/>
      <c r="U695" s="10"/>
      <c r="V695" s="10"/>
      <c r="W695" s="10"/>
      <c r="X695" s="10"/>
      <c r="Y695" s="10"/>
      <c r="Z695" s="10"/>
      <c r="AA695" s="10"/>
      <c r="AB695" s="10"/>
      <c r="AC695" s="10"/>
      <c r="AD695" s="10"/>
      <c r="AE695" s="10"/>
      <c r="AF695" s="10"/>
      <c r="AG695" s="10"/>
      <c r="AH695" s="10"/>
      <c r="AI695" s="10"/>
      <c r="AJ695" s="10"/>
      <c r="AK695" s="10"/>
      <c r="AL695" s="10"/>
      <c r="AM695" s="10"/>
      <c r="AN695" s="10"/>
      <c r="AO695" s="10"/>
      <c r="AP695" s="10"/>
      <c r="AQ695" s="10"/>
      <c r="AR695" s="10"/>
      <c r="AS695" s="10"/>
      <c r="AT695" s="10"/>
      <c r="AU695" s="10"/>
      <c r="AV695" s="10"/>
      <c r="AW695" s="10"/>
      <c r="AX695" s="10"/>
      <c r="AY695" s="10"/>
      <c r="AZ695" s="10"/>
      <c r="BA695" s="10"/>
      <c r="BB695" s="10"/>
      <c r="BC695" s="10"/>
      <c r="BD695" s="10"/>
      <c r="BE695" s="10"/>
      <c r="BF695" s="10"/>
      <c r="BG695" s="10"/>
      <c r="BH695" s="10"/>
      <c r="BI695" s="10"/>
      <c r="BJ695" s="10"/>
      <c r="BK695" s="10"/>
      <c r="BL695" s="10"/>
      <c r="BM695" s="10"/>
      <c r="BN695" s="10"/>
      <c r="BO695" s="10"/>
      <c r="BP695" s="10"/>
      <c r="BQ695" s="10"/>
      <c r="BR695" s="10"/>
      <c r="BS695" s="10"/>
      <c r="BT695" s="10"/>
      <c r="BU695" s="10"/>
      <c r="BV695" s="10"/>
      <c r="BW695" s="10"/>
      <c r="BX695" s="10"/>
      <c r="BY695" s="10"/>
      <c r="BZ695" s="10"/>
      <c r="CA695" s="10"/>
      <c r="CB695" s="10"/>
      <c r="CC695" s="10"/>
      <c r="CD695" s="10"/>
      <c r="CE695" s="10"/>
      <c r="CF695" s="10"/>
      <c r="CG695" s="10"/>
      <c r="CH695" s="10"/>
      <c r="CI695" s="10"/>
      <c r="CJ695" s="10"/>
      <c r="CK695" s="10"/>
      <c r="CL695" s="10"/>
      <c r="CM695" s="10"/>
      <c r="CN695" s="10"/>
      <c r="CO695" s="10"/>
      <c r="CP695" s="10"/>
      <c r="CQ695" s="10"/>
      <c r="CR695" s="10"/>
      <c r="CS695" s="10"/>
      <c r="CT695" s="10"/>
      <c r="CU695" s="10"/>
      <c r="CV695" s="10"/>
      <c r="CW695" s="10"/>
      <c r="CX695" s="10"/>
      <c r="CY695" s="10"/>
      <c r="CZ695" s="10"/>
      <c r="DA695" s="10"/>
      <c r="DB695" s="10"/>
      <c r="DC695" s="10"/>
      <c r="DD695" s="10"/>
      <c r="DE695" s="10"/>
      <c r="DF695" s="10"/>
      <c r="DG695" s="10"/>
      <c r="DH695" s="10"/>
      <c r="DI695" s="10"/>
      <c r="DJ695" s="10"/>
      <c r="DK695" s="10"/>
      <c r="DL695" s="10"/>
      <c r="DM695" s="10"/>
      <c r="DN695" s="10"/>
      <c r="DO695" s="10"/>
      <c r="DP695" s="10"/>
      <c r="DQ695" s="10"/>
      <c r="DR695" s="10"/>
      <c r="DS695" s="10"/>
      <c r="DT695" s="10"/>
      <c r="DU695" s="10"/>
      <c r="DV695" s="10"/>
      <c r="DW695" s="10"/>
      <c r="DX695" s="10"/>
      <c r="DY695" s="10"/>
      <c r="DZ695" s="10"/>
      <c r="EA695" s="10"/>
      <c r="EB695" s="10"/>
      <c r="EC695" s="10"/>
      <c r="ED695" s="10"/>
      <c r="EE695" s="10"/>
      <c r="EF695" s="10"/>
      <c r="EG695" s="10"/>
      <c r="EH695" s="10"/>
      <c r="EI695" s="10"/>
      <c r="EJ695" s="10"/>
      <c r="EK695" s="10"/>
      <c r="EL695" s="10"/>
      <c r="EM695" s="10"/>
      <c r="EN695" s="10"/>
      <c r="EO695" s="10"/>
      <c r="EP695" s="10"/>
      <c r="EQ695" s="10"/>
      <c r="ER695" s="10"/>
      <c r="ES695" s="10"/>
      <c r="ET695" s="10"/>
      <c r="EU695" s="10"/>
      <c r="EV695" s="10"/>
      <c r="EW695" s="10"/>
      <c r="EX695" s="10"/>
      <c r="EY695" s="10"/>
      <c r="EZ695" s="10"/>
      <c r="FA695" s="10"/>
      <c r="FB695" s="10"/>
      <c r="FC695" s="10"/>
      <c r="FD695" s="10"/>
      <c r="FE695" s="10"/>
      <c r="FF695" s="10"/>
      <c r="FG695" s="10"/>
      <c r="FH695" s="10"/>
      <c r="FI695" s="10"/>
      <c r="FJ695" s="10"/>
      <c r="FK695" s="10"/>
      <c r="FL695" s="10"/>
      <c r="FM695" s="10"/>
      <c r="FN695" s="10"/>
      <c r="FO695" s="10"/>
      <c r="FP695" s="10"/>
      <c r="FQ695" s="10"/>
      <c r="FR695" s="10"/>
      <c r="FS695" s="10"/>
      <c r="FT695" s="10"/>
      <c r="FU695" s="10"/>
      <c r="FV695" s="10"/>
      <c r="FW695" s="10"/>
      <c r="FX695" s="10"/>
      <c r="FY695" s="10"/>
      <c r="FZ695" s="10"/>
      <c r="GA695" s="10"/>
      <c r="GB695" s="10"/>
      <c r="GC695" s="10"/>
      <c r="GD695" s="10"/>
      <c r="GE695" s="10"/>
      <c r="GF695" s="10"/>
      <c r="GG695" s="10"/>
      <c r="GH695" s="10"/>
      <c r="GI695" s="10"/>
      <c r="GJ695" s="10"/>
      <c r="GK695" s="10"/>
      <c r="GL695" s="10"/>
      <c r="GM695" s="10"/>
      <c r="GN695" s="10"/>
      <c r="GO695" s="10"/>
      <c r="GP695" s="10"/>
      <c r="GQ695" s="10"/>
      <c r="GR695" s="10"/>
      <c r="GS695" s="10"/>
      <c r="GT695" s="10"/>
      <c r="GU695" s="10"/>
      <c r="GV695" s="10"/>
      <c r="GW695" s="10"/>
      <c r="GX695" s="10"/>
      <c r="GY695" s="10"/>
      <c r="GZ695" s="10"/>
      <c r="HA695" s="10"/>
      <c r="HB695" s="10"/>
      <c r="HC695" s="10"/>
      <c r="HD695" s="10"/>
      <c r="HE695" s="10"/>
      <c r="HF695" s="10"/>
      <c r="HG695" s="10"/>
      <c r="HH695" s="10"/>
      <c r="HI695" s="10"/>
      <c r="HJ695" s="10"/>
      <c r="HK695" s="10"/>
      <c r="HL695" s="10"/>
      <c r="HM695" s="10"/>
      <c r="HN695" s="10"/>
      <c r="HO695" s="10"/>
      <c r="HP695" s="10"/>
      <c r="HQ695" s="10"/>
      <c r="HR695" s="10"/>
      <c r="HS695" s="10"/>
      <c r="HT695" s="10"/>
      <c r="HU695" s="10"/>
      <c r="HV695" s="10"/>
      <c r="HW695" s="10"/>
      <c r="HX695" s="10"/>
      <c r="HY695" s="10"/>
      <c r="HZ695" s="10"/>
      <c r="IA695" s="10"/>
      <c r="IB695" s="10"/>
      <c r="IC695" s="10"/>
      <c r="ID695" s="10"/>
      <c r="IE695" s="10"/>
      <c r="IF695" s="10"/>
      <c r="IG695" s="10"/>
      <c r="IH695" s="10"/>
      <c r="II695" s="10"/>
      <c r="IJ695" s="10"/>
      <c r="IK695" s="10"/>
      <c r="IL695" s="10"/>
      <c r="IM695" s="10"/>
      <c r="IN695" s="10"/>
      <c r="IO695" s="10"/>
    </row>
    <row r="696" s="19" customFormat="1" ht="48" customHeight="1" spans="1:249">
      <c r="A696" s="228">
        <v>12</v>
      </c>
      <c r="B696" s="229" t="s">
        <v>1517</v>
      </c>
      <c r="C696" s="228" t="s">
        <v>1326</v>
      </c>
      <c r="D696" s="119" t="s">
        <v>1486</v>
      </c>
      <c r="E696" s="119" t="s">
        <v>1337</v>
      </c>
      <c r="F696" s="75" t="s">
        <v>1518</v>
      </c>
      <c r="G696" s="230">
        <v>17.4722</v>
      </c>
      <c r="H696" s="76" t="s">
        <v>1489</v>
      </c>
      <c r="I696" s="241">
        <v>1</v>
      </c>
      <c r="J696" s="241"/>
      <c r="K696" s="242">
        <v>0.0026</v>
      </c>
      <c r="L696" s="242">
        <v>0.0026</v>
      </c>
      <c r="M696" s="242">
        <v>0.0104</v>
      </c>
      <c r="N696" s="242">
        <v>0.0104</v>
      </c>
      <c r="O696" s="237" t="s">
        <v>1490</v>
      </c>
      <c r="P696" s="237" t="s">
        <v>1482</v>
      </c>
      <c r="Q696" s="237">
        <v>2022.08</v>
      </c>
      <c r="R696" s="125"/>
      <c r="S696" s="10"/>
      <c r="T696" s="10"/>
      <c r="U696" s="10"/>
      <c r="V696" s="10"/>
      <c r="W696" s="10"/>
      <c r="X696" s="10"/>
      <c r="Y696" s="10"/>
      <c r="Z696" s="10"/>
      <c r="AA696" s="10"/>
      <c r="AB696" s="10"/>
      <c r="AC696" s="10"/>
      <c r="AD696" s="10"/>
      <c r="AE696" s="10"/>
      <c r="AF696" s="10"/>
      <c r="AG696" s="10"/>
      <c r="AH696" s="10"/>
      <c r="AI696" s="10"/>
      <c r="AJ696" s="10"/>
      <c r="AK696" s="10"/>
      <c r="AL696" s="10"/>
      <c r="AM696" s="10"/>
      <c r="AN696" s="10"/>
      <c r="AO696" s="10"/>
      <c r="AP696" s="10"/>
      <c r="AQ696" s="10"/>
      <c r="AR696" s="10"/>
      <c r="AS696" s="10"/>
      <c r="AT696" s="10"/>
      <c r="AU696" s="10"/>
      <c r="AV696" s="10"/>
      <c r="AW696" s="10"/>
      <c r="AX696" s="10"/>
      <c r="AY696" s="10"/>
      <c r="AZ696" s="10"/>
      <c r="BA696" s="10"/>
      <c r="BB696" s="10"/>
      <c r="BC696" s="10"/>
      <c r="BD696" s="10"/>
      <c r="BE696" s="10"/>
      <c r="BF696" s="10"/>
      <c r="BG696" s="10"/>
      <c r="BH696" s="10"/>
      <c r="BI696" s="10"/>
      <c r="BJ696" s="10"/>
      <c r="BK696" s="10"/>
      <c r="BL696" s="10"/>
      <c r="BM696" s="10"/>
      <c r="BN696" s="10"/>
      <c r="BO696" s="10"/>
      <c r="BP696" s="10"/>
      <c r="BQ696" s="10"/>
      <c r="BR696" s="10"/>
      <c r="BS696" s="10"/>
      <c r="BT696" s="10"/>
      <c r="BU696" s="10"/>
      <c r="BV696" s="10"/>
      <c r="BW696" s="10"/>
      <c r="BX696" s="10"/>
      <c r="BY696" s="10"/>
      <c r="BZ696" s="10"/>
      <c r="CA696" s="10"/>
      <c r="CB696" s="10"/>
      <c r="CC696" s="10"/>
      <c r="CD696" s="10"/>
      <c r="CE696" s="10"/>
      <c r="CF696" s="10"/>
      <c r="CG696" s="10"/>
      <c r="CH696" s="10"/>
      <c r="CI696" s="10"/>
      <c r="CJ696" s="10"/>
      <c r="CK696" s="10"/>
      <c r="CL696" s="10"/>
      <c r="CM696" s="10"/>
      <c r="CN696" s="10"/>
      <c r="CO696" s="10"/>
      <c r="CP696" s="10"/>
      <c r="CQ696" s="10"/>
      <c r="CR696" s="10"/>
      <c r="CS696" s="10"/>
      <c r="CT696" s="10"/>
      <c r="CU696" s="10"/>
      <c r="CV696" s="10"/>
      <c r="CW696" s="10"/>
      <c r="CX696" s="10"/>
      <c r="CY696" s="10"/>
      <c r="CZ696" s="10"/>
      <c r="DA696" s="10"/>
      <c r="DB696" s="10"/>
      <c r="DC696" s="10"/>
      <c r="DD696" s="10"/>
      <c r="DE696" s="10"/>
      <c r="DF696" s="10"/>
      <c r="DG696" s="10"/>
      <c r="DH696" s="10"/>
      <c r="DI696" s="10"/>
      <c r="DJ696" s="10"/>
      <c r="DK696" s="10"/>
      <c r="DL696" s="10"/>
      <c r="DM696" s="10"/>
      <c r="DN696" s="10"/>
      <c r="DO696" s="10"/>
      <c r="DP696" s="10"/>
      <c r="DQ696" s="10"/>
      <c r="DR696" s="10"/>
      <c r="DS696" s="10"/>
      <c r="DT696" s="10"/>
      <c r="DU696" s="10"/>
      <c r="DV696" s="10"/>
      <c r="DW696" s="10"/>
      <c r="DX696" s="10"/>
      <c r="DY696" s="10"/>
      <c r="DZ696" s="10"/>
      <c r="EA696" s="10"/>
      <c r="EB696" s="10"/>
      <c r="EC696" s="10"/>
      <c r="ED696" s="10"/>
      <c r="EE696" s="10"/>
      <c r="EF696" s="10"/>
      <c r="EG696" s="10"/>
      <c r="EH696" s="10"/>
      <c r="EI696" s="10"/>
      <c r="EJ696" s="10"/>
      <c r="EK696" s="10"/>
      <c r="EL696" s="10"/>
      <c r="EM696" s="10"/>
      <c r="EN696" s="10"/>
      <c r="EO696" s="10"/>
      <c r="EP696" s="10"/>
      <c r="EQ696" s="10"/>
      <c r="ER696" s="10"/>
      <c r="ES696" s="10"/>
      <c r="ET696" s="10"/>
      <c r="EU696" s="10"/>
      <c r="EV696" s="10"/>
      <c r="EW696" s="10"/>
      <c r="EX696" s="10"/>
      <c r="EY696" s="10"/>
      <c r="EZ696" s="10"/>
      <c r="FA696" s="10"/>
      <c r="FB696" s="10"/>
      <c r="FC696" s="10"/>
      <c r="FD696" s="10"/>
      <c r="FE696" s="10"/>
      <c r="FF696" s="10"/>
      <c r="FG696" s="10"/>
      <c r="FH696" s="10"/>
      <c r="FI696" s="10"/>
      <c r="FJ696" s="10"/>
      <c r="FK696" s="10"/>
      <c r="FL696" s="10"/>
      <c r="FM696" s="10"/>
      <c r="FN696" s="10"/>
      <c r="FO696" s="10"/>
      <c r="FP696" s="10"/>
      <c r="FQ696" s="10"/>
      <c r="FR696" s="10"/>
      <c r="FS696" s="10"/>
      <c r="FT696" s="10"/>
      <c r="FU696" s="10"/>
      <c r="FV696" s="10"/>
      <c r="FW696" s="10"/>
      <c r="FX696" s="10"/>
      <c r="FY696" s="10"/>
      <c r="FZ696" s="10"/>
      <c r="GA696" s="10"/>
      <c r="GB696" s="10"/>
      <c r="GC696" s="10"/>
      <c r="GD696" s="10"/>
      <c r="GE696" s="10"/>
      <c r="GF696" s="10"/>
      <c r="GG696" s="10"/>
      <c r="GH696" s="10"/>
      <c r="GI696" s="10"/>
      <c r="GJ696" s="10"/>
      <c r="GK696" s="10"/>
      <c r="GL696" s="10"/>
      <c r="GM696" s="10"/>
      <c r="GN696" s="10"/>
      <c r="GO696" s="10"/>
      <c r="GP696" s="10"/>
      <c r="GQ696" s="10"/>
      <c r="GR696" s="10"/>
      <c r="GS696" s="10"/>
      <c r="GT696" s="10"/>
      <c r="GU696" s="10"/>
      <c r="GV696" s="10"/>
      <c r="GW696" s="10"/>
      <c r="GX696" s="10"/>
      <c r="GY696" s="10"/>
      <c r="GZ696" s="10"/>
      <c r="HA696" s="10"/>
      <c r="HB696" s="10"/>
      <c r="HC696" s="10"/>
      <c r="HD696" s="10"/>
      <c r="HE696" s="10"/>
      <c r="HF696" s="10"/>
      <c r="HG696" s="10"/>
      <c r="HH696" s="10"/>
      <c r="HI696" s="10"/>
      <c r="HJ696" s="10"/>
      <c r="HK696" s="10"/>
      <c r="HL696" s="10"/>
      <c r="HM696" s="10"/>
      <c r="HN696" s="10"/>
      <c r="HO696" s="10"/>
      <c r="HP696" s="10"/>
      <c r="HQ696" s="10"/>
      <c r="HR696" s="10"/>
      <c r="HS696" s="10"/>
      <c r="HT696" s="10"/>
      <c r="HU696" s="10"/>
      <c r="HV696" s="10"/>
      <c r="HW696" s="10"/>
      <c r="HX696" s="10"/>
      <c r="HY696" s="10"/>
      <c r="HZ696" s="10"/>
      <c r="IA696" s="10"/>
      <c r="IB696" s="10"/>
      <c r="IC696" s="10"/>
      <c r="ID696" s="10"/>
      <c r="IE696" s="10"/>
      <c r="IF696" s="10"/>
      <c r="IG696" s="10"/>
      <c r="IH696" s="10"/>
      <c r="II696" s="10"/>
      <c r="IJ696" s="10"/>
      <c r="IK696" s="10"/>
      <c r="IL696" s="10"/>
      <c r="IM696" s="10"/>
      <c r="IN696" s="10"/>
      <c r="IO696" s="10"/>
    </row>
    <row r="697" s="19" customFormat="1" ht="48" customHeight="1" spans="1:249">
      <c r="A697" s="228">
        <v>13</v>
      </c>
      <c r="B697" s="229" t="s">
        <v>1519</v>
      </c>
      <c r="C697" s="228" t="s">
        <v>1326</v>
      </c>
      <c r="D697" s="119" t="s">
        <v>1486</v>
      </c>
      <c r="E697" s="119" t="s">
        <v>1520</v>
      </c>
      <c r="F697" s="75" t="s">
        <v>1521</v>
      </c>
      <c r="G697" s="230">
        <v>4.0622</v>
      </c>
      <c r="H697" s="76" t="s">
        <v>1489</v>
      </c>
      <c r="I697" s="241">
        <v>1</v>
      </c>
      <c r="J697" s="241"/>
      <c r="K697" s="242">
        <v>0.0018</v>
      </c>
      <c r="L697" s="242">
        <v>0.0018</v>
      </c>
      <c r="M697" s="242">
        <v>0.0072</v>
      </c>
      <c r="N697" s="242">
        <v>0.0072</v>
      </c>
      <c r="O697" s="237" t="s">
        <v>1490</v>
      </c>
      <c r="P697" s="237" t="s">
        <v>1482</v>
      </c>
      <c r="Q697" s="237">
        <v>2022.08</v>
      </c>
      <c r="R697" s="125"/>
      <c r="S697" s="10"/>
      <c r="T697" s="10"/>
      <c r="U697" s="10"/>
      <c r="V697" s="10"/>
      <c r="W697" s="10"/>
      <c r="X697" s="10"/>
      <c r="Y697" s="10"/>
      <c r="Z697" s="10"/>
      <c r="AA697" s="10"/>
      <c r="AB697" s="10"/>
      <c r="AC697" s="10"/>
      <c r="AD697" s="10"/>
      <c r="AE697" s="10"/>
      <c r="AF697" s="10"/>
      <c r="AG697" s="10"/>
      <c r="AH697" s="10"/>
      <c r="AI697" s="10"/>
      <c r="AJ697" s="10"/>
      <c r="AK697" s="10"/>
      <c r="AL697" s="10"/>
      <c r="AM697" s="10"/>
      <c r="AN697" s="10"/>
      <c r="AO697" s="10"/>
      <c r="AP697" s="10"/>
      <c r="AQ697" s="10"/>
      <c r="AR697" s="10"/>
      <c r="AS697" s="10"/>
      <c r="AT697" s="10"/>
      <c r="AU697" s="10"/>
      <c r="AV697" s="10"/>
      <c r="AW697" s="10"/>
      <c r="AX697" s="10"/>
      <c r="AY697" s="10"/>
      <c r="AZ697" s="10"/>
      <c r="BA697" s="10"/>
      <c r="BB697" s="10"/>
      <c r="BC697" s="10"/>
      <c r="BD697" s="10"/>
      <c r="BE697" s="10"/>
      <c r="BF697" s="10"/>
      <c r="BG697" s="10"/>
      <c r="BH697" s="10"/>
      <c r="BI697" s="10"/>
      <c r="BJ697" s="10"/>
      <c r="BK697" s="10"/>
      <c r="BL697" s="10"/>
      <c r="BM697" s="10"/>
      <c r="BN697" s="10"/>
      <c r="BO697" s="10"/>
      <c r="BP697" s="10"/>
      <c r="BQ697" s="10"/>
      <c r="BR697" s="10"/>
      <c r="BS697" s="10"/>
      <c r="BT697" s="10"/>
      <c r="BU697" s="10"/>
      <c r="BV697" s="10"/>
      <c r="BW697" s="10"/>
      <c r="BX697" s="10"/>
      <c r="BY697" s="10"/>
      <c r="BZ697" s="10"/>
      <c r="CA697" s="10"/>
      <c r="CB697" s="10"/>
      <c r="CC697" s="10"/>
      <c r="CD697" s="10"/>
      <c r="CE697" s="10"/>
      <c r="CF697" s="10"/>
      <c r="CG697" s="10"/>
      <c r="CH697" s="10"/>
      <c r="CI697" s="10"/>
      <c r="CJ697" s="10"/>
      <c r="CK697" s="10"/>
      <c r="CL697" s="10"/>
      <c r="CM697" s="10"/>
      <c r="CN697" s="10"/>
      <c r="CO697" s="10"/>
      <c r="CP697" s="10"/>
      <c r="CQ697" s="10"/>
      <c r="CR697" s="10"/>
      <c r="CS697" s="10"/>
      <c r="CT697" s="10"/>
      <c r="CU697" s="10"/>
      <c r="CV697" s="10"/>
      <c r="CW697" s="10"/>
      <c r="CX697" s="10"/>
      <c r="CY697" s="10"/>
      <c r="CZ697" s="10"/>
      <c r="DA697" s="10"/>
      <c r="DB697" s="10"/>
      <c r="DC697" s="10"/>
      <c r="DD697" s="10"/>
      <c r="DE697" s="10"/>
      <c r="DF697" s="10"/>
      <c r="DG697" s="10"/>
      <c r="DH697" s="10"/>
      <c r="DI697" s="10"/>
      <c r="DJ697" s="10"/>
      <c r="DK697" s="10"/>
      <c r="DL697" s="10"/>
      <c r="DM697" s="10"/>
      <c r="DN697" s="10"/>
      <c r="DO697" s="10"/>
      <c r="DP697" s="10"/>
      <c r="DQ697" s="10"/>
      <c r="DR697" s="10"/>
      <c r="DS697" s="10"/>
      <c r="DT697" s="10"/>
      <c r="DU697" s="10"/>
      <c r="DV697" s="10"/>
      <c r="DW697" s="10"/>
      <c r="DX697" s="10"/>
      <c r="DY697" s="10"/>
      <c r="DZ697" s="10"/>
      <c r="EA697" s="10"/>
      <c r="EB697" s="10"/>
      <c r="EC697" s="10"/>
      <c r="ED697" s="10"/>
      <c r="EE697" s="10"/>
      <c r="EF697" s="10"/>
      <c r="EG697" s="10"/>
      <c r="EH697" s="10"/>
      <c r="EI697" s="10"/>
      <c r="EJ697" s="10"/>
      <c r="EK697" s="10"/>
      <c r="EL697" s="10"/>
      <c r="EM697" s="10"/>
      <c r="EN697" s="10"/>
      <c r="EO697" s="10"/>
      <c r="EP697" s="10"/>
      <c r="EQ697" s="10"/>
      <c r="ER697" s="10"/>
      <c r="ES697" s="10"/>
      <c r="ET697" s="10"/>
      <c r="EU697" s="10"/>
      <c r="EV697" s="10"/>
      <c r="EW697" s="10"/>
      <c r="EX697" s="10"/>
      <c r="EY697" s="10"/>
      <c r="EZ697" s="10"/>
      <c r="FA697" s="10"/>
      <c r="FB697" s="10"/>
      <c r="FC697" s="10"/>
      <c r="FD697" s="10"/>
      <c r="FE697" s="10"/>
      <c r="FF697" s="10"/>
      <c r="FG697" s="10"/>
      <c r="FH697" s="10"/>
      <c r="FI697" s="10"/>
      <c r="FJ697" s="10"/>
      <c r="FK697" s="10"/>
      <c r="FL697" s="10"/>
      <c r="FM697" s="10"/>
      <c r="FN697" s="10"/>
      <c r="FO697" s="10"/>
      <c r="FP697" s="10"/>
      <c r="FQ697" s="10"/>
      <c r="FR697" s="10"/>
      <c r="FS697" s="10"/>
      <c r="FT697" s="10"/>
      <c r="FU697" s="10"/>
      <c r="FV697" s="10"/>
      <c r="FW697" s="10"/>
      <c r="FX697" s="10"/>
      <c r="FY697" s="10"/>
      <c r="FZ697" s="10"/>
      <c r="GA697" s="10"/>
      <c r="GB697" s="10"/>
      <c r="GC697" s="10"/>
      <c r="GD697" s="10"/>
      <c r="GE697" s="10"/>
      <c r="GF697" s="10"/>
      <c r="GG697" s="10"/>
      <c r="GH697" s="10"/>
      <c r="GI697" s="10"/>
      <c r="GJ697" s="10"/>
      <c r="GK697" s="10"/>
      <c r="GL697" s="10"/>
      <c r="GM697" s="10"/>
      <c r="GN697" s="10"/>
      <c r="GO697" s="10"/>
      <c r="GP697" s="10"/>
      <c r="GQ697" s="10"/>
      <c r="GR697" s="10"/>
      <c r="GS697" s="10"/>
      <c r="GT697" s="10"/>
      <c r="GU697" s="10"/>
      <c r="GV697" s="10"/>
      <c r="GW697" s="10"/>
      <c r="GX697" s="10"/>
      <c r="GY697" s="10"/>
      <c r="GZ697" s="10"/>
      <c r="HA697" s="10"/>
      <c r="HB697" s="10"/>
      <c r="HC697" s="10"/>
      <c r="HD697" s="10"/>
      <c r="HE697" s="10"/>
      <c r="HF697" s="10"/>
      <c r="HG697" s="10"/>
      <c r="HH697" s="10"/>
      <c r="HI697" s="10"/>
      <c r="HJ697" s="10"/>
      <c r="HK697" s="10"/>
      <c r="HL697" s="10"/>
      <c r="HM697" s="10"/>
      <c r="HN697" s="10"/>
      <c r="HO697" s="10"/>
      <c r="HP697" s="10"/>
      <c r="HQ697" s="10"/>
      <c r="HR697" s="10"/>
      <c r="HS697" s="10"/>
      <c r="HT697" s="10"/>
      <c r="HU697" s="10"/>
      <c r="HV697" s="10"/>
      <c r="HW697" s="10"/>
      <c r="HX697" s="10"/>
      <c r="HY697" s="10"/>
      <c r="HZ697" s="10"/>
      <c r="IA697" s="10"/>
      <c r="IB697" s="10"/>
      <c r="IC697" s="10"/>
      <c r="ID697" s="10"/>
      <c r="IE697" s="10"/>
      <c r="IF697" s="10"/>
      <c r="IG697" s="10"/>
      <c r="IH697" s="10"/>
      <c r="II697" s="10"/>
      <c r="IJ697" s="10"/>
      <c r="IK697" s="10"/>
      <c r="IL697" s="10"/>
      <c r="IM697" s="10"/>
      <c r="IN697" s="10"/>
      <c r="IO697" s="10"/>
    </row>
    <row r="698" s="19" customFormat="1" ht="48" customHeight="1" spans="1:249">
      <c r="A698" s="228">
        <v>14</v>
      </c>
      <c r="B698" s="229" t="s">
        <v>1522</v>
      </c>
      <c r="C698" s="228" t="s">
        <v>1326</v>
      </c>
      <c r="D698" s="119" t="s">
        <v>1486</v>
      </c>
      <c r="E698" s="119" t="s">
        <v>1523</v>
      </c>
      <c r="F698" s="75" t="s">
        <v>1524</v>
      </c>
      <c r="G698" s="230">
        <v>5.2761</v>
      </c>
      <c r="H698" s="76" t="s">
        <v>1489</v>
      </c>
      <c r="I698" s="241">
        <v>1</v>
      </c>
      <c r="J698" s="241"/>
      <c r="K698" s="242">
        <v>0.002</v>
      </c>
      <c r="L698" s="242">
        <v>0.002</v>
      </c>
      <c r="M698" s="242">
        <v>0.008</v>
      </c>
      <c r="N698" s="242">
        <v>0.008</v>
      </c>
      <c r="O698" s="237" t="s">
        <v>1490</v>
      </c>
      <c r="P698" s="237" t="s">
        <v>1482</v>
      </c>
      <c r="Q698" s="237">
        <v>2022.08</v>
      </c>
      <c r="R698" s="125"/>
      <c r="S698" s="10"/>
      <c r="T698" s="10"/>
      <c r="U698" s="10"/>
      <c r="V698" s="10"/>
      <c r="W698" s="10"/>
      <c r="X698" s="10"/>
      <c r="Y698" s="10"/>
      <c r="Z698" s="10"/>
      <c r="AA698" s="10"/>
      <c r="AB698" s="10"/>
      <c r="AC698" s="10"/>
      <c r="AD698" s="10"/>
      <c r="AE698" s="10"/>
      <c r="AF698" s="10"/>
      <c r="AG698" s="10"/>
      <c r="AH698" s="10"/>
      <c r="AI698" s="10"/>
      <c r="AJ698" s="10"/>
      <c r="AK698" s="10"/>
      <c r="AL698" s="10"/>
      <c r="AM698" s="10"/>
      <c r="AN698" s="10"/>
      <c r="AO698" s="10"/>
      <c r="AP698" s="10"/>
      <c r="AQ698" s="10"/>
      <c r="AR698" s="10"/>
      <c r="AS698" s="10"/>
      <c r="AT698" s="10"/>
      <c r="AU698" s="10"/>
      <c r="AV698" s="10"/>
      <c r="AW698" s="10"/>
      <c r="AX698" s="10"/>
      <c r="AY698" s="10"/>
      <c r="AZ698" s="10"/>
      <c r="BA698" s="10"/>
      <c r="BB698" s="10"/>
      <c r="BC698" s="10"/>
      <c r="BD698" s="10"/>
      <c r="BE698" s="10"/>
      <c r="BF698" s="10"/>
      <c r="BG698" s="10"/>
      <c r="BH698" s="10"/>
      <c r="BI698" s="10"/>
      <c r="BJ698" s="10"/>
      <c r="BK698" s="10"/>
      <c r="BL698" s="10"/>
      <c r="BM698" s="10"/>
      <c r="BN698" s="10"/>
      <c r="BO698" s="10"/>
      <c r="BP698" s="10"/>
      <c r="BQ698" s="10"/>
      <c r="BR698" s="10"/>
      <c r="BS698" s="10"/>
      <c r="BT698" s="10"/>
      <c r="BU698" s="10"/>
      <c r="BV698" s="10"/>
      <c r="BW698" s="10"/>
      <c r="BX698" s="10"/>
      <c r="BY698" s="10"/>
      <c r="BZ698" s="10"/>
      <c r="CA698" s="10"/>
      <c r="CB698" s="10"/>
      <c r="CC698" s="10"/>
      <c r="CD698" s="10"/>
      <c r="CE698" s="10"/>
      <c r="CF698" s="10"/>
      <c r="CG698" s="10"/>
      <c r="CH698" s="10"/>
      <c r="CI698" s="10"/>
      <c r="CJ698" s="10"/>
      <c r="CK698" s="10"/>
      <c r="CL698" s="10"/>
      <c r="CM698" s="10"/>
      <c r="CN698" s="10"/>
      <c r="CO698" s="10"/>
      <c r="CP698" s="10"/>
      <c r="CQ698" s="10"/>
      <c r="CR698" s="10"/>
      <c r="CS698" s="10"/>
      <c r="CT698" s="10"/>
      <c r="CU698" s="10"/>
      <c r="CV698" s="10"/>
      <c r="CW698" s="10"/>
      <c r="CX698" s="10"/>
      <c r="CY698" s="10"/>
      <c r="CZ698" s="10"/>
      <c r="DA698" s="10"/>
      <c r="DB698" s="10"/>
      <c r="DC698" s="10"/>
      <c r="DD698" s="10"/>
      <c r="DE698" s="10"/>
      <c r="DF698" s="10"/>
      <c r="DG698" s="10"/>
      <c r="DH698" s="10"/>
      <c r="DI698" s="10"/>
      <c r="DJ698" s="10"/>
      <c r="DK698" s="10"/>
      <c r="DL698" s="10"/>
      <c r="DM698" s="10"/>
      <c r="DN698" s="10"/>
      <c r="DO698" s="10"/>
      <c r="DP698" s="10"/>
      <c r="DQ698" s="10"/>
      <c r="DR698" s="10"/>
      <c r="DS698" s="10"/>
      <c r="DT698" s="10"/>
      <c r="DU698" s="10"/>
      <c r="DV698" s="10"/>
      <c r="DW698" s="10"/>
      <c r="DX698" s="10"/>
      <c r="DY698" s="10"/>
      <c r="DZ698" s="10"/>
      <c r="EA698" s="10"/>
      <c r="EB698" s="10"/>
      <c r="EC698" s="10"/>
      <c r="ED698" s="10"/>
      <c r="EE698" s="10"/>
      <c r="EF698" s="10"/>
      <c r="EG698" s="10"/>
      <c r="EH698" s="10"/>
      <c r="EI698" s="10"/>
      <c r="EJ698" s="10"/>
      <c r="EK698" s="10"/>
      <c r="EL698" s="10"/>
      <c r="EM698" s="10"/>
      <c r="EN698" s="10"/>
      <c r="EO698" s="10"/>
      <c r="EP698" s="10"/>
      <c r="EQ698" s="10"/>
      <c r="ER698" s="10"/>
      <c r="ES698" s="10"/>
      <c r="ET698" s="10"/>
      <c r="EU698" s="10"/>
      <c r="EV698" s="10"/>
      <c r="EW698" s="10"/>
      <c r="EX698" s="10"/>
      <c r="EY698" s="10"/>
      <c r="EZ698" s="10"/>
      <c r="FA698" s="10"/>
      <c r="FB698" s="10"/>
      <c r="FC698" s="10"/>
      <c r="FD698" s="10"/>
      <c r="FE698" s="10"/>
      <c r="FF698" s="10"/>
      <c r="FG698" s="10"/>
      <c r="FH698" s="10"/>
      <c r="FI698" s="10"/>
      <c r="FJ698" s="10"/>
      <c r="FK698" s="10"/>
      <c r="FL698" s="10"/>
      <c r="FM698" s="10"/>
      <c r="FN698" s="10"/>
      <c r="FO698" s="10"/>
      <c r="FP698" s="10"/>
      <c r="FQ698" s="10"/>
      <c r="FR698" s="10"/>
      <c r="FS698" s="10"/>
      <c r="FT698" s="10"/>
      <c r="FU698" s="10"/>
      <c r="FV698" s="10"/>
      <c r="FW698" s="10"/>
      <c r="FX698" s="10"/>
      <c r="FY698" s="10"/>
      <c r="FZ698" s="10"/>
      <c r="GA698" s="10"/>
      <c r="GB698" s="10"/>
      <c r="GC698" s="10"/>
      <c r="GD698" s="10"/>
      <c r="GE698" s="10"/>
      <c r="GF698" s="10"/>
      <c r="GG698" s="10"/>
      <c r="GH698" s="10"/>
      <c r="GI698" s="10"/>
      <c r="GJ698" s="10"/>
      <c r="GK698" s="10"/>
      <c r="GL698" s="10"/>
      <c r="GM698" s="10"/>
      <c r="GN698" s="10"/>
      <c r="GO698" s="10"/>
      <c r="GP698" s="10"/>
      <c r="GQ698" s="10"/>
      <c r="GR698" s="10"/>
      <c r="GS698" s="10"/>
      <c r="GT698" s="10"/>
      <c r="GU698" s="10"/>
      <c r="GV698" s="10"/>
      <c r="GW698" s="10"/>
      <c r="GX698" s="10"/>
      <c r="GY698" s="10"/>
      <c r="GZ698" s="10"/>
      <c r="HA698" s="10"/>
      <c r="HB698" s="10"/>
      <c r="HC698" s="10"/>
      <c r="HD698" s="10"/>
      <c r="HE698" s="10"/>
      <c r="HF698" s="10"/>
      <c r="HG698" s="10"/>
      <c r="HH698" s="10"/>
      <c r="HI698" s="10"/>
      <c r="HJ698" s="10"/>
      <c r="HK698" s="10"/>
      <c r="HL698" s="10"/>
      <c r="HM698" s="10"/>
      <c r="HN698" s="10"/>
      <c r="HO698" s="10"/>
      <c r="HP698" s="10"/>
      <c r="HQ698" s="10"/>
      <c r="HR698" s="10"/>
      <c r="HS698" s="10"/>
      <c r="HT698" s="10"/>
      <c r="HU698" s="10"/>
      <c r="HV698" s="10"/>
      <c r="HW698" s="10"/>
      <c r="HX698" s="10"/>
      <c r="HY698" s="10"/>
      <c r="HZ698" s="10"/>
      <c r="IA698" s="10"/>
      <c r="IB698" s="10"/>
      <c r="IC698" s="10"/>
      <c r="ID698" s="10"/>
      <c r="IE698" s="10"/>
      <c r="IF698" s="10"/>
      <c r="IG698" s="10"/>
      <c r="IH698" s="10"/>
      <c r="II698" s="10"/>
      <c r="IJ698" s="10"/>
      <c r="IK698" s="10"/>
      <c r="IL698" s="10"/>
      <c r="IM698" s="10"/>
      <c r="IN698" s="10"/>
      <c r="IO698" s="10"/>
    </row>
    <row r="699" s="19" customFormat="1" ht="48" customHeight="1" spans="1:249">
      <c r="A699" s="228">
        <v>15</v>
      </c>
      <c r="B699" s="229" t="s">
        <v>1525</v>
      </c>
      <c r="C699" s="228" t="s">
        <v>1326</v>
      </c>
      <c r="D699" s="119" t="s">
        <v>1486</v>
      </c>
      <c r="E699" s="119" t="s">
        <v>1258</v>
      </c>
      <c r="F699" s="75" t="s">
        <v>1526</v>
      </c>
      <c r="G699" s="230">
        <v>13.8354</v>
      </c>
      <c r="H699" s="76" t="s">
        <v>1489</v>
      </c>
      <c r="I699" s="241">
        <v>1</v>
      </c>
      <c r="J699" s="241"/>
      <c r="K699" s="242">
        <v>0.0013</v>
      </c>
      <c r="L699" s="242">
        <v>0.0013</v>
      </c>
      <c r="M699" s="242">
        <v>0.0052</v>
      </c>
      <c r="N699" s="242">
        <v>0.0052</v>
      </c>
      <c r="O699" s="237" t="s">
        <v>1490</v>
      </c>
      <c r="P699" s="237" t="s">
        <v>1482</v>
      </c>
      <c r="Q699" s="237">
        <v>2022.08</v>
      </c>
      <c r="R699" s="125"/>
      <c r="S699" s="10"/>
      <c r="T699" s="10"/>
      <c r="U699" s="10"/>
      <c r="V699" s="10"/>
      <c r="W699" s="10"/>
      <c r="X699" s="10"/>
      <c r="Y699" s="10"/>
      <c r="Z699" s="10"/>
      <c r="AA699" s="10"/>
      <c r="AB699" s="10"/>
      <c r="AC699" s="10"/>
      <c r="AD699" s="10"/>
      <c r="AE699" s="10"/>
      <c r="AF699" s="10"/>
      <c r="AG699" s="10"/>
      <c r="AH699" s="10"/>
      <c r="AI699" s="10"/>
      <c r="AJ699" s="10"/>
      <c r="AK699" s="10"/>
      <c r="AL699" s="10"/>
      <c r="AM699" s="10"/>
      <c r="AN699" s="10"/>
      <c r="AO699" s="10"/>
      <c r="AP699" s="10"/>
      <c r="AQ699" s="10"/>
      <c r="AR699" s="10"/>
      <c r="AS699" s="10"/>
      <c r="AT699" s="10"/>
      <c r="AU699" s="10"/>
      <c r="AV699" s="10"/>
      <c r="AW699" s="10"/>
      <c r="AX699" s="10"/>
      <c r="AY699" s="10"/>
      <c r="AZ699" s="10"/>
      <c r="BA699" s="10"/>
      <c r="BB699" s="10"/>
      <c r="BC699" s="10"/>
      <c r="BD699" s="10"/>
      <c r="BE699" s="10"/>
      <c r="BF699" s="10"/>
      <c r="BG699" s="10"/>
      <c r="BH699" s="10"/>
      <c r="BI699" s="10"/>
      <c r="BJ699" s="10"/>
      <c r="BK699" s="10"/>
      <c r="BL699" s="10"/>
      <c r="BM699" s="10"/>
      <c r="BN699" s="10"/>
      <c r="BO699" s="10"/>
      <c r="BP699" s="10"/>
      <c r="BQ699" s="10"/>
      <c r="BR699" s="10"/>
      <c r="BS699" s="10"/>
      <c r="BT699" s="10"/>
      <c r="BU699" s="10"/>
      <c r="BV699" s="10"/>
      <c r="BW699" s="10"/>
      <c r="BX699" s="10"/>
      <c r="BY699" s="10"/>
      <c r="BZ699" s="10"/>
      <c r="CA699" s="10"/>
      <c r="CB699" s="10"/>
      <c r="CC699" s="10"/>
      <c r="CD699" s="10"/>
      <c r="CE699" s="10"/>
      <c r="CF699" s="10"/>
      <c r="CG699" s="10"/>
      <c r="CH699" s="10"/>
      <c r="CI699" s="10"/>
      <c r="CJ699" s="10"/>
      <c r="CK699" s="10"/>
      <c r="CL699" s="10"/>
      <c r="CM699" s="10"/>
      <c r="CN699" s="10"/>
      <c r="CO699" s="10"/>
      <c r="CP699" s="10"/>
      <c r="CQ699" s="10"/>
      <c r="CR699" s="10"/>
      <c r="CS699" s="10"/>
      <c r="CT699" s="10"/>
      <c r="CU699" s="10"/>
      <c r="CV699" s="10"/>
      <c r="CW699" s="10"/>
      <c r="CX699" s="10"/>
      <c r="CY699" s="10"/>
      <c r="CZ699" s="10"/>
      <c r="DA699" s="10"/>
      <c r="DB699" s="10"/>
      <c r="DC699" s="10"/>
      <c r="DD699" s="10"/>
      <c r="DE699" s="10"/>
      <c r="DF699" s="10"/>
      <c r="DG699" s="10"/>
      <c r="DH699" s="10"/>
      <c r="DI699" s="10"/>
      <c r="DJ699" s="10"/>
      <c r="DK699" s="10"/>
      <c r="DL699" s="10"/>
      <c r="DM699" s="10"/>
      <c r="DN699" s="10"/>
      <c r="DO699" s="10"/>
      <c r="DP699" s="10"/>
      <c r="DQ699" s="10"/>
      <c r="DR699" s="10"/>
      <c r="DS699" s="10"/>
      <c r="DT699" s="10"/>
      <c r="DU699" s="10"/>
      <c r="DV699" s="10"/>
      <c r="DW699" s="10"/>
      <c r="DX699" s="10"/>
      <c r="DY699" s="10"/>
      <c r="DZ699" s="10"/>
      <c r="EA699" s="10"/>
      <c r="EB699" s="10"/>
      <c r="EC699" s="10"/>
      <c r="ED699" s="10"/>
      <c r="EE699" s="10"/>
      <c r="EF699" s="10"/>
      <c r="EG699" s="10"/>
      <c r="EH699" s="10"/>
      <c r="EI699" s="10"/>
      <c r="EJ699" s="10"/>
      <c r="EK699" s="10"/>
      <c r="EL699" s="10"/>
      <c r="EM699" s="10"/>
      <c r="EN699" s="10"/>
      <c r="EO699" s="10"/>
      <c r="EP699" s="10"/>
      <c r="EQ699" s="10"/>
      <c r="ER699" s="10"/>
      <c r="ES699" s="10"/>
      <c r="ET699" s="10"/>
      <c r="EU699" s="10"/>
      <c r="EV699" s="10"/>
      <c r="EW699" s="10"/>
      <c r="EX699" s="10"/>
      <c r="EY699" s="10"/>
      <c r="EZ699" s="10"/>
      <c r="FA699" s="10"/>
      <c r="FB699" s="10"/>
      <c r="FC699" s="10"/>
      <c r="FD699" s="10"/>
      <c r="FE699" s="10"/>
      <c r="FF699" s="10"/>
      <c r="FG699" s="10"/>
      <c r="FH699" s="10"/>
      <c r="FI699" s="10"/>
      <c r="FJ699" s="10"/>
      <c r="FK699" s="10"/>
      <c r="FL699" s="10"/>
      <c r="FM699" s="10"/>
      <c r="FN699" s="10"/>
      <c r="FO699" s="10"/>
      <c r="FP699" s="10"/>
      <c r="FQ699" s="10"/>
      <c r="FR699" s="10"/>
      <c r="FS699" s="10"/>
      <c r="FT699" s="10"/>
      <c r="FU699" s="10"/>
      <c r="FV699" s="10"/>
      <c r="FW699" s="10"/>
      <c r="FX699" s="10"/>
      <c r="FY699" s="10"/>
      <c r="FZ699" s="10"/>
      <c r="GA699" s="10"/>
      <c r="GB699" s="10"/>
      <c r="GC699" s="10"/>
      <c r="GD699" s="10"/>
      <c r="GE699" s="10"/>
      <c r="GF699" s="10"/>
      <c r="GG699" s="10"/>
      <c r="GH699" s="10"/>
      <c r="GI699" s="10"/>
      <c r="GJ699" s="10"/>
      <c r="GK699" s="10"/>
      <c r="GL699" s="10"/>
      <c r="GM699" s="10"/>
      <c r="GN699" s="10"/>
      <c r="GO699" s="10"/>
      <c r="GP699" s="10"/>
      <c r="GQ699" s="10"/>
      <c r="GR699" s="10"/>
      <c r="GS699" s="10"/>
      <c r="GT699" s="10"/>
      <c r="GU699" s="10"/>
      <c r="GV699" s="10"/>
      <c r="GW699" s="10"/>
      <c r="GX699" s="10"/>
      <c r="GY699" s="10"/>
      <c r="GZ699" s="10"/>
      <c r="HA699" s="10"/>
      <c r="HB699" s="10"/>
      <c r="HC699" s="10"/>
      <c r="HD699" s="10"/>
      <c r="HE699" s="10"/>
      <c r="HF699" s="10"/>
      <c r="HG699" s="10"/>
      <c r="HH699" s="10"/>
      <c r="HI699" s="10"/>
      <c r="HJ699" s="10"/>
      <c r="HK699" s="10"/>
      <c r="HL699" s="10"/>
      <c r="HM699" s="10"/>
      <c r="HN699" s="10"/>
      <c r="HO699" s="10"/>
      <c r="HP699" s="10"/>
      <c r="HQ699" s="10"/>
      <c r="HR699" s="10"/>
      <c r="HS699" s="10"/>
      <c r="HT699" s="10"/>
      <c r="HU699" s="10"/>
      <c r="HV699" s="10"/>
      <c r="HW699" s="10"/>
      <c r="HX699" s="10"/>
      <c r="HY699" s="10"/>
      <c r="HZ699" s="10"/>
      <c r="IA699" s="10"/>
      <c r="IB699" s="10"/>
      <c r="IC699" s="10"/>
      <c r="ID699" s="10"/>
      <c r="IE699" s="10"/>
      <c r="IF699" s="10"/>
      <c r="IG699" s="10"/>
      <c r="IH699" s="10"/>
      <c r="II699" s="10"/>
      <c r="IJ699" s="10"/>
      <c r="IK699" s="10"/>
      <c r="IL699" s="10"/>
      <c r="IM699" s="10"/>
      <c r="IN699" s="10"/>
      <c r="IO699" s="10"/>
    </row>
    <row r="700" s="19" customFormat="1" ht="48" customHeight="1" spans="1:249">
      <c r="A700" s="228">
        <v>16</v>
      </c>
      <c r="B700" s="229" t="s">
        <v>1527</v>
      </c>
      <c r="C700" s="228" t="s">
        <v>1326</v>
      </c>
      <c r="D700" s="119" t="s">
        <v>1486</v>
      </c>
      <c r="E700" s="119" t="s">
        <v>1528</v>
      </c>
      <c r="F700" s="75" t="s">
        <v>1529</v>
      </c>
      <c r="G700" s="230">
        <v>2.5694</v>
      </c>
      <c r="H700" s="76" t="s">
        <v>1489</v>
      </c>
      <c r="I700" s="241">
        <v>1</v>
      </c>
      <c r="J700" s="241"/>
      <c r="K700" s="242">
        <v>0.0014</v>
      </c>
      <c r="L700" s="242">
        <v>0.0014</v>
      </c>
      <c r="M700" s="242">
        <v>0.0056</v>
      </c>
      <c r="N700" s="242">
        <v>0.0056</v>
      </c>
      <c r="O700" s="237" t="s">
        <v>1490</v>
      </c>
      <c r="P700" s="237" t="s">
        <v>1482</v>
      </c>
      <c r="Q700" s="237">
        <v>2022.08</v>
      </c>
      <c r="R700" s="125"/>
      <c r="S700" s="10"/>
      <c r="T700" s="10"/>
      <c r="U700" s="10"/>
      <c r="V700" s="10"/>
      <c r="W700" s="10"/>
      <c r="X700" s="10"/>
      <c r="Y700" s="10"/>
      <c r="Z700" s="10"/>
      <c r="AA700" s="10"/>
      <c r="AB700" s="10"/>
      <c r="AC700" s="10"/>
      <c r="AD700" s="10"/>
      <c r="AE700" s="10"/>
      <c r="AF700" s="10"/>
      <c r="AG700" s="10"/>
      <c r="AH700" s="10"/>
      <c r="AI700" s="10"/>
      <c r="AJ700" s="10"/>
      <c r="AK700" s="10"/>
      <c r="AL700" s="10"/>
      <c r="AM700" s="10"/>
      <c r="AN700" s="10"/>
      <c r="AO700" s="10"/>
      <c r="AP700" s="10"/>
      <c r="AQ700" s="10"/>
      <c r="AR700" s="10"/>
      <c r="AS700" s="10"/>
      <c r="AT700" s="10"/>
      <c r="AU700" s="10"/>
      <c r="AV700" s="10"/>
      <c r="AW700" s="10"/>
      <c r="AX700" s="10"/>
      <c r="AY700" s="10"/>
      <c r="AZ700" s="10"/>
      <c r="BA700" s="10"/>
      <c r="BB700" s="10"/>
      <c r="BC700" s="10"/>
      <c r="BD700" s="10"/>
      <c r="BE700" s="10"/>
      <c r="BF700" s="10"/>
      <c r="BG700" s="10"/>
      <c r="BH700" s="10"/>
      <c r="BI700" s="10"/>
      <c r="BJ700" s="10"/>
      <c r="BK700" s="10"/>
      <c r="BL700" s="10"/>
      <c r="BM700" s="10"/>
      <c r="BN700" s="10"/>
      <c r="BO700" s="10"/>
      <c r="BP700" s="10"/>
      <c r="BQ700" s="10"/>
      <c r="BR700" s="10"/>
      <c r="BS700" s="10"/>
      <c r="BT700" s="10"/>
      <c r="BU700" s="10"/>
      <c r="BV700" s="10"/>
      <c r="BW700" s="10"/>
      <c r="BX700" s="10"/>
      <c r="BY700" s="10"/>
      <c r="BZ700" s="10"/>
      <c r="CA700" s="10"/>
      <c r="CB700" s="10"/>
      <c r="CC700" s="10"/>
      <c r="CD700" s="10"/>
      <c r="CE700" s="10"/>
      <c r="CF700" s="10"/>
      <c r="CG700" s="10"/>
      <c r="CH700" s="10"/>
      <c r="CI700" s="10"/>
      <c r="CJ700" s="10"/>
      <c r="CK700" s="10"/>
      <c r="CL700" s="10"/>
      <c r="CM700" s="10"/>
      <c r="CN700" s="10"/>
      <c r="CO700" s="10"/>
      <c r="CP700" s="10"/>
      <c r="CQ700" s="10"/>
      <c r="CR700" s="10"/>
      <c r="CS700" s="10"/>
      <c r="CT700" s="10"/>
      <c r="CU700" s="10"/>
      <c r="CV700" s="10"/>
      <c r="CW700" s="10"/>
      <c r="CX700" s="10"/>
      <c r="CY700" s="10"/>
      <c r="CZ700" s="10"/>
      <c r="DA700" s="10"/>
      <c r="DB700" s="10"/>
      <c r="DC700" s="10"/>
      <c r="DD700" s="10"/>
      <c r="DE700" s="10"/>
      <c r="DF700" s="10"/>
      <c r="DG700" s="10"/>
      <c r="DH700" s="10"/>
      <c r="DI700" s="10"/>
      <c r="DJ700" s="10"/>
      <c r="DK700" s="10"/>
      <c r="DL700" s="10"/>
      <c r="DM700" s="10"/>
      <c r="DN700" s="10"/>
      <c r="DO700" s="10"/>
      <c r="DP700" s="10"/>
      <c r="DQ700" s="10"/>
      <c r="DR700" s="10"/>
      <c r="DS700" s="10"/>
      <c r="DT700" s="10"/>
      <c r="DU700" s="10"/>
      <c r="DV700" s="10"/>
      <c r="DW700" s="10"/>
      <c r="DX700" s="10"/>
      <c r="DY700" s="10"/>
      <c r="DZ700" s="10"/>
      <c r="EA700" s="10"/>
      <c r="EB700" s="10"/>
      <c r="EC700" s="10"/>
      <c r="ED700" s="10"/>
      <c r="EE700" s="10"/>
      <c r="EF700" s="10"/>
      <c r="EG700" s="10"/>
      <c r="EH700" s="10"/>
      <c r="EI700" s="10"/>
      <c r="EJ700" s="10"/>
      <c r="EK700" s="10"/>
      <c r="EL700" s="10"/>
      <c r="EM700" s="10"/>
      <c r="EN700" s="10"/>
      <c r="EO700" s="10"/>
      <c r="EP700" s="10"/>
      <c r="EQ700" s="10"/>
      <c r="ER700" s="10"/>
      <c r="ES700" s="10"/>
      <c r="ET700" s="10"/>
      <c r="EU700" s="10"/>
      <c r="EV700" s="10"/>
      <c r="EW700" s="10"/>
      <c r="EX700" s="10"/>
      <c r="EY700" s="10"/>
      <c r="EZ700" s="10"/>
      <c r="FA700" s="10"/>
      <c r="FB700" s="10"/>
      <c r="FC700" s="10"/>
      <c r="FD700" s="10"/>
      <c r="FE700" s="10"/>
      <c r="FF700" s="10"/>
      <c r="FG700" s="10"/>
      <c r="FH700" s="10"/>
      <c r="FI700" s="10"/>
      <c r="FJ700" s="10"/>
      <c r="FK700" s="10"/>
      <c r="FL700" s="10"/>
      <c r="FM700" s="10"/>
      <c r="FN700" s="10"/>
      <c r="FO700" s="10"/>
      <c r="FP700" s="10"/>
      <c r="FQ700" s="10"/>
      <c r="FR700" s="10"/>
      <c r="FS700" s="10"/>
      <c r="FT700" s="10"/>
      <c r="FU700" s="10"/>
      <c r="FV700" s="10"/>
      <c r="FW700" s="10"/>
      <c r="FX700" s="10"/>
      <c r="FY700" s="10"/>
      <c r="FZ700" s="10"/>
      <c r="GA700" s="10"/>
      <c r="GB700" s="10"/>
      <c r="GC700" s="10"/>
      <c r="GD700" s="10"/>
      <c r="GE700" s="10"/>
      <c r="GF700" s="10"/>
      <c r="GG700" s="10"/>
      <c r="GH700" s="10"/>
      <c r="GI700" s="10"/>
      <c r="GJ700" s="10"/>
      <c r="GK700" s="10"/>
      <c r="GL700" s="10"/>
      <c r="GM700" s="10"/>
      <c r="GN700" s="10"/>
      <c r="GO700" s="10"/>
      <c r="GP700" s="10"/>
      <c r="GQ700" s="10"/>
      <c r="GR700" s="10"/>
      <c r="GS700" s="10"/>
      <c r="GT700" s="10"/>
      <c r="GU700" s="10"/>
      <c r="GV700" s="10"/>
      <c r="GW700" s="10"/>
      <c r="GX700" s="10"/>
      <c r="GY700" s="10"/>
      <c r="GZ700" s="10"/>
      <c r="HA700" s="10"/>
      <c r="HB700" s="10"/>
      <c r="HC700" s="10"/>
      <c r="HD700" s="10"/>
      <c r="HE700" s="10"/>
      <c r="HF700" s="10"/>
      <c r="HG700" s="10"/>
      <c r="HH700" s="10"/>
      <c r="HI700" s="10"/>
      <c r="HJ700" s="10"/>
      <c r="HK700" s="10"/>
      <c r="HL700" s="10"/>
      <c r="HM700" s="10"/>
      <c r="HN700" s="10"/>
      <c r="HO700" s="10"/>
      <c r="HP700" s="10"/>
      <c r="HQ700" s="10"/>
      <c r="HR700" s="10"/>
      <c r="HS700" s="10"/>
      <c r="HT700" s="10"/>
      <c r="HU700" s="10"/>
      <c r="HV700" s="10"/>
      <c r="HW700" s="10"/>
      <c r="HX700" s="10"/>
      <c r="HY700" s="10"/>
      <c r="HZ700" s="10"/>
      <c r="IA700" s="10"/>
      <c r="IB700" s="10"/>
      <c r="IC700" s="10"/>
      <c r="ID700" s="10"/>
      <c r="IE700" s="10"/>
      <c r="IF700" s="10"/>
      <c r="IG700" s="10"/>
      <c r="IH700" s="10"/>
      <c r="II700" s="10"/>
      <c r="IJ700" s="10"/>
      <c r="IK700" s="10"/>
      <c r="IL700" s="10"/>
      <c r="IM700" s="10"/>
      <c r="IN700" s="10"/>
      <c r="IO700" s="10"/>
    </row>
    <row r="701" s="19" customFormat="1" ht="48" customHeight="1" spans="1:249">
      <c r="A701" s="228">
        <v>17</v>
      </c>
      <c r="B701" s="229" t="s">
        <v>1530</v>
      </c>
      <c r="C701" s="228" t="s">
        <v>1326</v>
      </c>
      <c r="D701" s="119" t="s">
        <v>1486</v>
      </c>
      <c r="E701" s="119" t="s">
        <v>1531</v>
      </c>
      <c r="F701" s="75" t="s">
        <v>1532</v>
      </c>
      <c r="G701" s="232">
        <v>22.789</v>
      </c>
      <c r="H701" s="76" t="s">
        <v>1489</v>
      </c>
      <c r="I701" s="241">
        <v>1</v>
      </c>
      <c r="J701" s="241"/>
      <c r="K701" s="242">
        <v>0.0009</v>
      </c>
      <c r="L701" s="242">
        <v>0.0009</v>
      </c>
      <c r="M701" s="242">
        <v>0.0036</v>
      </c>
      <c r="N701" s="242">
        <v>0.0036</v>
      </c>
      <c r="O701" s="237" t="s">
        <v>1490</v>
      </c>
      <c r="P701" s="237" t="s">
        <v>1482</v>
      </c>
      <c r="Q701" s="237">
        <v>2022.08</v>
      </c>
      <c r="R701" s="125"/>
      <c r="S701" s="10"/>
      <c r="T701" s="10"/>
      <c r="U701" s="10"/>
      <c r="V701" s="10"/>
      <c r="W701" s="10"/>
      <c r="X701" s="10"/>
      <c r="Y701" s="10"/>
      <c r="Z701" s="10"/>
      <c r="AA701" s="10"/>
      <c r="AB701" s="10"/>
      <c r="AC701" s="10"/>
      <c r="AD701" s="10"/>
      <c r="AE701" s="10"/>
      <c r="AF701" s="10"/>
      <c r="AG701" s="10"/>
      <c r="AH701" s="10"/>
      <c r="AI701" s="10"/>
      <c r="AJ701" s="10"/>
      <c r="AK701" s="10"/>
      <c r="AL701" s="10"/>
      <c r="AM701" s="10"/>
      <c r="AN701" s="10"/>
      <c r="AO701" s="10"/>
      <c r="AP701" s="10"/>
      <c r="AQ701" s="10"/>
      <c r="AR701" s="10"/>
      <c r="AS701" s="10"/>
      <c r="AT701" s="10"/>
      <c r="AU701" s="10"/>
      <c r="AV701" s="10"/>
      <c r="AW701" s="10"/>
      <c r="AX701" s="10"/>
      <c r="AY701" s="10"/>
      <c r="AZ701" s="10"/>
      <c r="BA701" s="10"/>
      <c r="BB701" s="10"/>
      <c r="BC701" s="10"/>
      <c r="BD701" s="10"/>
      <c r="BE701" s="10"/>
      <c r="BF701" s="10"/>
      <c r="BG701" s="10"/>
      <c r="BH701" s="10"/>
      <c r="BI701" s="10"/>
      <c r="BJ701" s="10"/>
      <c r="BK701" s="10"/>
      <c r="BL701" s="10"/>
      <c r="BM701" s="10"/>
      <c r="BN701" s="10"/>
      <c r="BO701" s="10"/>
      <c r="BP701" s="10"/>
      <c r="BQ701" s="10"/>
      <c r="BR701" s="10"/>
      <c r="BS701" s="10"/>
      <c r="BT701" s="10"/>
      <c r="BU701" s="10"/>
      <c r="BV701" s="10"/>
      <c r="BW701" s="10"/>
      <c r="BX701" s="10"/>
      <c r="BY701" s="10"/>
      <c r="BZ701" s="10"/>
      <c r="CA701" s="10"/>
      <c r="CB701" s="10"/>
      <c r="CC701" s="10"/>
      <c r="CD701" s="10"/>
      <c r="CE701" s="10"/>
      <c r="CF701" s="10"/>
      <c r="CG701" s="10"/>
      <c r="CH701" s="10"/>
      <c r="CI701" s="10"/>
      <c r="CJ701" s="10"/>
      <c r="CK701" s="10"/>
      <c r="CL701" s="10"/>
      <c r="CM701" s="10"/>
      <c r="CN701" s="10"/>
      <c r="CO701" s="10"/>
      <c r="CP701" s="10"/>
      <c r="CQ701" s="10"/>
      <c r="CR701" s="10"/>
      <c r="CS701" s="10"/>
      <c r="CT701" s="10"/>
      <c r="CU701" s="10"/>
      <c r="CV701" s="10"/>
      <c r="CW701" s="10"/>
      <c r="CX701" s="10"/>
      <c r="CY701" s="10"/>
      <c r="CZ701" s="10"/>
      <c r="DA701" s="10"/>
      <c r="DB701" s="10"/>
      <c r="DC701" s="10"/>
      <c r="DD701" s="10"/>
      <c r="DE701" s="10"/>
      <c r="DF701" s="10"/>
      <c r="DG701" s="10"/>
      <c r="DH701" s="10"/>
      <c r="DI701" s="10"/>
      <c r="DJ701" s="10"/>
      <c r="DK701" s="10"/>
      <c r="DL701" s="10"/>
      <c r="DM701" s="10"/>
      <c r="DN701" s="10"/>
      <c r="DO701" s="10"/>
      <c r="DP701" s="10"/>
      <c r="DQ701" s="10"/>
      <c r="DR701" s="10"/>
      <c r="DS701" s="10"/>
      <c r="DT701" s="10"/>
      <c r="DU701" s="10"/>
      <c r="DV701" s="10"/>
      <c r="DW701" s="10"/>
      <c r="DX701" s="10"/>
      <c r="DY701" s="10"/>
      <c r="DZ701" s="10"/>
      <c r="EA701" s="10"/>
      <c r="EB701" s="10"/>
      <c r="EC701" s="10"/>
      <c r="ED701" s="10"/>
      <c r="EE701" s="10"/>
      <c r="EF701" s="10"/>
      <c r="EG701" s="10"/>
      <c r="EH701" s="10"/>
      <c r="EI701" s="10"/>
      <c r="EJ701" s="10"/>
      <c r="EK701" s="10"/>
      <c r="EL701" s="10"/>
      <c r="EM701" s="10"/>
      <c r="EN701" s="10"/>
      <c r="EO701" s="10"/>
      <c r="EP701" s="10"/>
      <c r="EQ701" s="10"/>
      <c r="ER701" s="10"/>
      <c r="ES701" s="10"/>
      <c r="ET701" s="10"/>
      <c r="EU701" s="10"/>
      <c r="EV701" s="10"/>
      <c r="EW701" s="10"/>
      <c r="EX701" s="10"/>
      <c r="EY701" s="10"/>
      <c r="EZ701" s="10"/>
      <c r="FA701" s="10"/>
      <c r="FB701" s="10"/>
      <c r="FC701" s="10"/>
      <c r="FD701" s="10"/>
      <c r="FE701" s="10"/>
      <c r="FF701" s="10"/>
      <c r="FG701" s="10"/>
      <c r="FH701" s="10"/>
      <c r="FI701" s="10"/>
      <c r="FJ701" s="10"/>
      <c r="FK701" s="10"/>
      <c r="FL701" s="10"/>
      <c r="FM701" s="10"/>
      <c r="FN701" s="10"/>
      <c r="FO701" s="10"/>
      <c r="FP701" s="10"/>
      <c r="FQ701" s="10"/>
      <c r="FR701" s="10"/>
      <c r="FS701" s="10"/>
      <c r="FT701" s="10"/>
      <c r="FU701" s="10"/>
      <c r="FV701" s="10"/>
      <c r="FW701" s="10"/>
      <c r="FX701" s="10"/>
      <c r="FY701" s="10"/>
      <c r="FZ701" s="10"/>
      <c r="GA701" s="10"/>
      <c r="GB701" s="10"/>
      <c r="GC701" s="10"/>
      <c r="GD701" s="10"/>
      <c r="GE701" s="10"/>
      <c r="GF701" s="10"/>
      <c r="GG701" s="10"/>
      <c r="GH701" s="10"/>
      <c r="GI701" s="10"/>
      <c r="GJ701" s="10"/>
      <c r="GK701" s="10"/>
      <c r="GL701" s="10"/>
      <c r="GM701" s="10"/>
      <c r="GN701" s="10"/>
      <c r="GO701" s="10"/>
      <c r="GP701" s="10"/>
      <c r="GQ701" s="10"/>
      <c r="GR701" s="10"/>
      <c r="GS701" s="10"/>
      <c r="GT701" s="10"/>
      <c r="GU701" s="10"/>
      <c r="GV701" s="10"/>
      <c r="GW701" s="10"/>
      <c r="GX701" s="10"/>
      <c r="GY701" s="10"/>
      <c r="GZ701" s="10"/>
      <c r="HA701" s="10"/>
      <c r="HB701" s="10"/>
      <c r="HC701" s="10"/>
      <c r="HD701" s="10"/>
      <c r="HE701" s="10"/>
      <c r="HF701" s="10"/>
      <c r="HG701" s="10"/>
      <c r="HH701" s="10"/>
      <c r="HI701" s="10"/>
      <c r="HJ701" s="10"/>
      <c r="HK701" s="10"/>
      <c r="HL701" s="10"/>
      <c r="HM701" s="10"/>
      <c r="HN701" s="10"/>
      <c r="HO701" s="10"/>
      <c r="HP701" s="10"/>
      <c r="HQ701" s="10"/>
      <c r="HR701" s="10"/>
      <c r="HS701" s="10"/>
      <c r="HT701" s="10"/>
      <c r="HU701" s="10"/>
      <c r="HV701" s="10"/>
      <c r="HW701" s="10"/>
      <c r="HX701" s="10"/>
      <c r="HY701" s="10"/>
      <c r="HZ701" s="10"/>
      <c r="IA701" s="10"/>
      <c r="IB701" s="10"/>
      <c r="IC701" s="10"/>
      <c r="ID701" s="10"/>
      <c r="IE701" s="10"/>
      <c r="IF701" s="10"/>
      <c r="IG701" s="10"/>
      <c r="IH701" s="10"/>
      <c r="II701" s="10"/>
      <c r="IJ701" s="10"/>
      <c r="IK701" s="10"/>
      <c r="IL701" s="10"/>
      <c r="IM701" s="10"/>
      <c r="IN701" s="10"/>
      <c r="IO701" s="10"/>
    </row>
    <row r="702" s="19" customFormat="1" ht="48" customHeight="1" spans="1:249">
      <c r="A702" s="228">
        <v>18</v>
      </c>
      <c r="B702" s="229" t="s">
        <v>1533</v>
      </c>
      <c r="C702" s="228" t="s">
        <v>1326</v>
      </c>
      <c r="D702" s="119" t="s">
        <v>1486</v>
      </c>
      <c r="E702" s="119" t="s">
        <v>1534</v>
      </c>
      <c r="F702" s="75" t="s">
        <v>1535</v>
      </c>
      <c r="G702" s="230">
        <v>14.8766</v>
      </c>
      <c r="H702" s="76" t="s">
        <v>1489</v>
      </c>
      <c r="I702" s="241">
        <v>1</v>
      </c>
      <c r="J702" s="241"/>
      <c r="K702" s="242">
        <v>0.0005</v>
      </c>
      <c r="L702" s="242">
        <v>0.0005</v>
      </c>
      <c r="M702" s="242">
        <v>0.002</v>
      </c>
      <c r="N702" s="242">
        <v>0.002</v>
      </c>
      <c r="O702" s="237" t="s">
        <v>1490</v>
      </c>
      <c r="P702" s="237" t="s">
        <v>1482</v>
      </c>
      <c r="Q702" s="237">
        <v>2022.08</v>
      </c>
      <c r="R702" s="125"/>
      <c r="S702" s="10"/>
      <c r="T702" s="10"/>
      <c r="U702" s="10"/>
      <c r="V702" s="10"/>
      <c r="W702" s="10"/>
      <c r="X702" s="10"/>
      <c r="Y702" s="10"/>
      <c r="Z702" s="10"/>
      <c r="AA702" s="10"/>
      <c r="AB702" s="10"/>
      <c r="AC702" s="10"/>
      <c r="AD702" s="10"/>
      <c r="AE702" s="10"/>
      <c r="AF702" s="10"/>
      <c r="AG702" s="10"/>
      <c r="AH702" s="10"/>
      <c r="AI702" s="10"/>
      <c r="AJ702" s="10"/>
      <c r="AK702" s="10"/>
      <c r="AL702" s="10"/>
      <c r="AM702" s="10"/>
      <c r="AN702" s="10"/>
      <c r="AO702" s="10"/>
      <c r="AP702" s="10"/>
      <c r="AQ702" s="10"/>
      <c r="AR702" s="10"/>
      <c r="AS702" s="10"/>
      <c r="AT702" s="10"/>
      <c r="AU702" s="10"/>
      <c r="AV702" s="10"/>
      <c r="AW702" s="10"/>
      <c r="AX702" s="10"/>
      <c r="AY702" s="10"/>
      <c r="AZ702" s="10"/>
      <c r="BA702" s="10"/>
      <c r="BB702" s="10"/>
      <c r="BC702" s="10"/>
      <c r="BD702" s="10"/>
      <c r="BE702" s="10"/>
      <c r="BF702" s="10"/>
      <c r="BG702" s="10"/>
      <c r="BH702" s="10"/>
      <c r="BI702" s="10"/>
      <c r="BJ702" s="10"/>
      <c r="BK702" s="10"/>
      <c r="BL702" s="10"/>
      <c r="BM702" s="10"/>
      <c r="BN702" s="10"/>
      <c r="BO702" s="10"/>
      <c r="BP702" s="10"/>
      <c r="BQ702" s="10"/>
      <c r="BR702" s="10"/>
      <c r="BS702" s="10"/>
      <c r="BT702" s="10"/>
      <c r="BU702" s="10"/>
      <c r="BV702" s="10"/>
      <c r="BW702" s="10"/>
      <c r="BX702" s="10"/>
      <c r="BY702" s="10"/>
      <c r="BZ702" s="10"/>
      <c r="CA702" s="10"/>
      <c r="CB702" s="10"/>
      <c r="CC702" s="10"/>
      <c r="CD702" s="10"/>
      <c r="CE702" s="10"/>
      <c r="CF702" s="10"/>
      <c r="CG702" s="10"/>
      <c r="CH702" s="10"/>
      <c r="CI702" s="10"/>
      <c r="CJ702" s="10"/>
      <c r="CK702" s="10"/>
      <c r="CL702" s="10"/>
      <c r="CM702" s="10"/>
      <c r="CN702" s="10"/>
      <c r="CO702" s="10"/>
      <c r="CP702" s="10"/>
      <c r="CQ702" s="10"/>
      <c r="CR702" s="10"/>
      <c r="CS702" s="10"/>
      <c r="CT702" s="10"/>
      <c r="CU702" s="10"/>
      <c r="CV702" s="10"/>
      <c r="CW702" s="10"/>
      <c r="CX702" s="10"/>
      <c r="CY702" s="10"/>
      <c r="CZ702" s="10"/>
      <c r="DA702" s="10"/>
      <c r="DB702" s="10"/>
      <c r="DC702" s="10"/>
      <c r="DD702" s="10"/>
      <c r="DE702" s="10"/>
      <c r="DF702" s="10"/>
      <c r="DG702" s="10"/>
      <c r="DH702" s="10"/>
      <c r="DI702" s="10"/>
      <c r="DJ702" s="10"/>
      <c r="DK702" s="10"/>
      <c r="DL702" s="10"/>
      <c r="DM702" s="10"/>
      <c r="DN702" s="10"/>
      <c r="DO702" s="10"/>
      <c r="DP702" s="10"/>
      <c r="DQ702" s="10"/>
      <c r="DR702" s="10"/>
      <c r="DS702" s="10"/>
      <c r="DT702" s="10"/>
      <c r="DU702" s="10"/>
      <c r="DV702" s="10"/>
      <c r="DW702" s="10"/>
      <c r="DX702" s="10"/>
      <c r="DY702" s="10"/>
      <c r="DZ702" s="10"/>
      <c r="EA702" s="10"/>
      <c r="EB702" s="10"/>
      <c r="EC702" s="10"/>
      <c r="ED702" s="10"/>
      <c r="EE702" s="10"/>
      <c r="EF702" s="10"/>
      <c r="EG702" s="10"/>
      <c r="EH702" s="10"/>
      <c r="EI702" s="10"/>
      <c r="EJ702" s="10"/>
      <c r="EK702" s="10"/>
      <c r="EL702" s="10"/>
      <c r="EM702" s="10"/>
      <c r="EN702" s="10"/>
      <c r="EO702" s="10"/>
      <c r="EP702" s="10"/>
      <c r="EQ702" s="10"/>
      <c r="ER702" s="10"/>
      <c r="ES702" s="10"/>
      <c r="ET702" s="10"/>
      <c r="EU702" s="10"/>
      <c r="EV702" s="10"/>
      <c r="EW702" s="10"/>
      <c r="EX702" s="10"/>
      <c r="EY702" s="10"/>
      <c r="EZ702" s="10"/>
      <c r="FA702" s="10"/>
      <c r="FB702" s="10"/>
      <c r="FC702" s="10"/>
      <c r="FD702" s="10"/>
      <c r="FE702" s="10"/>
      <c r="FF702" s="10"/>
      <c r="FG702" s="10"/>
      <c r="FH702" s="10"/>
      <c r="FI702" s="10"/>
      <c r="FJ702" s="10"/>
      <c r="FK702" s="10"/>
      <c r="FL702" s="10"/>
      <c r="FM702" s="10"/>
      <c r="FN702" s="10"/>
      <c r="FO702" s="10"/>
      <c r="FP702" s="10"/>
      <c r="FQ702" s="10"/>
      <c r="FR702" s="10"/>
      <c r="FS702" s="10"/>
      <c r="FT702" s="10"/>
      <c r="FU702" s="10"/>
      <c r="FV702" s="10"/>
      <c r="FW702" s="10"/>
      <c r="FX702" s="10"/>
      <c r="FY702" s="10"/>
      <c r="FZ702" s="10"/>
      <c r="GA702" s="10"/>
      <c r="GB702" s="10"/>
      <c r="GC702" s="10"/>
      <c r="GD702" s="10"/>
      <c r="GE702" s="10"/>
      <c r="GF702" s="10"/>
      <c r="GG702" s="10"/>
      <c r="GH702" s="10"/>
      <c r="GI702" s="10"/>
      <c r="GJ702" s="10"/>
      <c r="GK702" s="10"/>
      <c r="GL702" s="10"/>
      <c r="GM702" s="10"/>
      <c r="GN702" s="10"/>
      <c r="GO702" s="10"/>
      <c r="GP702" s="10"/>
      <c r="GQ702" s="10"/>
      <c r="GR702" s="10"/>
      <c r="GS702" s="10"/>
      <c r="GT702" s="10"/>
      <c r="GU702" s="10"/>
      <c r="GV702" s="10"/>
      <c r="GW702" s="10"/>
      <c r="GX702" s="10"/>
      <c r="GY702" s="10"/>
      <c r="GZ702" s="10"/>
      <c r="HA702" s="10"/>
      <c r="HB702" s="10"/>
      <c r="HC702" s="10"/>
      <c r="HD702" s="10"/>
      <c r="HE702" s="10"/>
      <c r="HF702" s="10"/>
      <c r="HG702" s="10"/>
      <c r="HH702" s="10"/>
      <c r="HI702" s="10"/>
      <c r="HJ702" s="10"/>
      <c r="HK702" s="10"/>
      <c r="HL702" s="10"/>
      <c r="HM702" s="10"/>
      <c r="HN702" s="10"/>
      <c r="HO702" s="10"/>
      <c r="HP702" s="10"/>
      <c r="HQ702" s="10"/>
      <c r="HR702" s="10"/>
      <c r="HS702" s="10"/>
      <c r="HT702" s="10"/>
      <c r="HU702" s="10"/>
      <c r="HV702" s="10"/>
      <c r="HW702" s="10"/>
      <c r="HX702" s="10"/>
      <c r="HY702" s="10"/>
      <c r="HZ702" s="10"/>
      <c r="IA702" s="10"/>
      <c r="IB702" s="10"/>
      <c r="IC702" s="10"/>
      <c r="ID702" s="10"/>
      <c r="IE702" s="10"/>
      <c r="IF702" s="10"/>
      <c r="IG702" s="10"/>
      <c r="IH702" s="10"/>
      <c r="II702" s="10"/>
      <c r="IJ702" s="10"/>
      <c r="IK702" s="10"/>
      <c r="IL702" s="10"/>
      <c r="IM702" s="10"/>
      <c r="IN702" s="10"/>
      <c r="IO702" s="10"/>
    </row>
    <row r="703" s="19" customFormat="1" ht="48" customHeight="1" spans="1:249">
      <c r="A703" s="228">
        <v>19</v>
      </c>
      <c r="B703" s="229" t="s">
        <v>1536</v>
      </c>
      <c r="C703" s="228" t="s">
        <v>1326</v>
      </c>
      <c r="D703" s="119" t="s">
        <v>1486</v>
      </c>
      <c r="E703" s="119" t="s">
        <v>1537</v>
      </c>
      <c r="F703" s="75" t="s">
        <v>1538</v>
      </c>
      <c r="G703" s="230">
        <v>2.6479</v>
      </c>
      <c r="H703" s="76" t="s">
        <v>1489</v>
      </c>
      <c r="I703" s="241">
        <v>1</v>
      </c>
      <c r="J703" s="241"/>
      <c r="K703" s="242">
        <v>0.001</v>
      </c>
      <c r="L703" s="242">
        <v>0.001</v>
      </c>
      <c r="M703" s="242">
        <v>0.004</v>
      </c>
      <c r="N703" s="242">
        <v>0.004</v>
      </c>
      <c r="O703" s="237" t="s">
        <v>1490</v>
      </c>
      <c r="P703" s="237" t="s">
        <v>1482</v>
      </c>
      <c r="Q703" s="237">
        <v>2022.08</v>
      </c>
      <c r="R703" s="125"/>
      <c r="S703" s="10"/>
      <c r="T703" s="10"/>
      <c r="U703" s="10"/>
      <c r="V703" s="10"/>
      <c r="W703" s="10"/>
      <c r="X703" s="10"/>
      <c r="Y703" s="10"/>
      <c r="Z703" s="10"/>
      <c r="AA703" s="10"/>
      <c r="AB703" s="10"/>
      <c r="AC703" s="10"/>
      <c r="AD703" s="10"/>
      <c r="AE703" s="10"/>
      <c r="AF703" s="10"/>
      <c r="AG703" s="10"/>
      <c r="AH703" s="10"/>
      <c r="AI703" s="10"/>
      <c r="AJ703" s="10"/>
      <c r="AK703" s="10"/>
      <c r="AL703" s="10"/>
      <c r="AM703" s="10"/>
      <c r="AN703" s="10"/>
      <c r="AO703" s="10"/>
      <c r="AP703" s="10"/>
      <c r="AQ703" s="10"/>
      <c r="AR703" s="10"/>
      <c r="AS703" s="10"/>
      <c r="AT703" s="10"/>
      <c r="AU703" s="10"/>
      <c r="AV703" s="10"/>
      <c r="AW703" s="10"/>
      <c r="AX703" s="10"/>
      <c r="AY703" s="10"/>
      <c r="AZ703" s="10"/>
      <c r="BA703" s="10"/>
      <c r="BB703" s="10"/>
      <c r="BC703" s="10"/>
      <c r="BD703" s="10"/>
      <c r="BE703" s="10"/>
      <c r="BF703" s="10"/>
      <c r="BG703" s="10"/>
      <c r="BH703" s="10"/>
      <c r="BI703" s="10"/>
      <c r="BJ703" s="10"/>
      <c r="BK703" s="10"/>
      <c r="BL703" s="10"/>
      <c r="BM703" s="10"/>
      <c r="BN703" s="10"/>
      <c r="BO703" s="10"/>
      <c r="BP703" s="10"/>
      <c r="BQ703" s="10"/>
      <c r="BR703" s="10"/>
      <c r="BS703" s="10"/>
      <c r="BT703" s="10"/>
      <c r="BU703" s="10"/>
      <c r="BV703" s="10"/>
      <c r="BW703" s="10"/>
      <c r="BX703" s="10"/>
      <c r="BY703" s="10"/>
      <c r="BZ703" s="10"/>
      <c r="CA703" s="10"/>
      <c r="CB703" s="10"/>
      <c r="CC703" s="10"/>
      <c r="CD703" s="10"/>
      <c r="CE703" s="10"/>
      <c r="CF703" s="10"/>
      <c r="CG703" s="10"/>
      <c r="CH703" s="10"/>
      <c r="CI703" s="10"/>
      <c r="CJ703" s="10"/>
      <c r="CK703" s="10"/>
      <c r="CL703" s="10"/>
      <c r="CM703" s="10"/>
      <c r="CN703" s="10"/>
      <c r="CO703" s="10"/>
      <c r="CP703" s="10"/>
      <c r="CQ703" s="10"/>
      <c r="CR703" s="10"/>
      <c r="CS703" s="10"/>
      <c r="CT703" s="10"/>
      <c r="CU703" s="10"/>
      <c r="CV703" s="10"/>
      <c r="CW703" s="10"/>
      <c r="CX703" s="10"/>
      <c r="CY703" s="10"/>
      <c r="CZ703" s="10"/>
      <c r="DA703" s="10"/>
      <c r="DB703" s="10"/>
      <c r="DC703" s="10"/>
      <c r="DD703" s="10"/>
      <c r="DE703" s="10"/>
      <c r="DF703" s="10"/>
      <c r="DG703" s="10"/>
      <c r="DH703" s="10"/>
      <c r="DI703" s="10"/>
      <c r="DJ703" s="10"/>
      <c r="DK703" s="10"/>
      <c r="DL703" s="10"/>
      <c r="DM703" s="10"/>
      <c r="DN703" s="10"/>
      <c r="DO703" s="10"/>
      <c r="DP703" s="10"/>
      <c r="DQ703" s="10"/>
      <c r="DR703" s="10"/>
      <c r="DS703" s="10"/>
      <c r="DT703" s="10"/>
      <c r="DU703" s="10"/>
      <c r="DV703" s="10"/>
      <c r="DW703" s="10"/>
      <c r="DX703" s="10"/>
      <c r="DY703" s="10"/>
      <c r="DZ703" s="10"/>
      <c r="EA703" s="10"/>
      <c r="EB703" s="10"/>
      <c r="EC703" s="10"/>
      <c r="ED703" s="10"/>
      <c r="EE703" s="10"/>
      <c r="EF703" s="10"/>
      <c r="EG703" s="10"/>
      <c r="EH703" s="10"/>
      <c r="EI703" s="10"/>
      <c r="EJ703" s="10"/>
      <c r="EK703" s="10"/>
      <c r="EL703" s="10"/>
      <c r="EM703" s="10"/>
      <c r="EN703" s="10"/>
      <c r="EO703" s="10"/>
      <c r="EP703" s="10"/>
      <c r="EQ703" s="10"/>
      <c r="ER703" s="10"/>
      <c r="ES703" s="10"/>
      <c r="ET703" s="10"/>
      <c r="EU703" s="10"/>
      <c r="EV703" s="10"/>
      <c r="EW703" s="10"/>
      <c r="EX703" s="10"/>
      <c r="EY703" s="10"/>
      <c r="EZ703" s="10"/>
      <c r="FA703" s="10"/>
      <c r="FB703" s="10"/>
      <c r="FC703" s="10"/>
      <c r="FD703" s="10"/>
      <c r="FE703" s="10"/>
      <c r="FF703" s="10"/>
      <c r="FG703" s="10"/>
      <c r="FH703" s="10"/>
      <c r="FI703" s="10"/>
      <c r="FJ703" s="10"/>
      <c r="FK703" s="10"/>
      <c r="FL703" s="10"/>
      <c r="FM703" s="10"/>
      <c r="FN703" s="10"/>
      <c r="FO703" s="10"/>
      <c r="FP703" s="10"/>
      <c r="FQ703" s="10"/>
      <c r="FR703" s="10"/>
      <c r="FS703" s="10"/>
      <c r="FT703" s="10"/>
      <c r="FU703" s="10"/>
      <c r="FV703" s="10"/>
      <c r="FW703" s="10"/>
      <c r="FX703" s="10"/>
      <c r="FY703" s="10"/>
      <c r="FZ703" s="10"/>
      <c r="GA703" s="10"/>
      <c r="GB703" s="10"/>
      <c r="GC703" s="10"/>
      <c r="GD703" s="10"/>
      <c r="GE703" s="10"/>
      <c r="GF703" s="10"/>
      <c r="GG703" s="10"/>
      <c r="GH703" s="10"/>
      <c r="GI703" s="10"/>
      <c r="GJ703" s="10"/>
      <c r="GK703" s="10"/>
      <c r="GL703" s="10"/>
      <c r="GM703" s="10"/>
      <c r="GN703" s="10"/>
      <c r="GO703" s="10"/>
      <c r="GP703" s="10"/>
      <c r="GQ703" s="10"/>
      <c r="GR703" s="10"/>
      <c r="GS703" s="10"/>
      <c r="GT703" s="10"/>
      <c r="GU703" s="10"/>
      <c r="GV703" s="10"/>
      <c r="GW703" s="10"/>
      <c r="GX703" s="10"/>
      <c r="GY703" s="10"/>
      <c r="GZ703" s="10"/>
      <c r="HA703" s="10"/>
      <c r="HB703" s="10"/>
      <c r="HC703" s="10"/>
      <c r="HD703" s="10"/>
      <c r="HE703" s="10"/>
      <c r="HF703" s="10"/>
      <c r="HG703" s="10"/>
      <c r="HH703" s="10"/>
      <c r="HI703" s="10"/>
      <c r="HJ703" s="10"/>
      <c r="HK703" s="10"/>
      <c r="HL703" s="10"/>
      <c r="HM703" s="10"/>
      <c r="HN703" s="10"/>
      <c r="HO703" s="10"/>
      <c r="HP703" s="10"/>
      <c r="HQ703" s="10"/>
      <c r="HR703" s="10"/>
      <c r="HS703" s="10"/>
      <c r="HT703" s="10"/>
      <c r="HU703" s="10"/>
      <c r="HV703" s="10"/>
      <c r="HW703" s="10"/>
      <c r="HX703" s="10"/>
      <c r="HY703" s="10"/>
      <c r="HZ703" s="10"/>
      <c r="IA703" s="10"/>
      <c r="IB703" s="10"/>
      <c r="IC703" s="10"/>
      <c r="ID703" s="10"/>
      <c r="IE703" s="10"/>
      <c r="IF703" s="10"/>
      <c r="IG703" s="10"/>
      <c r="IH703" s="10"/>
      <c r="II703" s="10"/>
      <c r="IJ703" s="10"/>
      <c r="IK703" s="10"/>
      <c r="IL703" s="10"/>
      <c r="IM703" s="10"/>
      <c r="IN703" s="10"/>
      <c r="IO703" s="10"/>
    </row>
    <row r="704" s="19" customFormat="1" ht="48" customHeight="1" spans="1:249">
      <c r="A704" s="228">
        <v>20</v>
      </c>
      <c r="B704" s="229" t="s">
        <v>1539</v>
      </c>
      <c r="C704" s="228" t="s">
        <v>1326</v>
      </c>
      <c r="D704" s="119" t="s">
        <v>1486</v>
      </c>
      <c r="E704" s="119" t="s">
        <v>1164</v>
      </c>
      <c r="F704" s="75" t="s">
        <v>1540</v>
      </c>
      <c r="G704" s="230">
        <v>3.2288</v>
      </c>
      <c r="H704" s="76" t="s">
        <v>1489</v>
      </c>
      <c r="I704" s="241">
        <v>1</v>
      </c>
      <c r="J704" s="241"/>
      <c r="K704" s="242">
        <v>0.0011</v>
      </c>
      <c r="L704" s="242">
        <v>0.0011</v>
      </c>
      <c r="M704" s="242">
        <v>0.0044</v>
      </c>
      <c r="N704" s="242">
        <v>0.0044</v>
      </c>
      <c r="O704" s="237" t="s">
        <v>1490</v>
      </c>
      <c r="P704" s="237" t="s">
        <v>1482</v>
      </c>
      <c r="Q704" s="237">
        <v>2022.08</v>
      </c>
      <c r="R704" s="125"/>
      <c r="S704" s="10"/>
      <c r="T704" s="10"/>
      <c r="U704" s="10"/>
      <c r="V704" s="10"/>
      <c r="W704" s="10"/>
      <c r="X704" s="10"/>
      <c r="Y704" s="10"/>
      <c r="Z704" s="10"/>
      <c r="AA704" s="10"/>
      <c r="AB704" s="10"/>
      <c r="AC704" s="10"/>
      <c r="AD704" s="10"/>
      <c r="AE704" s="10"/>
      <c r="AF704" s="10"/>
      <c r="AG704" s="10"/>
      <c r="AH704" s="10"/>
      <c r="AI704" s="10"/>
      <c r="AJ704" s="10"/>
      <c r="AK704" s="10"/>
      <c r="AL704" s="10"/>
      <c r="AM704" s="10"/>
      <c r="AN704" s="10"/>
      <c r="AO704" s="10"/>
      <c r="AP704" s="10"/>
      <c r="AQ704" s="10"/>
      <c r="AR704" s="10"/>
      <c r="AS704" s="10"/>
      <c r="AT704" s="10"/>
      <c r="AU704" s="10"/>
      <c r="AV704" s="10"/>
      <c r="AW704" s="10"/>
      <c r="AX704" s="10"/>
      <c r="AY704" s="10"/>
      <c r="AZ704" s="10"/>
      <c r="BA704" s="10"/>
      <c r="BB704" s="10"/>
      <c r="BC704" s="10"/>
      <c r="BD704" s="10"/>
      <c r="BE704" s="10"/>
      <c r="BF704" s="10"/>
      <c r="BG704" s="10"/>
      <c r="BH704" s="10"/>
      <c r="BI704" s="10"/>
      <c r="BJ704" s="10"/>
      <c r="BK704" s="10"/>
      <c r="BL704" s="10"/>
      <c r="BM704" s="10"/>
      <c r="BN704" s="10"/>
      <c r="BO704" s="10"/>
      <c r="BP704" s="10"/>
      <c r="BQ704" s="10"/>
      <c r="BR704" s="10"/>
      <c r="BS704" s="10"/>
      <c r="BT704" s="10"/>
      <c r="BU704" s="10"/>
      <c r="BV704" s="10"/>
      <c r="BW704" s="10"/>
      <c r="BX704" s="10"/>
      <c r="BY704" s="10"/>
      <c r="BZ704" s="10"/>
      <c r="CA704" s="10"/>
      <c r="CB704" s="10"/>
      <c r="CC704" s="10"/>
      <c r="CD704" s="10"/>
      <c r="CE704" s="10"/>
      <c r="CF704" s="10"/>
      <c r="CG704" s="10"/>
      <c r="CH704" s="10"/>
      <c r="CI704" s="10"/>
      <c r="CJ704" s="10"/>
      <c r="CK704" s="10"/>
      <c r="CL704" s="10"/>
      <c r="CM704" s="10"/>
      <c r="CN704" s="10"/>
      <c r="CO704" s="10"/>
      <c r="CP704" s="10"/>
      <c r="CQ704" s="10"/>
      <c r="CR704" s="10"/>
      <c r="CS704" s="10"/>
      <c r="CT704" s="10"/>
      <c r="CU704" s="10"/>
      <c r="CV704" s="10"/>
      <c r="CW704" s="10"/>
      <c r="CX704" s="10"/>
      <c r="CY704" s="10"/>
      <c r="CZ704" s="10"/>
      <c r="DA704" s="10"/>
      <c r="DB704" s="10"/>
      <c r="DC704" s="10"/>
      <c r="DD704" s="10"/>
      <c r="DE704" s="10"/>
      <c r="DF704" s="10"/>
      <c r="DG704" s="10"/>
      <c r="DH704" s="10"/>
      <c r="DI704" s="10"/>
      <c r="DJ704" s="10"/>
      <c r="DK704" s="10"/>
      <c r="DL704" s="10"/>
      <c r="DM704" s="10"/>
      <c r="DN704" s="10"/>
      <c r="DO704" s="10"/>
      <c r="DP704" s="10"/>
      <c r="DQ704" s="10"/>
      <c r="DR704" s="10"/>
      <c r="DS704" s="10"/>
      <c r="DT704" s="10"/>
      <c r="DU704" s="10"/>
      <c r="DV704" s="10"/>
      <c r="DW704" s="10"/>
      <c r="DX704" s="10"/>
      <c r="DY704" s="10"/>
      <c r="DZ704" s="10"/>
      <c r="EA704" s="10"/>
      <c r="EB704" s="10"/>
      <c r="EC704" s="10"/>
      <c r="ED704" s="10"/>
      <c r="EE704" s="10"/>
      <c r="EF704" s="10"/>
      <c r="EG704" s="10"/>
      <c r="EH704" s="10"/>
      <c r="EI704" s="10"/>
      <c r="EJ704" s="10"/>
      <c r="EK704" s="10"/>
      <c r="EL704" s="10"/>
      <c r="EM704" s="10"/>
      <c r="EN704" s="10"/>
      <c r="EO704" s="10"/>
      <c r="EP704" s="10"/>
      <c r="EQ704" s="10"/>
      <c r="ER704" s="10"/>
      <c r="ES704" s="10"/>
      <c r="ET704" s="10"/>
      <c r="EU704" s="10"/>
      <c r="EV704" s="10"/>
      <c r="EW704" s="10"/>
      <c r="EX704" s="10"/>
      <c r="EY704" s="10"/>
      <c r="EZ704" s="10"/>
      <c r="FA704" s="10"/>
      <c r="FB704" s="10"/>
      <c r="FC704" s="10"/>
      <c r="FD704" s="10"/>
      <c r="FE704" s="10"/>
      <c r="FF704" s="10"/>
      <c r="FG704" s="10"/>
      <c r="FH704" s="10"/>
      <c r="FI704" s="10"/>
      <c r="FJ704" s="10"/>
      <c r="FK704" s="10"/>
      <c r="FL704" s="10"/>
      <c r="FM704" s="10"/>
      <c r="FN704" s="10"/>
      <c r="FO704" s="10"/>
      <c r="FP704" s="10"/>
      <c r="FQ704" s="10"/>
      <c r="FR704" s="10"/>
      <c r="FS704" s="10"/>
      <c r="FT704" s="10"/>
      <c r="FU704" s="10"/>
      <c r="FV704" s="10"/>
      <c r="FW704" s="10"/>
      <c r="FX704" s="10"/>
      <c r="FY704" s="10"/>
      <c r="FZ704" s="10"/>
      <c r="GA704" s="10"/>
      <c r="GB704" s="10"/>
      <c r="GC704" s="10"/>
      <c r="GD704" s="10"/>
      <c r="GE704" s="10"/>
      <c r="GF704" s="10"/>
      <c r="GG704" s="10"/>
      <c r="GH704" s="10"/>
      <c r="GI704" s="10"/>
      <c r="GJ704" s="10"/>
      <c r="GK704" s="10"/>
      <c r="GL704" s="10"/>
      <c r="GM704" s="10"/>
      <c r="GN704" s="10"/>
      <c r="GO704" s="10"/>
      <c r="GP704" s="10"/>
      <c r="GQ704" s="10"/>
      <c r="GR704" s="10"/>
      <c r="GS704" s="10"/>
      <c r="GT704" s="10"/>
      <c r="GU704" s="10"/>
      <c r="GV704" s="10"/>
      <c r="GW704" s="10"/>
      <c r="GX704" s="10"/>
      <c r="GY704" s="10"/>
      <c r="GZ704" s="10"/>
      <c r="HA704" s="10"/>
      <c r="HB704" s="10"/>
      <c r="HC704" s="10"/>
      <c r="HD704" s="10"/>
      <c r="HE704" s="10"/>
      <c r="HF704" s="10"/>
      <c r="HG704" s="10"/>
      <c r="HH704" s="10"/>
      <c r="HI704" s="10"/>
      <c r="HJ704" s="10"/>
      <c r="HK704" s="10"/>
      <c r="HL704" s="10"/>
      <c r="HM704" s="10"/>
      <c r="HN704" s="10"/>
      <c r="HO704" s="10"/>
      <c r="HP704" s="10"/>
      <c r="HQ704" s="10"/>
      <c r="HR704" s="10"/>
      <c r="HS704" s="10"/>
      <c r="HT704" s="10"/>
      <c r="HU704" s="10"/>
      <c r="HV704" s="10"/>
      <c r="HW704" s="10"/>
      <c r="HX704" s="10"/>
      <c r="HY704" s="10"/>
      <c r="HZ704" s="10"/>
      <c r="IA704" s="10"/>
      <c r="IB704" s="10"/>
      <c r="IC704" s="10"/>
      <c r="ID704" s="10"/>
      <c r="IE704" s="10"/>
      <c r="IF704" s="10"/>
      <c r="IG704" s="10"/>
      <c r="IH704" s="10"/>
      <c r="II704" s="10"/>
      <c r="IJ704" s="10"/>
      <c r="IK704" s="10"/>
      <c r="IL704" s="10"/>
      <c r="IM704" s="10"/>
      <c r="IN704" s="10"/>
      <c r="IO704" s="10"/>
    </row>
    <row r="705" s="19" customFormat="1" ht="48" customHeight="1" spans="1:249">
      <c r="A705" s="228">
        <v>21</v>
      </c>
      <c r="B705" s="229" t="s">
        <v>1541</v>
      </c>
      <c r="C705" s="228" t="s">
        <v>1326</v>
      </c>
      <c r="D705" s="119" t="s">
        <v>1486</v>
      </c>
      <c r="E705" s="119" t="s">
        <v>1286</v>
      </c>
      <c r="F705" s="75" t="s">
        <v>1542</v>
      </c>
      <c r="G705" s="230">
        <v>2.1183</v>
      </c>
      <c r="H705" s="76" t="s">
        <v>1489</v>
      </c>
      <c r="I705" s="241">
        <v>1</v>
      </c>
      <c r="J705" s="241"/>
      <c r="K705" s="242">
        <v>0.0025</v>
      </c>
      <c r="L705" s="242">
        <v>0.0025</v>
      </c>
      <c r="M705" s="242">
        <v>0.01</v>
      </c>
      <c r="N705" s="242">
        <v>0.01</v>
      </c>
      <c r="O705" s="237" t="s">
        <v>1490</v>
      </c>
      <c r="P705" s="237" t="s">
        <v>1482</v>
      </c>
      <c r="Q705" s="237">
        <v>2022.08</v>
      </c>
      <c r="R705" s="125"/>
      <c r="S705" s="10"/>
      <c r="T705" s="10"/>
      <c r="U705" s="10"/>
      <c r="V705" s="10"/>
      <c r="W705" s="10"/>
      <c r="X705" s="10"/>
      <c r="Y705" s="10"/>
      <c r="Z705" s="10"/>
      <c r="AA705" s="10"/>
      <c r="AB705" s="10"/>
      <c r="AC705" s="10"/>
      <c r="AD705" s="10"/>
      <c r="AE705" s="10"/>
      <c r="AF705" s="10"/>
      <c r="AG705" s="10"/>
      <c r="AH705" s="10"/>
      <c r="AI705" s="10"/>
      <c r="AJ705" s="10"/>
      <c r="AK705" s="10"/>
      <c r="AL705" s="10"/>
      <c r="AM705" s="10"/>
      <c r="AN705" s="10"/>
      <c r="AO705" s="10"/>
      <c r="AP705" s="10"/>
      <c r="AQ705" s="10"/>
      <c r="AR705" s="10"/>
      <c r="AS705" s="10"/>
      <c r="AT705" s="10"/>
      <c r="AU705" s="10"/>
      <c r="AV705" s="10"/>
      <c r="AW705" s="10"/>
      <c r="AX705" s="10"/>
      <c r="AY705" s="10"/>
      <c r="AZ705" s="10"/>
      <c r="BA705" s="10"/>
      <c r="BB705" s="10"/>
      <c r="BC705" s="10"/>
      <c r="BD705" s="10"/>
      <c r="BE705" s="10"/>
      <c r="BF705" s="10"/>
      <c r="BG705" s="10"/>
      <c r="BH705" s="10"/>
      <c r="BI705" s="10"/>
      <c r="BJ705" s="10"/>
      <c r="BK705" s="10"/>
      <c r="BL705" s="10"/>
      <c r="BM705" s="10"/>
      <c r="BN705" s="10"/>
      <c r="BO705" s="10"/>
      <c r="BP705" s="10"/>
      <c r="BQ705" s="10"/>
      <c r="BR705" s="10"/>
      <c r="BS705" s="10"/>
      <c r="BT705" s="10"/>
      <c r="BU705" s="10"/>
      <c r="BV705" s="10"/>
      <c r="BW705" s="10"/>
      <c r="BX705" s="10"/>
      <c r="BY705" s="10"/>
      <c r="BZ705" s="10"/>
      <c r="CA705" s="10"/>
      <c r="CB705" s="10"/>
      <c r="CC705" s="10"/>
      <c r="CD705" s="10"/>
      <c r="CE705" s="10"/>
      <c r="CF705" s="10"/>
      <c r="CG705" s="10"/>
      <c r="CH705" s="10"/>
      <c r="CI705" s="10"/>
      <c r="CJ705" s="10"/>
      <c r="CK705" s="10"/>
      <c r="CL705" s="10"/>
      <c r="CM705" s="10"/>
      <c r="CN705" s="10"/>
      <c r="CO705" s="10"/>
      <c r="CP705" s="10"/>
      <c r="CQ705" s="10"/>
      <c r="CR705" s="10"/>
      <c r="CS705" s="10"/>
      <c r="CT705" s="10"/>
      <c r="CU705" s="10"/>
      <c r="CV705" s="10"/>
      <c r="CW705" s="10"/>
      <c r="CX705" s="10"/>
      <c r="CY705" s="10"/>
      <c r="CZ705" s="10"/>
      <c r="DA705" s="10"/>
      <c r="DB705" s="10"/>
      <c r="DC705" s="10"/>
      <c r="DD705" s="10"/>
      <c r="DE705" s="10"/>
      <c r="DF705" s="10"/>
      <c r="DG705" s="10"/>
      <c r="DH705" s="10"/>
      <c r="DI705" s="10"/>
      <c r="DJ705" s="10"/>
      <c r="DK705" s="10"/>
      <c r="DL705" s="10"/>
      <c r="DM705" s="10"/>
      <c r="DN705" s="10"/>
      <c r="DO705" s="10"/>
      <c r="DP705" s="10"/>
      <c r="DQ705" s="10"/>
      <c r="DR705" s="10"/>
      <c r="DS705" s="10"/>
      <c r="DT705" s="10"/>
      <c r="DU705" s="10"/>
      <c r="DV705" s="10"/>
      <c r="DW705" s="10"/>
      <c r="DX705" s="10"/>
      <c r="DY705" s="10"/>
      <c r="DZ705" s="10"/>
      <c r="EA705" s="10"/>
      <c r="EB705" s="10"/>
      <c r="EC705" s="10"/>
      <c r="ED705" s="10"/>
      <c r="EE705" s="10"/>
      <c r="EF705" s="10"/>
      <c r="EG705" s="10"/>
      <c r="EH705" s="10"/>
      <c r="EI705" s="10"/>
      <c r="EJ705" s="10"/>
      <c r="EK705" s="10"/>
      <c r="EL705" s="10"/>
      <c r="EM705" s="10"/>
      <c r="EN705" s="10"/>
      <c r="EO705" s="10"/>
      <c r="EP705" s="10"/>
      <c r="EQ705" s="10"/>
      <c r="ER705" s="10"/>
      <c r="ES705" s="10"/>
      <c r="ET705" s="10"/>
      <c r="EU705" s="10"/>
      <c r="EV705" s="10"/>
      <c r="EW705" s="10"/>
      <c r="EX705" s="10"/>
      <c r="EY705" s="10"/>
      <c r="EZ705" s="10"/>
      <c r="FA705" s="10"/>
      <c r="FB705" s="10"/>
      <c r="FC705" s="10"/>
      <c r="FD705" s="10"/>
      <c r="FE705" s="10"/>
      <c r="FF705" s="10"/>
      <c r="FG705" s="10"/>
      <c r="FH705" s="10"/>
      <c r="FI705" s="10"/>
      <c r="FJ705" s="10"/>
      <c r="FK705" s="10"/>
      <c r="FL705" s="10"/>
      <c r="FM705" s="10"/>
      <c r="FN705" s="10"/>
      <c r="FO705" s="10"/>
      <c r="FP705" s="10"/>
      <c r="FQ705" s="10"/>
      <c r="FR705" s="10"/>
      <c r="FS705" s="10"/>
      <c r="FT705" s="10"/>
      <c r="FU705" s="10"/>
      <c r="FV705" s="10"/>
      <c r="FW705" s="10"/>
      <c r="FX705" s="10"/>
      <c r="FY705" s="10"/>
      <c r="FZ705" s="10"/>
      <c r="GA705" s="10"/>
      <c r="GB705" s="10"/>
      <c r="GC705" s="10"/>
      <c r="GD705" s="10"/>
      <c r="GE705" s="10"/>
      <c r="GF705" s="10"/>
      <c r="GG705" s="10"/>
      <c r="GH705" s="10"/>
      <c r="GI705" s="10"/>
      <c r="GJ705" s="10"/>
      <c r="GK705" s="10"/>
      <c r="GL705" s="10"/>
      <c r="GM705" s="10"/>
      <c r="GN705" s="10"/>
      <c r="GO705" s="10"/>
      <c r="GP705" s="10"/>
      <c r="GQ705" s="10"/>
      <c r="GR705" s="10"/>
      <c r="GS705" s="10"/>
      <c r="GT705" s="10"/>
      <c r="GU705" s="10"/>
      <c r="GV705" s="10"/>
      <c r="GW705" s="10"/>
      <c r="GX705" s="10"/>
      <c r="GY705" s="10"/>
      <c r="GZ705" s="10"/>
      <c r="HA705" s="10"/>
      <c r="HB705" s="10"/>
      <c r="HC705" s="10"/>
      <c r="HD705" s="10"/>
      <c r="HE705" s="10"/>
      <c r="HF705" s="10"/>
      <c r="HG705" s="10"/>
      <c r="HH705" s="10"/>
      <c r="HI705" s="10"/>
      <c r="HJ705" s="10"/>
      <c r="HK705" s="10"/>
      <c r="HL705" s="10"/>
      <c r="HM705" s="10"/>
      <c r="HN705" s="10"/>
      <c r="HO705" s="10"/>
      <c r="HP705" s="10"/>
      <c r="HQ705" s="10"/>
      <c r="HR705" s="10"/>
      <c r="HS705" s="10"/>
      <c r="HT705" s="10"/>
      <c r="HU705" s="10"/>
      <c r="HV705" s="10"/>
      <c r="HW705" s="10"/>
      <c r="HX705" s="10"/>
      <c r="HY705" s="10"/>
      <c r="HZ705" s="10"/>
      <c r="IA705" s="10"/>
      <c r="IB705" s="10"/>
      <c r="IC705" s="10"/>
      <c r="ID705" s="10"/>
      <c r="IE705" s="10"/>
      <c r="IF705" s="10"/>
      <c r="IG705" s="10"/>
      <c r="IH705" s="10"/>
      <c r="II705" s="10"/>
      <c r="IJ705" s="10"/>
      <c r="IK705" s="10"/>
      <c r="IL705" s="10"/>
      <c r="IM705" s="10"/>
      <c r="IN705" s="10"/>
      <c r="IO705" s="10"/>
    </row>
    <row r="706" s="19" customFormat="1" ht="48" customHeight="1" spans="1:249">
      <c r="A706" s="228">
        <v>22</v>
      </c>
      <c r="B706" s="229" t="s">
        <v>1543</v>
      </c>
      <c r="C706" s="228" t="s">
        <v>1326</v>
      </c>
      <c r="D706" s="119" t="s">
        <v>1486</v>
      </c>
      <c r="E706" s="119" t="s">
        <v>1200</v>
      </c>
      <c r="F706" s="75" t="s">
        <v>1544</v>
      </c>
      <c r="G706" s="230">
        <v>1.4334</v>
      </c>
      <c r="H706" s="76" t="s">
        <v>1489</v>
      </c>
      <c r="I706" s="241">
        <v>1</v>
      </c>
      <c r="J706" s="241"/>
      <c r="K706" s="242">
        <v>0.0056</v>
      </c>
      <c r="L706" s="242">
        <v>0.0056</v>
      </c>
      <c r="M706" s="242">
        <v>0.0224</v>
      </c>
      <c r="N706" s="242">
        <v>0.0224</v>
      </c>
      <c r="O706" s="237" t="s">
        <v>1490</v>
      </c>
      <c r="P706" s="237" t="s">
        <v>1482</v>
      </c>
      <c r="Q706" s="237">
        <v>2022.08</v>
      </c>
      <c r="R706" s="125"/>
      <c r="S706" s="10"/>
      <c r="T706" s="10"/>
      <c r="U706" s="10"/>
      <c r="V706" s="10"/>
      <c r="W706" s="10"/>
      <c r="X706" s="10"/>
      <c r="Y706" s="10"/>
      <c r="Z706" s="10"/>
      <c r="AA706" s="10"/>
      <c r="AB706" s="10"/>
      <c r="AC706" s="10"/>
      <c r="AD706" s="10"/>
      <c r="AE706" s="10"/>
      <c r="AF706" s="10"/>
      <c r="AG706" s="10"/>
      <c r="AH706" s="10"/>
      <c r="AI706" s="10"/>
      <c r="AJ706" s="10"/>
      <c r="AK706" s="10"/>
      <c r="AL706" s="10"/>
      <c r="AM706" s="10"/>
      <c r="AN706" s="10"/>
      <c r="AO706" s="10"/>
      <c r="AP706" s="10"/>
      <c r="AQ706" s="10"/>
      <c r="AR706" s="10"/>
      <c r="AS706" s="10"/>
      <c r="AT706" s="10"/>
      <c r="AU706" s="10"/>
      <c r="AV706" s="10"/>
      <c r="AW706" s="10"/>
      <c r="AX706" s="10"/>
      <c r="AY706" s="10"/>
      <c r="AZ706" s="10"/>
      <c r="BA706" s="10"/>
      <c r="BB706" s="10"/>
      <c r="BC706" s="10"/>
      <c r="BD706" s="10"/>
      <c r="BE706" s="10"/>
      <c r="BF706" s="10"/>
      <c r="BG706" s="10"/>
      <c r="BH706" s="10"/>
      <c r="BI706" s="10"/>
      <c r="BJ706" s="10"/>
      <c r="BK706" s="10"/>
      <c r="BL706" s="10"/>
      <c r="BM706" s="10"/>
      <c r="BN706" s="10"/>
      <c r="BO706" s="10"/>
      <c r="BP706" s="10"/>
      <c r="BQ706" s="10"/>
      <c r="BR706" s="10"/>
      <c r="BS706" s="10"/>
      <c r="BT706" s="10"/>
      <c r="BU706" s="10"/>
      <c r="BV706" s="10"/>
      <c r="BW706" s="10"/>
      <c r="BX706" s="10"/>
      <c r="BY706" s="10"/>
      <c r="BZ706" s="10"/>
      <c r="CA706" s="10"/>
      <c r="CB706" s="10"/>
      <c r="CC706" s="10"/>
      <c r="CD706" s="10"/>
      <c r="CE706" s="10"/>
      <c r="CF706" s="10"/>
      <c r="CG706" s="10"/>
      <c r="CH706" s="10"/>
      <c r="CI706" s="10"/>
      <c r="CJ706" s="10"/>
      <c r="CK706" s="10"/>
      <c r="CL706" s="10"/>
      <c r="CM706" s="10"/>
      <c r="CN706" s="10"/>
      <c r="CO706" s="10"/>
      <c r="CP706" s="10"/>
      <c r="CQ706" s="10"/>
      <c r="CR706" s="10"/>
      <c r="CS706" s="10"/>
      <c r="CT706" s="10"/>
      <c r="CU706" s="10"/>
      <c r="CV706" s="10"/>
      <c r="CW706" s="10"/>
      <c r="CX706" s="10"/>
      <c r="CY706" s="10"/>
      <c r="CZ706" s="10"/>
      <c r="DA706" s="10"/>
      <c r="DB706" s="10"/>
      <c r="DC706" s="10"/>
      <c r="DD706" s="10"/>
      <c r="DE706" s="10"/>
      <c r="DF706" s="10"/>
      <c r="DG706" s="10"/>
      <c r="DH706" s="10"/>
      <c r="DI706" s="10"/>
      <c r="DJ706" s="10"/>
      <c r="DK706" s="10"/>
      <c r="DL706" s="10"/>
      <c r="DM706" s="10"/>
      <c r="DN706" s="10"/>
      <c r="DO706" s="10"/>
      <c r="DP706" s="10"/>
      <c r="DQ706" s="10"/>
      <c r="DR706" s="10"/>
      <c r="DS706" s="10"/>
      <c r="DT706" s="10"/>
      <c r="DU706" s="10"/>
      <c r="DV706" s="10"/>
      <c r="DW706" s="10"/>
      <c r="DX706" s="10"/>
      <c r="DY706" s="10"/>
      <c r="DZ706" s="10"/>
      <c r="EA706" s="10"/>
      <c r="EB706" s="10"/>
      <c r="EC706" s="10"/>
      <c r="ED706" s="10"/>
      <c r="EE706" s="10"/>
      <c r="EF706" s="10"/>
      <c r="EG706" s="10"/>
      <c r="EH706" s="10"/>
      <c r="EI706" s="10"/>
      <c r="EJ706" s="10"/>
      <c r="EK706" s="10"/>
      <c r="EL706" s="10"/>
      <c r="EM706" s="10"/>
      <c r="EN706" s="10"/>
      <c r="EO706" s="10"/>
      <c r="EP706" s="10"/>
      <c r="EQ706" s="10"/>
      <c r="ER706" s="10"/>
      <c r="ES706" s="10"/>
      <c r="ET706" s="10"/>
      <c r="EU706" s="10"/>
      <c r="EV706" s="10"/>
      <c r="EW706" s="10"/>
      <c r="EX706" s="10"/>
      <c r="EY706" s="10"/>
      <c r="EZ706" s="10"/>
      <c r="FA706" s="10"/>
      <c r="FB706" s="10"/>
      <c r="FC706" s="10"/>
      <c r="FD706" s="10"/>
      <c r="FE706" s="10"/>
      <c r="FF706" s="10"/>
      <c r="FG706" s="10"/>
      <c r="FH706" s="10"/>
      <c r="FI706" s="10"/>
      <c r="FJ706" s="10"/>
      <c r="FK706" s="10"/>
      <c r="FL706" s="10"/>
      <c r="FM706" s="10"/>
      <c r="FN706" s="10"/>
      <c r="FO706" s="10"/>
      <c r="FP706" s="10"/>
      <c r="FQ706" s="10"/>
      <c r="FR706" s="10"/>
      <c r="FS706" s="10"/>
      <c r="FT706" s="10"/>
      <c r="FU706" s="10"/>
      <c r="FV706" s="10"/>
      <c r="FW706" s="10"/>
      <c r="FX706" s="10"/>
      <c r="FY706" s="10"/>
      <c r="FZ706" s="10"/>
      <c r="GA706" s="10"/>
      <c r="GB706" s="10"/>
      <c r="GC706" s="10"/>
      <c r="GD706" s="10"/>
      <c r="GE706" s="10"/>
      <c r="GF706" s="10"/>
      <c r="GG706" s="10"/>
      <c r="GH706" s="10"/>
      <c r="GI706" s="10"/>
      <c r="GJ706" s="10"/>
      <c r="GK706" s="10"/>
      <c r="GL706" s="10"/>
      <c r="GM706" s="10"/>
      <c r="GN706" s="10"/>
      <c r="GO706" s="10"/>
      <c r="GP706" s="10"/>
      <c r="GQ706" s="10"/>
      <c r="GR706" s="10"/>
      <c r="GS706" s="10"/>
      <c r="GT706" s="10"/>
      <c r="GU706" s="10"/>
      <c r="GV706" s="10"/>
      <c r="GW706" s="10"/>
      <c r="GX706" s="10"/>
      <c r="GY706" s="10"/>
      <c r="GZ706" s="10"/>
      <c r="HA706" s="10"/>
      <c r="HB706" s="10"/>
      <c r="HC706" s="10"/>
      <c r="HD706" s="10"/>
      <c r="HE706" s="10"/>
      <c r="HF706" s="10"/>
      <c r="HG706" s="10"/>
      <c r="HH706" s="10"/>
      <c r="HI706" s="10"/>
      <c r="HJ706" s="10"/>
      <c r="HK706" s="10"/>
      <c r="HL706" s="10"/>
      <c r="HM706" s="10"/>
      <c r="HN706" s="10"/>
      <c r="HO706" s="10"/>
      <c r="HP706" s="10"/>
      <c r="HQ706" s="10"/>
      <c r="HR706" s="10"/>
      <c r="HS706" s="10"/>
      <c r="HT706" s="10"/>
      <c r="HU706" s="10"/>
      <c r="HV706" s="10"/>
      <c r="HW706" s="10"/>
      <c r="HX706" s="10"/>
      <c r="HY706" s="10"/>
      <c r="HZ706" s="10"/>
      <c r="IA706" s="10"/>
      <c r="IB706" s="10"/>
      <c r="IC706" s="10"/>
      <c r="ID706" s="10"/>
      <c r="IE706" s="10"/>
      <c r="IF706" s="10"/>
      <c r="IG706" s="10"/>
      <c r="IH706" s="10"/>
      <c r="II706" s="10"/>
      <c r="IJ706" s="10"/>
      <c r="IK706" s="10"/>
      <c r="IL706" s="10"/>
      <c r="IM706" s="10"/>
      <c r="IN706" s="10"/>
      <c r="IO706" s="10"/>
    </row>
    <row r="707" s="19" customFormat="1" ht="48" customHeight="1" spans="1:249">
      <c r="A707" s="228">
        <v>23</v>
      </c>
      <c r="B707" s="229" t="s">
        <v>1545</v>
      </c>
      <c r="C707" s="228" t="s">
        <v>1326</v>
      </c>
      <c r="D707" s="119" t="s">
        <v>1486</v>
      </c>
      <c r="E707" s="119" t="s">
        <v>1546</v>
      </c>
      <c r="F707" s="75" t="s">
        <v>1547</v>
      </c>
      <c r="G707" s="230">
        <v>2.7116</v>
      </c>
      <c r="H707" s="76" t="s">
        <v>1489</v>
      </c>
      <c r="I707" s="237">
        <v>1</v>
      </c>
      <c r="J707" s="237"/>
      <c r="K707" s="253">
        <v>0.0153</v>
      </c>
      <c r="L707" s="253">
        <v>0.554</v>
      </c>
      <c r="M707" s="253">
        <v>0.0075</v>
      </c>
      <c r="N707" s="253">
        <v>0.0121</v>
      </c>
      <c r="O707" s="237" t="s">
        <v>1490</v>
      </c>
      <c r="P707" s="237" t="s">
        <v>1482</v>
      </c>
      <c r="Q707" s="237">
        <v>2022.08</v>
      </c>
      <c r="R707" s="125"/>
      <c r="S707" s="10"/>
      <c r="T707" s="10"/>
      <c r="U707" s="10"/>
      <c r="V707" s="10"/>
      <c r="W707" s="10"/>
      <c r="X707" s="10"/>
      <c r="Y707" s="10"/>
      <c r="Z707" s="10"/>
      <c r="AA707" s="10"/>
      <c r="AB707" s="10"/>
      <c r="AC707" s="10"/>
      <c r="AD707" s="10"/>
      <c r="AE707" s="10"/>
      <c r="AF707" s="10"/>
      <c r="AG707" s="10"/>
      <c r="AH707" s="10"/>
      <c r="AI707" s="10"/>
      <c r="AJ707" s="10"/>
      <c r="AK707" s="10"/>
      <c r="AL707" s="10"/>
      <c r="AM707" s="10"/>
      <c r="AN707" s="10"/>
      <c r="AO707" s="10"/>
      <c r="AP707" s="10"/>
      <c r="AQ707" s="10"/>
      <c r="AR707" s="10"/>
      <c r="AS707" s="10"/>
      <c r="AT707" s="10"/>
      <c r="AU707" s="10"/>
      <c r="AV707" s="10"/>
      <c r="AW707" s="10"/>
      <c r="AX707" s="10"/>
      <c r="AY707" s="10"/>
      <c r="AZ707" s="10"/>
      <c r="BA707" s="10"/>
      <c r="BB707" s="10"/>
      <c r="BC707" s="10"/>
      <c r="BD707" s="10"/>
      <c r="BE707" s="10"/>
      <c r="BF707" s="10"/>
      <c r="BG707" s="10"/>
      <c r="BH707" s="10"/>
      <c r="BI707" s="10"/>
      <c r="BJ707" s="10"/>
      <c r="BK707" s="10"/>
      <c r="BL707" s="10"/>
      <c r="BM707" s="10"/>
      <c r="BN707" s="10"/>
      <c r="BO707" s="10"/>
      <c r="BP707" s="10"/>
      <c r="BQ707" s="10"/>
      <c r="BR707" s="10"/>
      <c r="BS707" s="10"/>
      <c r="BT707" s="10"/>
      <c r="BU707" s="10"/>
      <c r="BV707" s="10"/>
      <c r="BW707" s="10"/>
      <c r="BX707" s="10"/>
      <c r="BY707" s="10"/>
      <c r="BZ707" s="10"/>
      <c r="CA707" s="10"/>
      <c r="CB707" s="10"/>
      <c r="CC707" s="10"/>
      <c r="CD707" s="10"/>
      <c r="CE707" s="10"/>
      <c r="CF707" s="10"/>
      <c r="CG707" s="10"/>
      <c r="CH707" s="10"/>
      <c r="CI707" s="10"/>
      <c r="CJ707" s="10"/>
      <c r="CK707" s="10"/>
      <c r="CL707" s="10"/>
      <c r="CM707" s="10"/>
      <c r="CN707" s="10"/>
      <c r="CO707" s="10"/>
      <c r="CP707" s="10"/>
      <c r="CQ707" s="10"/>
      <c r="CR707" s="10"/>
      <c r="CS707" s="10"/>
      <c r="CT707" s="10"/>
      <c r="CU707" s="10"/>
      <c r="CV707" s="10"/>
      <c r="CW707" s="10"/>
      <c r="CX707" s="10"/>
      <c r="CY707" s="10"/>
      <c r="CZ707" s="10"/>
      <c r="DA707" s="10"/>
      <c r="DB707" s="10"/>
      <c r="DC707" s="10"/>
      <c r="DD707" s="10"/>
      <c r="DE707" s="10"/>
      <c r="DF707" s="10"/>
      <c r="DG707" s="10"/>
      <c r="DH707" s="10"/>
      <c r="DI707" s="10"/>
      <c r="DJ707" s="10"/>
      <c r="DK707" s="10"/>
      <c r="DL707" s="10"/>
      <c r="DM707" s="10"/>
      <c r="DN707" s="10"/>
      <c r="DO707" s="10"/>
      <c r="DP707" s="10"/>
      <c r="DQ707" s="10"/>
      <c r="DR707" s="10"/>
      <c r="DS707" s="10"/>
      <c r="DT707" s="10"/>
      <c r="DU707" s="10"/>
      <c r="DV707" s="10"/>
      <c r="DW707" s="10"/>
      <c r="DX707" s="10"/>
      <c r="DY707" s="10"/>
      <c r="DZ707" s="10"/>
      <c r="EA707" s="10"/>
      <c r="EB707" s="10"/>
      <c r="EC707" s="10"/>
      <c r="ED707" s="10"/>
      <c r="EE707" s="10"/>
      <c r="EF707" s="10"/>
      <c r="EG707" s="10"/>
      <c r="EH707" s="10"/>
      <c r="EI707" s="10"/>
      <c r="EJ707" s="10"/>
      <c r="EK707" s="10"/>
      <c r="EL707" s="10"/>
      <c r="EM707" s="10"/>
      <c r="EN707" s="10"/>
      <c r="EO707" s="10"/>
      <c r="EP707" s="10"/>
      <c r="EQ707" s="10"/>
      <c r="ER707" s="10"/>
      <c r="ES707" s="10"/>
      <c r="ET707" s="10"/>
      <c r="EU707" s="10"/>
      <c r="EV707" s="10"/>
      <c r="EW707" s="10"/>
      <c r="EX707" s="10"/>
      <c r="EY707" s="10"/>
      <c r="EZ707" s="10"/>
      <c r="FA707" s="10"/>
      <c r="FB707" s="10"/>
      <c r="FC707" s="10"/>
      <c r="FD707" s="10"/>
      <c r="FE707" s="10"/>
      <c r="FF707" s="10"/>
      <c r="FG707" s="10"/>
      <c r="FH707" s="10"/>
      <c r="FI707" s="10"/>
      <c r="FJ707" s="10"/>
      <c r="FK707" s="10"/>
      <c r="FL707" s="10"/>
      <c r="FM707" s="10"/>
      <c r="FN707" s="10"/>
      <c r="FO707" s="10"/>
      <c r="FP707" s="10"/>
      <c r="FQ707" s="10"/>
      <c r="FR707" s="10"/>
      <c r="FS707" s="10"/>
      <c r="FT707" s="10"/>
      <c r="FU707" s="10"/>
      <c r="FV707" s="10"/>
      <c r="FW707" s="10"/>
      <c r="FX707" s="10"/>
      <c r="FY707" s="10"/>
      <c r="FZ707" s="10"/>
      <c r="GA707" s="10"/>
      <c r="GB707" s="10"/>
      <c r="GC707" s="10"/>
      <c r="GD707" s="10"/>
      <c r="GE707" s="10"/>
      <c r="GF707" s="10"/>
      <c r="GG707" s="10"/>
      <c r="GH707" s="10"/>
      <c r="GI707" s="10"/>
      <c r="GJ707" s="10"/>
      <c r="GK707" s="10"/>
      <c r="GL707" s="10"/>
      <c r="GM707" s="10"/>
      <c r="GN707" s="10"/>
      <c r="GO707" s="10"/>
      <c r="GP707" s="10"/>
      <c r="GQ707" s="10"/>
      <c r="GR707" s="10"/>
      <c r="GS707" s="10"/>
      <c r="GT707" s="10"/>
      <c r="GU707" s="10"/>
      <c r="GV707" s="10"/>
      <c r="GW707" s="10"/>
      <c r="GX707" s="10"/>
      <c r="GY707" s="10"/>
      <c r="GZ707" s="10"/>
      <c r="HA707" s="10"/>
      <c r="HB707" s="10"/>
      <c r="HC707" s="10"/>
      <c r="HD707" s="10"/>
      <c r="HE707" s="10"/>
      <c r="HF707" s="10"/>
      <c r="HG707" s="10"/>
      <c r="HH707" s="10"/>
      <c r="HI707" s="10"/>
      <c r="HJ707" s="10"/>
      <c r="HK707" s="10"/>
      <c r="HL707" s="10"/>
      <c r="HM707" s="10"/>
      <c r="HN707" s="10"/>
      <c r="HO707" s="10"/>
      <c r="HP707" s="10"/>
      <c r="HQ707" s="10"/>
      <c r="HR707" s="10"/>
      <c r="HS707" s="10"/>
      <c r="HT707" s="10"/>
      <c r="HU707" s="10"/>
      <c r="HV707" s="10"/>
      <c r="HW707" s="10"/>
      <c r="HX707" s="10"/>
      <c r="HY707" s="10"/>
      <c r="HZ707" s="10"/>
      <c r="IA707" s="10"/>
      <c r="IB707" s="10"/>
      <c r="IC707" s="10"/>
      <c r="ID707" s="10"/>
      <c r="IE707" s="10"/>
      <c r="IF707" s="10"/>
      <c r="IG707" s="10"/>
      <c r="IH707" s="10"/>
      <c r="II707" s="10"/>
      <c r="IJ707" s="10"/>
      <c r="IK707" s="10"/>
      <c r="IL707" s="10"/>
      <c r="IM707" s="10"/>
      <c r="IN707" s="10"/>
      <c r="IO707" s="10"/>
    </row>
    <row r="708" s="19" customFormat="1" ht="48" customHeight="1" spans="1:249">
      <c r="A708" s="228">
        <v>24</v>
      </c>
      <c r="B708" s="229" t="s">
        <v>1548</v>
      </c>
      <c r="C708" s="228" t="s">
        <v>1326</v>
      </c>
      <c r="D708" s="119" t="s">
        <v>1486</v>
      </c>
      <c r="E708" s="119" t="s">
        <v>1549</v>
      </c>
      <c r="F708" s="75" t="s">
        <v>1550</v>
      </c>
      <c r="G708" s="232">
        <v>12.195</v>
      </c>
      <c r="H708" s="76" t="s">
        <v>1489</v>
      </c>
      <c r="I708" s="237">
        <v>1</v>
      </c>
      <c r="J708" s="237"/>
      <c r="K708" s="254">
        <v>0.0073</v>
      </c>
      <c r="L708" s="254">
        <v>0.0144</v>
      </c>
      <c r="M708" s="254">
        <v>0.0384</v>
      </c>
      <c r="N708" s="254">
        <v>0.0522</v>
      </c>
      <c r="O708" s="237" t="s">
        <v>1490</v>
      </c>
      <c r="P708" s="237" t="s">
        <v>1482</v>
      </c>
      <c r="Q708" s="237">
        <v>2022.08</v>
      </c>
      <c r="R708" s="125"/>
      <c r="S708" s="10"/>
      <c r="T708" s="10"/>
      <c r="U708" s="10"/>
      <c r="V708" s="10"/>
      <c r="W708" s="10"/>
      <c r="X708" s="10"/>
      <c r="Y708" s="10"/>
      <c r="Z708" s="10"/>
      <c r="AA708" s="10"/>
      <c r="AB708" s="10"/>
      <c r="AC708" s="10"/>
      <c r="AD708" s="10"/>
      <c r="AE708" s="10"/>
      <c r="AF708" s="10"/>
      <c r="AG708" s="10"/>
      <c r="AH708" s="10"/>
      <c r="AI708" s="10"/>
      <c r="AJ708" s="10"/>
      <c r="AK708" s="10"/>
      <c r="AL708" s="10"/>
      <c r="AM708" s="10"/>
      <c r="AN708" s="10"/>
      <c r="AO708" s="10"/>
      <c r="AP708" s="10"/>
      <c r="AQ708" s="10"/>
      <c r="AR708" s="10"/>
      <c r="AS708" s="10"/>
      <c r="AT708" s="10"/>
      <c r="AU708" s="10"/>
      <c r="AV708" s="10"/>
      <c r="AW708" s="10"/>
      <c r="AX708" s="10"/>
      <c r="AY708" s="10"/>
      <c r="AZ708" s="10"/>
      <c r="BA708" s="10"/>
      <c r="BB708" s="10"/>
      <c r="BC708" s="10"/>
      <c r="BD708" s="10"/>
      <c r="BE708" s="10"/>
      <c r="BF708" s="10"/>
      <c r="BG708" s="10"/>
      <c r="BH708" s="10"/>
      <c r="BI708" s="10"/>
      <c r="BJ708" s="10"/>
      <c r="BK708" s="10"/>
      <c r="BL708" s="10"/>
      <c r="BM708" s="10"/>
      <c r="BN708" s="10"/>
      <c r="BO708" s="10"/>
      <c r="BP708" s="10"/>
      <c r="BQ708" s="10"/>
      <c r="BR708" s="10"/>
      <c r="BS708" s="10"/>
      <c r="BT708" s="10"/>
      <c r="BU708" s="10"/>
      <c r="BV708" s="10"/>
      <c r="BW708" s="10"/>
      <c r="BX708" s="10"/>
      <c r="BY708" s="10"/>
      <c r="BZ708" s="10"/>
      <c r="CA708" s="10"/>
      <c r="CB708" s="10"/>
      <c r="CC708" s="10"/>
      <c r="CD708" s="10"/>
      <c r="CE708" s="10"/>
      <c r="CF708" s="10"/>
      <c r="CG708" s="10"/>
      <c r="CH708" s="10"/>
      <c r="CI708" s="10"/>
      <c r="CJ708" s="10"/>
      <c r="CK708" s="10"/>
      <c r="CL708" s="10"/>
      <c r="CM708" s="10"/>
      <c r="CN708" s="10"/>
      <c r="CO708" s="10"/>
      <c r="CP708" s="10"/>
      <c r="CQ708" s="10"/>
      <c r="CR708" s="10"/>
      <c r="CS708" s="10"/>
      <c r="CT708" s="10"/>
      <c r="CU708" s="10"/>
      <c r="CV708" s="10"/>
      <c r="CW708" s="10"/>
      <c r="CX708" s="10"/>
      <c r="CY708" s="10"/>
      <c r="CZ708" s="10"/>
      <c r="DA708" s="10"/>
      <c r="DB708" s="10"/>
      <c r="DC708" s="10"/>
      <c r="DD708" s="10"/>
      <c r="DE708" s="10"/>
      <c r="DF708" s="10"/>
      <c r="DG708" s="10"/>
      <c r="DH708" s="10"/>
      <c r="DI708" s="10"/>
      <c r="DJ708" s="10"/>
      <c r="DK708" s="10"/>
      <c r="DL708" s="10"/>
      <c r="DM708" s="10"/>
      <c r="DN708" s="10"/>
      <c r="DO708" s="10"/>
      <c r="DP708" s="10"/>
      <c r="DQ708" s="10"/>
      <c r="DR708" s="10"/>
      <c r="DS708" s="10"/>
      <c r="DT708" s="10"/>
      <c r="DU708" s="10"/>
      <c r="DV708" s="10"/>
      <c r="DW708" s="10"/>
      <c r="DX708" s="10"/>
      <c r="DY708" s="10"/>
      <c r="DZ708" s="10"/>
      <c r="EA708" s="10"/>
      <c r="EB708" s="10"/>
      <c r="EC708" s="10"/>
      <c r="ED708" s="10"/>
      <c r="EE708" s="10"/>
      <c r="EF708" s="10"/>
      <c r="EG708" s="10"/>
      <c r="EH708" s="10"/>
      <c r="EI708" s="10"/>
      <c r="EJ708" s="10"/>
      <c r="EK708" s="10"/>
      <c r="EL708" s="10"/>
      <c r="EM708" s="10"/>
      <c r="EN708" s="10"/>
      <c r="EO708" s="10"/>
      <c r="EP708" s="10"/>
      <c r="EQ708" s="10"/>
      <c r="ER708" s="10"/>
      <c r="ES708" s="10"/>
      <c r="ET708" s="10"/>
      <c r="EU708" s="10"/>
      <c r="EV708" s="10"/>
      <c r="EW708" s="10"/>
      <c r="EX708" s="10"/>
      <c r="EY708" s="10"/>
      <c r="EZ708" s="10"/>
      <c r="FA708" s="10"/>
      <c r="FB708" s="10"/>
      <c r="FC708" s="10"/>
      <c r="FD708" s="10"/>
      <c r="FE708" s="10"/>
      <c r="FF708" s="10"/>
      <c r="FG708" s="10"/>
      <c r="FH708" s="10"/>
      <c r="FI708" s="10"/>
      <c r="FJ708" s="10"/>
      <c r="FK708" s="10"/>
      <c r="FL708" s="10"/>
      <c r="FM708" s="10"/>
      <c r="FN708" s="10"/>
      <c r="FO708" s="10"/>
      <c r="FP708" s="10"/>
      <c r="FQ708" s="10"/>
      <c r="FR708" s="10"/>
      <c r="FS708" s="10"/>
      <c r="FT708" s="10"/>
      <c r="FU708" s="10"/>
      <c r="FV708" s="10"/>
      <c r="FW708" s="10"/>
      <c r="FX708" s="10"/>
      <c r="FY708" s="10"/>
      <c r="FZ708" s="10"/>
      <c r="GA708" s="10"/>
      <c r="GB708" s="10"/>
      <c r="GC708" s="10"/>
      <c r="GD708" s="10"/>
      <c r="GE708" s="10"/>
      <c r="GF708" s="10"/>
      <c r="GG708" s="10"/>
      <c r="GH708" s="10"/>
      <c r="GI708" s="10"/>
      <c r="GJ708" s="10"/>
      <c r="GK708" s="10"/>
      <c r="GL708" s="10"/>
      <c r="GM708" s="10"/>
      <c r="GN708" s="10"/>
      <c r="GO708" s="10"/>
      <c r="GP708" s="10"/>
      <c r="GQ708" s="10"/>
      <c r="GR708" s="10"/>
      <c r="GS708" s="10"/>
      <c r="GT708" s="10"/>
      <c r="GU708" s="10"/>
      <c r="GV708" s="10"/>
      <c r="GW708" s="10"/>
      <c r="GX708" s="10"/>
      <c r="GY708" s="10"/>
      <c r="GZ708" s="10"/>
      <c r="HA708" s="10"/>
      <c r="HB708" s="10"/>
      <c r="HC708" s="10"/>
      <c r="HD708" s="10"/>
      <c r="HE708" s="10"/>
      <c r="HF708" s="10"/>
      <c r="HG708" s="10"/>
      <c r="HH708" s="10"/>
      <c r="HI708" s="10"/>
      <c r="HJ708" s="10"/>
      <c r="HK708" s="10"/>
      <c r="HL708" s="10"/>
      <c r="HM708" s="10"/>
      <c r="HN708" s="10"/>
      <c r="HO708" s="10"/>
      <c r="HP708" s="10"/>
      <c r="HQ708" s="10"/>
      <c r="HR708" s="10"/>
      <c r="HS708" s="10"/>
      <c r="HT708" s="10"/>
      <c r="HU708" s="10"/>
      <c r="HV708" s="10"/>
      <c r="HW708" s="10"/>
      <c r="HX708" s="10"/>
      <c r="HY708" s="10"/>
      <c r="HZ708" s="10"/>
      <c r="IA708" s="10"/>
      <c r="IB708" s="10"/>
      <c r="IC708" s="10"/>
      <c r="ID708" s="10"/>
      <c r="IE708" s="10"/>
      <c r="IF708" s="10"/>
      <c r="IG708" s="10"/>
      <c r="IH708" s="10"/>
      <c r="II708" s="10"/>
      <c r="IJ708" s="10"/>
      <c r="IK708" s="10"/>
      <c r="IL708" s="10"/>
      <c r="IM708" s="10"/>
      <c r="IN708" s="10"/>
      <c r="IO708" s="10"/>
    </row>
    <row r="709" s="19" customFormat="1" ht="48" customHeight="1" spans="1:249">
      <c r="A709" s="228">
        <v>25</v>
      </c>
      <c r="B709" s="229" t="s">
        <v>1551</v>
      </c>
      <c r="C709" s="228" t="s">
        <v>1326</v>
      </c>
      <c r="D709" s="119" t="s">
        <v>1486</v>
      </c>
      <c r="E709" s="119" t="s">
        <v>1552</v>
      </c>
      <c r="F709" s="75" t="s">
        <v>1553</v>
      </c>
      <c r="G709" s="230">
        <v>9.6033</v>
      </c>
      <c r="H709" s="76" t="s">
        <v>1489</v>
      </c>
      <c r="I709" s="237">
        <v>1</v>
      </c>
      <c r="J709" s="237"/>
      <c r="K709" s="238">
        <v>0.0087</v>
      </c>
      <c r="L709" s="238">
        <v>0.0145</v>
      </c>
      <c r="M709" s="238">
        <v>0.0457</v>
      </c>
      <c r="N709" s="238">
        <v>0.0726</v>
      </c>
      <c r="O709" s="237" t="s">
        <v>1490</v>
      </c>
      <c r="P709" s="237" t="s">
        <v>1482</v>
      </c>
      <c r="Q709" s="237">
        <v>2022.08</v>
      </c>
      <c r="R709" s="125"/>
      <c r="S709" s="10"/>
      <c r="T709" s="10"/>
      <c r="U709" s="10"/>
      <c r="V709" s="10"/>
      <c r="W709" s="10"/>
      <c r="X709" s="10"/>
      <c r="Y709" s="10"/>
      <c r="Z709" s="10"/>
      <c r="AA709" s="10"/>
      <c r="AB709" s="10"/>
      <c r="AC709" s="10"/>
      <c r="AD709" s="10"/>
      <c r="AE709" s="10"/>
      <c r="AF709" s="10"/>
      <c r="AG709" s="10"/>
      <c r="AH709" s="10"/>
      <c r="AI709" s="10"/>
      <c r="AJ709" s="10"/>
      <c r="AK709" s="10"/>
      <c r="AL709" s="10"/>
      <c r="AM709" s="10"/>
      <c r="AN709" s="10"/>
      <c r="AO709" s="10"/>
      <c r="AP709" s="10"/>
      <c r="AQ709" s="10"/>
      <c r="AR709" s="10"/>
      <c r="AS709" s="10"/>
      <c r="AT709" s="10"/>
      <c r="AU709" s="10"/>
      <c r="AV709" s="10"/>
      <c r="AW709" s="10"/>
      <c r="AX709" s="10"/>
      <c r="AY709" s="10"/>
      <c r="AZ709" s="10"/>
      <c r="BA709" s="10"/>
      <c r="BB709" s="10"/>
      <c r="BC709" s="10"/>
      <c r="BD709" s="10"/>
      <c r="BE709" s="10"/>
      <c r="BF709" s="10"/>
      <c r="BG709" s="10"/>
      <c r="BH709" s="10"/>
      <c r="BI709" s="10"/>
      <c r="BJ709" s="10"/>
      <c r="BK709" s="10"/>
      <c r="BL709" s="10"/>
      <c r="BM709" s="10"/>
      <c r="BN709" s="10"/>
      <c r="BO709" s="10"/>
      <c r="BP709" s="10"/>
      <c r="BQ709" s="10"/>
      <c r="BR709" s="10"/>
      <c r="BS709" s="10"/>
      <c r="BT709" s="10"/>
      <c r="BU709" s="10"/>
      <c r="BV709" s="10"/>
      <c r="BW709" s="10"/>
      <c r="BX709" s="10"/>
      <c r="BY709" s="10"/>
      <c r="BZ709" s="10"/>
      <c r="CA709" s="10"/>
      <c r="CB709" s="10"/>
      <c r="CC709" s="10"/>
      <c r="CD709" s="10"/>
      <c r="CE709" s="10"/>
      <c r="CF709" s="10"/>
      <c r="CG709" s="10"/>
      <c r="CH709" s="10"/>
      <c r="CI709" s="10"/>
      <c r="CJ709" s="10"/>
      <c r="CK709" s="10"/>
      <c r="CL709" s="10"/>
      <c r="CM709" s="10"/>
      <c r="CN709" s="10"/>
      <c r="CO709" s="10"/>
      <c r="CP709" s="10"/>
      <c r="CQ709" s="10"/>
      <c r="CR709" s="10"/>
      <c r="CS709" s="10"/>
      <c r="CT709" s="10"/>
      <c r="CU709" s="10"/>
      <c r="CV709" s="10"/>
      <c r="CW709" s="10"/>
      <c r="CX709" s="10"/>
      <c r="CY709" s="10"/>
      <c r="CZ709" s="10"/>
      <c r="DA709" s="10"/>
      <c r="DB709" s="10"/>
      <c r="DC709" s="10"/>
      <c r="DD709" s="10"/>
      <c r="DE709" s="10"/>
      <c r="DF709" s="10"/>
      <c r="DG709" s="10"/>
      <c r="DH709" s="10"/>
      <c r="DI709" s="10"/>
      <c r="DJ709" s="10"/>
      <c r="DK709" s="10"/>
      <c r="DL709" s="10"/>
      <c r="DM709" s="10"/>
      <c r="DN709" s="10"/>
      <c r="DO709" s="10"/>
      <c r="DP709" s="10"/>
      <c r="DQ709" s="10"/>
      <c r="DR709" s="10"/>
      <c r="DS709" s="10"/>
      <c r="DT709" s="10"/>
      <c r="DU709" s="10"/>
      <c r="DV709" s="10"/>
      <c r="DW709" s="10"/>
      <c r="DX709" s="10"/>
      <c r="DY709" s="10"/>
      <c r="DZ709" s="10"/>
      <c r="EA709" s="10"/>
      <c r="EB709" s="10"/>
      <c r="EC709" s="10"/>
      <c r="ED709" s="10"/>
      <c r="EE709" s="10"/>
      <c r="EF709" s="10"/>
      <c r="EG709" s="10"/>
      <c r="EH709" s="10"/>
      <c r="EI709" s="10"/>
      <c r="EJ709" s="10"/>
      <c r="EK709" s="10"/>
      <c r="EL709" s="10"/>
      <c r="EM709" s="10"/>
      <c r="EN709" s="10"/>
      <c r="EO709" s="10"/>
      <c r="EP709" s="10"/>
      <c r="EQ709" s="10"/>
      <c r="ER709" s="10"/>
      <c r="ES709" s="10"/>
      <c r="ET709" s="10"/>
      <c r="EU709" s="10"/>
      <c r="EV709" s="10"/>
      <c r="EW709" s="10"/>
      <c r="EX709" s="10"/>
      <c r="EY709" s="10"/>
      <c r="EZ709" s="10"/>
      <c r="FA709" s="10"/>
      <c r="FB709" s="10"/>
      <c r="FC709" s="10"/>
      <c r="FD709" s="10"/>
      <c r="FE709" s="10"/>
      <c r="FF709" s="10"/>
      <c r="FG709" s="10"/>
      <c r="FH709" s="10"/>
      <c r="FI709" s="10"/>
      <c r="FJ709" s="10"/>
      <c r="FK709" s="10"/>
      <c r="FL709" s="10"/>
      <c r="FM709" s="10"/>
      <c r="FN709" s="10"/>
      <c r="FO709" s="10"/>
      <c r="FP709" s="10"/>
      <c r="FQ709" s="10"/>
      <c r="FR709" s="10"/>
      <c r="FS709" s="10"/>
      <c r="FT709" s="10"/>
      <c r="FU709" s="10"/>
      <c r="FV709" s="10"/>
      <c r="FW709" s="10"/>
      <c r="FX709" s="10"/>
      <c r="FY709" s="10"/>
      <c r="FZ709" s="10"/>
      <c r="GA709" s="10"/>
      <c r="GB709" s="10"/>
      <c r="GC709" s="10"/>
      <c r="GD709" s="10"/>
      <c r="GE709" s="10"/>
      <c r="GF709" s="10"/>
      <c r="GG709" s="10"/>
      <c r="GH709" s="10"/>
      <c r="GI709" s="10"/>
      <c r="GJ709" s="10"/>
      <c r="GK709" s="10"/>
      <c r="GL709" s="10"/>
      <c r="GM709" s="10"/>
      <c r="GN709" s="10"/>
      <c r="GO709" s="10"/>
      <c r="GP709" s="10"/>
      <c r="GQ709" s="10"/>
      <c r="GR709" s="10"/>
      <c r="GS709" s="10"/>
      <c r="GT709" s="10"/>
      <c r="GU709" s="10"/>
      <c r="GV709" s="10"/>
      <c r="GW709" s="10"/>
      <c r="GX709" s="10"/>
      <c r="GY709" s="10"/>
      <c r="GZ709" s="10"/>
      <c r="HA709" s="10"/>
      <c r="HB709" s="10"/>
      <c r="HC709" s="10"/>
      <c r="HD709" s="10"/>
      <c r="HE709" s="10"/>
      <c r="HF709" s="10"/>
      <c r="HG709" s="10"/>
      <c r="HH709" s="10"/>
      <c r="HI709" s="10"/>
      <c r="HJ709" s="10"/>
      <c r="HK709" s="10"/>
      <c r="HL709" s="10"/>
      <c r="HM709" s="10"/>
      <c r="HN709" s="10"/>
      <c r="HO709" s="10"/>
      <c r="HP709" s="10"/>
      <c r="HQ709" s="10"/>
      <c r="HR709" s="10"/>
      <c r="HS709" s="10"/>
      <c r="HT709" s="10"/>
      <c r="HU709" s="10"/>
      <c r="HV709" s="10"/>
      <c r="HW709" s="10"/>
      <c r="HX709" s="10"/>
      <c r="HY709" s="10"/>
      <c r="HZ709" s="10"/>
      <c r="IA709" s="10"/>
      <c r="IB709" s="10"/>
      <c r="IC709" s="10"/>
      <c r="ID709" s="10"/>
      <c r="IE709" s="10"/>
      <c r="IF709" s="10"/>
      <c r="IG709" s="10"/>
      <c r="IH709" s="10"/>
      <c r="II709" s="10"/>
      <c r="IJ709" s="10"/>
      <c r="IK709" s="10"/>
      <c r="IL709" s="10"/>
      <c r="IM709" s="10"/>
      <c r="IN709" s="10"/>
      <c r="IO709" s="10"/>
    </row>
    <row r="710" s="13" customFormat="1" ht="36" customHeight="1" spans="1:249">
      <c r="A710" s="51" t="s">
        <v>631</v>
      </c>
      <c r="B710" s="62" t="s">
        <v>1554</v>
      </c>
      <c r="C710" s="92"/>
      <c r="D710" s="92"/>
      <c r="E710" s="63"/>
      <c r="F710" s="223" t="s">
        <v>1555</v>
      </c>
      <c r="G710" s="120">
        <f>G711+G726+G754+G763+G772+G776+G788+G861</f>
        <v>22141.704</v>
      </c>
      <c r="H710" s="224"/>
      <c r="I710" s="92"/>
      <c r="J710" s="142"/>
      <c r="K710" s="142"/>
      <c r="L710" s="142"/>
      <c r="M710" s="142"/>
      <c r="N710" s="142"/>
      <c r="O710" s="91"/>
      <c r="P710" s="91"/>
      <c r="Q710" s="91"/>
      <c r="R710" s="107"/>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c r="AT710" s="9"/>
      <c r="AU710" s="9"/>
      <c r="AV710" s="9"/>
      <c r="AW710" s="9"/>
      <c r="AX710" s="9"/>
      <c r="AY710" s="9"/>
      <c r="AZ710" s="9"/>
      <c r="BA710" s="9"/>
      <c r="BB710" s="9"/>
      <c r="BC710" s="9"/>
      <c r="BD710" s="9"/>
      <c r="BE710" s="9"/>
      <c r="BF710" s="9"/>
      <c r="BG710" s="9"/>
      <c r="BH710" s="9"/>
      <c r="BI710" s="9"/>
      <c r="BJ710" s="9"/>
      <c r="BK710" s="9"/>
      <c r="BL710" s="9"/>
      <c r="BM710" s="9"/>
      <c r="BN710" s="9"/>
      <c r="BO710" s="9"/>
      <c r="BP710" s="9"/>
      <c r="BQ710" s="9"/>
      <c r="BR710" s="9"/>
      <c r="BS710" s="9"/>
      <c r="BT710" s="9"/>
      <c r="BU710" s="9"/>
      <c r="BV710" s="9"/>
      <c r="BW710" s="9"/>
      <c r="BX710" s="9"/>
      <c r="BY710" s="9"/>
      <c r="BZ710" s="9"/>
      <c r="CA710" s="9"/>
      <c r="CB710" s="9"/>
      <c r="CC710" s="9"/>
      <c r="CD710" s="9"/>
      <c r="CE710" s="9"/>
      <c r="CF710" s="9"/>
      <c r="CG710" s="9"/>
      <c r="CH710" s="9"/>
      <c r="CI710" s="9"/>
      <c r="CJ710" s="9"/>
      <c r="CK710" s="9"/>
      <c r="CL710" s="9"/>
      <c r="CM710" s="9"/>
      <c r="CN710" s="9"/>
      <c r="CO710" s="9"/>
      <c r="CP710" s="9"/>
      <c r="CQ710" s="9"/>
      <c r="CR710" s="9"/>
      <c r="CS710" s="9"/>
      <c r="CT710" s="9"/>
      <c r="CU710" s="9"/>
      <c r="CV710" s="9"/>
      <c r="CW710" s="9"/>
      <c r="CX710" s="9"/>
      <c r="CY710" s="9"/>
      <c r="CZ710" s="9"/>
      <c r="DA710" s="9"/>
      <c r="DB710" s="9"/>
      <c r="DC710" s="9"/>
      <c r="DD710" s="9"/>
      <c r="DE710" s="9"/>
      <c r="DF710" s="9"/>
      <c r="DG710" s="9"/>
      <c r="DH710" s="9"/>
      <c r="DI710" s="9"/>
      <c r="DJ710" s="9"/>
      <c r="DK710" s="9"/>
      <c r="DL710" s="9"/>
      <c r="DM710" s="9"/>
      <c r="DN710" s="9"/>
      <c r="DO710" s="9"/>
      <c r="DP710" s="9"/>
      <c r="DQ710" s="9"/>
      <c r="DR710" s="9"/>
      <c r="DS710" s="9"/>
      <c r="DT710" s="9"/>
      <c r="DU710" s="9"/>
      <c r="DV710" s="9"/>
      <c r="DW710" s="9"/>
      <c r="DX710" s="9"/>
      <c r="DY710" s="9"/>
      <c r="DZ710" s="9"/>
      <c r="EA710" s="9"/>
      <c r="EB710" s="9"/>
      <c r="EC710" s="9"/>
      <c r="ED710" s="9"/>
      <c r="EE710" s="9"/>
      <c r="EF710" s="9"/>
      <c r="EG710" s="9"/>
      <c r="EH710" s="9"/>
      <c r="EI710" s="9"/>
      <c r="EJ710" s="9"/>
      <c r="EK710" s="9"/>
      <c r="EL710" s="9"/>
      <c r="EM710" s="9"/>
      <c r="EN710" s="9"/>
      <c r="EO710" s="9"/>
      <c r="EP710" s="9"/>
      <c r="EQ710" s="9"/>
      <c r="ER710" s="9"/>
      <c r="ES710" s="9"/>
      <c r="ET710" s="9"/>
      <c r="EU710" s="9"/>
      <c r="EV710" s="9"/>
      <c r="EW710" s="9"/>
      <c r="EX710" s="9"/>
      <c r="EY710" s="9"/>
      <c r="EZ710" s="9"/>
      <c r="FA710" s="9"/>
      <c r="FB710" s="9"/>
      <c r="FC710" s="9"/>
      <c r="FD710" s="9"/>
      <c r="FE710" s="9"/>
      <c r="FF710" s="9"/>
      <c r="FG710" s="9"/>
      <c r="FH710" s="9"/>
      <c r="FI710" s="9"/>
      <c r="FJ710" s="9"/>
      <c r="FK710" s="9"/>
      <c r="FL710" s="9"/>
      <c r="FM710" s="9"/>
      <c r="FN710" s="9"/>
      <c r="FO710" s="9"/>
      <c r="FP710" s="9"/>
      <c r="FQ710" s="9"/>
      <c r="FR710" s="9"/>
      <c r="FS710" s="9"/>
      <c r="FT710" s="9"/>
      <c r="FU710" s="9"/>
      <c r="FV710" s="9"/>
      <c r="FW710" s="9"/>
      <c r="FX710" s="9"/>
      <c r="FY710" s="9"/>
      <c r="FZ710" s="9"/>
      <c r="GA710" s="9"/>
      <c r="GB710" s="9"/>
      <c r="GC710" s="9"/>
      <c r="GD710" s="9"/>
      <c r="GE710" s="9"/>
      <c r="GF710" s="9"/>
      <c r="GG710" s="9"/>
      <c r="GH710" s="9"/>
      <c r="GI710" s="9"/>
      <c r="GJ710" s="9"/>
      <c r="GK710" s="9"/>
      <c r="GL710" s="9"/>
      <c r="GM710" s="9"/>
      <c r="GN710" s="9"/>
      <c r="GO710" s="9"/>
      <c r="GP710" s="9"/>
      <c r="GQ710" s="9"/>
      <c r="GR710" s="9"/>
      <c r="GS710" s="9"/>
      <c r="GT710" s="9"/>
      <c r="GU710" s="9"/>
      <c r="GV710" s="9"/>
      <c r="GW710" s="9"/>
      <c r="GX710" s="9"/>
      <c r="GY710" s="9"/>
      <c r="GZ710" s="9"/>
      <c r="HA710" s="9"/>
      <c r="HB710" s="9"/>
      <c r="HC710" s="9"/>
      <c r="HD710" s="9"/>
      <c r="HE710" s="9"/>
      <c r="HF710" s="9"/>
      <c r="HG710" s="9"/>
      <c r="HH710" s="9"/>
      <c r="HI710" s="9"/>
      <c r="HJ710" s="9"/>
      <c r="HK710" s="9"/>
      <c r="HL710" s="9"/>
      <c r="HM710" s="9"/>
      <c r="HN710" s="9"/>
      <c r="HO710" s="9"/>
      <c r="HP710" s="9"/>
      <c r="HQ710" s="9"/>
      <c r="HR710" s="9"/>
      <c r="HS710" s="9"/>
      <c r="HT710" s="9"/>
      <c r="HU710" s="9"/>
      <c r="HV710" s="9"/>
      <c r="HW710" s="9"/>
      <c r="HX710" s="9"/>
      <c r="HY710" s="9"/>
      <c r="HZ710" s="9"/>
      <c r="IA710" s="9"/>
      <c r="IB710" s="9"/>
      <c r="IC710" s="9"/>
      <c r="ID710" s="9"/>
      <c r="IE710" s="9"/>
      <c r="IF710" s="9"/>
      <c r="IG710" s="9"/>
      <c r="IH710" s="9"/>
      <c r="II710" s="9"/>
      <c r="IJ710" s="9"/>
      <c r="IK710" s="9"/>
      <c r="IL710" s="9"/>
      <c r="IM710" s="9"/>
      <c r="IN710" s="9"/>
      <c r="IO710" s="9"/>
    </row>
    <row r="711" s="12" customFormat="1" ht="58" customHeight="1" spans="1:18">
      <c r="A711" s="63" t="s">
        <v>1556</v>
      </c>
      <c r="B711" s="63"/>
      <c r="C711" s="98"/>
      <c r="D711" s="98"/>
      <c r="E711" s="63"/>
      <c r="F711" s="134" t="s">
        <v>1557</v>
      </c>
      <c r="G711" s="120">
        <f>SUM(G712:G725)</f>
        <v>1075.215</v>
      </c>
      <c r="H711" s="135"/>
      <c r="I711" s="98"/>
      <c r="J711" s="98"/>
      <c r="K711" s="154"/>
      <c r="L711" s="154"/>
      <c r="M711" s="154"/>
      <c r="N711" s="154"/>
      <c r="O711" s="98"/>
      <c r="P711" s="98"/>
      <c r="Q711" s="264"/>
      <c r="R711" s="125"/>
    </row>
    <row r="712" s="12" customFormat="1" ht="50" customHeight="1" spans="1:18">
      <c r="A712" s="67">
        <v>1</v>
      </c>
      <c r="B712" s="75" t="s">
        <v>1558</v>
      </c>
      <c r="C712" s="76" t="s">
        <v>40</v>
      </c>
      <c r="D712" s="243" t="s">
        <v>1559</v>
      </c>
      <c r="E712" s="70" t="s">
        <v>1560</v>
      </c>
      <c r="F712" s="75" t="s">
        <v>1561</v>
      </c>
      <c r="G712" s="72">
        <v>156</v>
      </c>
      <c r="H712" s="75" t="s">
        <v>1562</v>
      </c>
      <c r="I712" s="67">
        <v>1</v>
      </c>
      <c r="J712" s="67"/>
      <c r="K712" s="67">
        <v>0.0108</v>
      </c>
      <c r="L712" s="67">
        <v>0.021</v>
      </c>
      <c r="M712" s="67">
        <v>0.0511</v>
      </c>
      <c r="N712" s="67">
        <v>0.0982</v>
      </c>
      <c r="O712" s="255" t="s">
        <v>1563</v>
      </c>
      <c r="P712" s="70" t="s">
        <v>102</v>
      </c>
      <c r="Q712" s="180">
        <v>2021.12</v>
      </c>
      <c r="R712" s="112"/>
    </row>
    <row r="713" s="12" customFormat="1" ht="50" customHeight="1" spans="1:18">
      <c r="A713" s="67">
        <v>2</v>
      </c>
      <c r="B713" s="244" t="s">
        <v>1564</v>
      </c>
      <c r="C713" s="76" t="s">
        <v>40</v>
      </c>
      <c r="D713" s="243" t="s">
        <v>1559</v>
      </c>
      <c r="E713" s="70" t="s">
        <v>1565</v>
      </c>
      <c r="F713" s="75" t="s">
        <v>1566</v>
      </c>
      <c r="G713" s="72">
        <v>52</v>
      </c>
      <c r="H713" s="75" t="s">
        <v>1567</v>
      </c>
      <c r="I713" s="67">
        <v>1</v>
      </c>
      <c r="J713" s="79"/>
      <c r="K713" s="73">
        <v>0.0028</v>
      </c>
      <c r="L713" s="72">
        <v>0.0045</v>
      </c>
      <c r="M713" s="72">
        <v>0.0152</v>
      </c>
      <c r="N713" s="256">
        <v>0.0211</v>
      </c>
      <c r="O713" s="255" t="s">
        <v>1563</v>
      </c>
      <c r="P713" s="70" t="s">
        <v>102</v>
      </c>
      <c r="Q713" s="180">
        <v>2021.12</v>
      </c>
      <c r="R713" s="112"/>
    </row>
    <row r="714" s="12" customFormat="1" ht="50" customHeight="1" spans="1:18">
      <c r="A714" s="67">
        <v>3</v>
      </c>
      <c r="B714" s="75" t="s">
        <v>1568</v>
      </c>
      <c r="C714" s="76" t="s">
        <v>40</v>
      </c>
      <c r="D714" s="79" t="s">
        <v>1559</v>
      </c>
      <c r="E714" s="70" t="s">
        <v>1569</v>
      </c>
      <c r="F714" s="75" t="s">
        <v>1570</v>
      </c>
      <c r="G714" s="72">
        <v>84</v>
      </c>
      <c r="H714" s="75" t="s">
        <v>1571</v>
      </c>
      <c r="I714" s="67"/>
      <c r="J714" s="67">
        <v>1</v>
      </c>
      <c r="K714" s="94">
        <v>0.0047</v>
      </c>
      <c r="L714" s="94">
        <v>0.0242</v>
      </c>
      <c r="M714" s="94">
        <v>0.0085</v>
      </c>
      <c r="N714" s="94">
        <v>0.0405</v>
      </c>
      <c r="O714" s="255" t="s">
        <v>1563</v>
      </c>
      <c r="P714" s="70" t="s">
        <v>102</v>
      </c>
      <c r="Q714" s="180">
        <v>2021.12</v>
      </c>
      <c r="R714" s="112"/>
    </row>
    <row r="715" s="12" customFormat="1" ht="50" customHeight="1" spans="1:18">
      <c r="A715" s="67">
        <v>4</v>
      </c>
      <c r="B715" s="75" t="s">
        <v>1572</v>
      </c>
      <c r="C715" s="119" t="s">
        <v>40</v>
      </c>
      <c r="D715" s="98" t="s">
        <v>41</v>
      </c>
      <c r="E715" s="70" t="s">
        <v>1573</v>
      </c>
      <c r="F715" s="75" t="s">
        <v>1574</v>
      </c>
      <c r="G715" s="136">
        <v>70</v>
      </c>
      <c r="H715" s="168" t="s">
        <v>1575</v>
      </c>
      <c r="I715" s="72"/>
      <c r="J715" s="79">
        <v>1</v>
      </c>
      <c r="K715" s="72">
        <v>0.0176</v>
      </c>
      <c r="L715" s="72">
        <v>0.0063</v>
      </c>
      <c r="M715" s="72">
        <v>0.107</v>
      </c>
      <c r="N715" s="72">
        <v>0.036</v>
      </c>
      <c r="O715" s="255" t="s">
        <v>1563</v>
      </c>
      <c r="P715" s="257" t="s">
        <v>71</v>
      </c>
      <c r="Q715" s="101" t="s">
        <v>1576</v>
      </c>
      <c r="R715" s="125"/>
    </row>
    <row r="716" s="12" customFormat="1" ht="50" customHeight="1" spans="1:18">
      <c r="A716" s="67">
        <v>5</v>
      </c>
      <c r="B716" s="137" t="s">
        <v>1577</v>
      </c>
      <c r="C716" s="119" t="s">
        <v>40</v>
      </c>
      <c r="D716" s="98" t="s">
        <v>41</v>
      </c>
      <c r="E716" s="70" t="s">
        <v>1578</v>
      </c>
      <c r="F716" s="71" t="s">
        <v>1579</v>
      </c>
      <c r="G716" s="136">
        <v>150</v>
      </c>
      <c r="H716" s="168" t="s">
        <v>1575</v>
      </c>
      <c r="I716" s="72"/>
      <c r="J716" s="79">
        <v>1</v>
      </c>
      <c r="K716" s="72">
        <v>0.0176</v>
      </c>
      <c r="L716" s="72">
        <v>0.0063</v>
      </c>
      <c r="M716" s="72">
        <v>0.107</v>
      </c>
      <c r="N716" s="72">
        <v>0.036</v>
      </c>
      <c r="O716" s="255" t="s">
        <v>1563</v>
      </c>
      <c r="P716" s="76" t="s">
        <v>87</v>
      </c>
      <c r="Q716" s="180">
        <v>2021.12</v>
      </c>
      <c r="R716" s="125"/>
    </row>
    <row r="717" s="12" customFormat="1" ht="50" customHeight="1" spans="1:249">
      <c r="A717" s="67">
        <v>6</v>
      </c>
      <c r="B717" s="75" t="s">
        <v>1580</v>
      </c>
      <c r="C717" s="76" t="s">
        <v>40</v>
      </c>
      <c r="D717" s="67" t="s">
        <v>41</v>
      </c>
      <c r="E717" s="70" t="s">
        <v>1581</v>
      </c>
      <c r="F717" s="75" t="s">
        <v>1582</v>
      </c>
      <c r="G717" s="245">
        <v>40</v>
      </c>
      <c r="H717" s="168" t="s">
        <v>1583</v>
      </c>
      <c r="I717" s="72"/>
      <c r="J717" s="79">
        <v>1</v>
      </c>
      <c r="K717" s="72">
        <v>0.0076</v>
      </c>
      <c r="L717" s="72">
        <v>0.0052</v>
      </c>
      <c r="M717" s="72">
        <v>0.062</v>
      </c>
      <c r="N717" s="72">
        <v>0.017</v>
      </c>
      <c r="O717" s="255" t="s">
        <v>1563</v>
      </c>
      <c r="P717" s="70" t="s">
        <v>62</v>
      </c>
      <c r="Q717" s="180">
        <v>2021.12</v>
      </c>
      <c r="R717" s="125"/>
      <c r="S717" s="10"/>
      <c r="T717" s="10"/>
      <c r="U717" s="10"/>
      <c r="V717" s="10"/>
      <c r="W717" s="10"/>
      <c r="X717" s="10"/>
      <c r="Y717" s="10"/>
      <c r="Z717" s="10"/>
      <c r="AA717" s="10"/>
      <c r="AB717" s="10"/>
      <c r="AC717" s="10"/>
      <c r="AD717" s="10"/>
      <c r="AE717" s="10"/>
      <c r="AF717" s="10"/>
      <c r="AG717" s="10"/>
      <c r="AH717" s="10"/>
      <c r="AI717" s="10"/>
      <c r="AJ717" s="10"/>
      <c r="AK717" s="10"/>
      <c r="AL717" s="10"/>
      <c r="AM717" s="10"/>
      <c r="AN717" s="10"/>
      <c r="AO717" s="10"/>
      <c r="AP717" s="10"/>
      <c r="AQ717" s="10"/>
      <c r="AR717" s="10"/>
      <c r="AS717" s="10"/>
      <c r="AT717" s="10"/>
      <c r="AU717" s="10"/>
      <c r="AV717" s="10"/>
      <c r="AW717" s="10"/>
      <c r="AX717" s="10"/>
      <c r="AY717" s="10"/>
      <c r="AZ717" s="10"/>
      <c r="BA717" s="10"/>
      <c r="BB717" s="10"/>
      <c r="BC717" s="10"/>
      <c r="BD717" s="10"/>
      <c r="BE717" s="10"/>
      <c r="BF717" s="10"/>
      <c r="BG717" s="10"/>
      <c r="BH717" s="10"/>
      <c r="BI717" s="10"/>
      <c r="BJ717" s="10"/>
      <c r="BK717" s="10"/>
      <c r="BL717" s="10"/>
      <c r="BM717" s="10"/>
      <c r="BN717" s="10"/>
      <c r="BO717" s="10"/>
      <c r="BP717" s="10"/>
      <c r="BQ717" s="10"/>
      <c r="BR717" s="10"/>
      <c r="BS717" s="10"/>
      <c r="BT717" s="10"/>
      <c r="BU717" s="10"/>
      <c r="BV717" s="10"/>
      <c r="BW717" s="10"/>
      <c r="BX717" s="10"/>
      <c r="BY717" s="10"/>
      <c r="BZ717" s="10"/>
      <c r="CA717" s="10"/>
      <c r="CB717" s="10"/>
      <c r="CC717" s="10"/>
      <c r="CD717" s="10"/>
      <c r="CE717" s="10"/>
      <c r="CF717" s="10"/>
      <c r="CG717" s="10"/>
      <c r="CH717" s="10"/>
      <c r="CI717" s="10"/>
      <c r="CJ717" s="10"/>
      <c r="CK717" s="10"/>
      <c r="CL717" s="10"/>
      <c r="CM717" s="10"/>
      <c r="CN717" s="10"/>
      <c r="CO717" s="10"/>
      <c r="CP717" s="10"/>
      <c r="CQ717" s="10"/>
      <c r="CR717" s="10"/>
      <c r="CS717" s="10"/>
      <c r="CT717" s="10"/>
      <c r="CU717" s="10"/>
      <c r="CV717" s="10"/>
      <c r="CW717" s="10"/>
      <c r="CX717" s="10"/>
      <c r="CY717" s="10"/>
      <c r="CZ717" s="10"/>
      <c r="DA717" s="10"/>
      <c r="DB717" s="10"/>
      <c r="DC717" s="10"/>
      <c r="DD717" s="10"/>
      <c r="DE717" s="10"/>
      <c r="DF717" s="10"/>
      <c r="DG717" s="10"/>
      <c r="DH717" s="10"/>
      <c r="DI717" s="10"/>
      <c r="DJ717" s="10"/>
      <c r="DK717" s="10"/>
      <c r="DL717" s="10"/>
      <c r="DM717" s="10"/>
      <c r="DN717" s="10"/>
      <c r="DO717" s="10"/>
      <c r="DP717" s="10"/>
      <c r="DQ717" s="10"/>
      <c r="DR717" s="10"/>
      <c r="DS717" s="10"/>
      <c r="DT717" s="10"/>
      <c r="DU717" s="10"/>
      <c r="DV717" s="10"/>
      <c r="DW717" s="10"/>
      <c r="DX717" s="10"/>
      <c r="DY717" s="10"/>
      <c r="DZ717" s="10"/>
      <c r="EA717" s="10"/>
      <c r="EB717" s="10"/>
      <c r="EC717" s="10"/>
      <c r="ED717" s="10"/>
      <c r="EE717" s="10"/>
      <c r="EF717" s="10"/>
      <c r="EG717" s="10"/>
      <c r="EH717" s="10"/>
      <c r="EI717" s="10"/>
      <c r="EJ717" s="10"/>
      <c r="EK717" s="10"/>
      <c r="EL717" s="10"/>
      <c r="EM717" s="10"/>
      <c r="EN717" s="10"/>
      <c r="EO717" s="10"/>
      <c r="EP717" s="10"/>
      <c r="EQ717" s="10"/>
      <c r="ER717" s="10"/>
      <c r="ES717" s="10"/>
      <c r="ET717" s="10"/>
      <c r="EU717" s="10"/>
      <c r="EV717" s="10"/>
      <c r="EW717" s="10"/>
      <c r="EX717" s="10"/>
      <c r="EY717" s="10"/>
      <c r="EZ717" s="10"/>
      <c r="FA717" s="10"/>
      <c r="FB717" s="10"/>
      <c r="FC717" s="10"/>
      <c r="FD717" s="10"/>
      <c r="FE717" s="10"/>
      <c r="FF717" s="10"/>
      <c r="FG717" s="10"/>
      <c r="FH717" s="10"/>
      <c r="FI717" s="10"/>
      <c r="FJ717" s="10"/>
      <c r="FK717" s="10"/>
      <c r="FL717" s="10"/>
      <c r="FM717" s="10"/>
      <c r="FN717" s="10"/>
      <c r="FO717" s="10"/>
      <c r="FP717" s="10"/>
      <c r="FQ717" s="10"/>
      <c r="FR717" s="10"/>
      <c r="FS717" s="10"/>
      <c r="FT717" s="10"/>
      <c r="FU717" s="10"/>
      <c r="FV717" s="10"/>
      <c r="FW717" s="10"/>
      <c r="FX717" s="10"/>
      <c r="FY717" s="10"/>
      <c r="FZ717" s="10"/>
      <c r="GA717" s="10"/>
      <c r="GB717" s="10"/>
      <c r="GC717" s="10"/>
      <c r="GD717" s="10"/>
      <c r="GE717" s="10"/>
      <c r="GF717" s="10"/>
      <c r="GG717" s="10"/>
      <c r="GH717" s="10"/>
      <c r="GI717" s="10"/>
      <c r="GJ717" s="10"/>
      <c r="GK717" s="10"/>
      <c r="GL717" s="10"/>
      <c r="GM717" s="10"/>
      <c r="GN717" s="10"/>
      <c r="GO717" s="10"/>
      <c r="GP717" s="10"/>
      <c r="GQ717" s="10"/>
      <c r="GR717" s="10"/>
      <c r="GS717" s="10"/>
      <c r="GT717" s="10"/>
      <c r="GU717" s="10"/>
      <c r="GV717" s="10"/>
      <c r="GW717" s="10"/>
      <c r="GX717" s="10"/>
      <c r="GY717" s="10"/>
      <c r="GZ717" s="10"/>
      <c r="HA717" s="10"/>
      <c r="HB717" s="10"/>
      <c r="HC717" s="10"/>
      <c r="HD717" s="10"/>
      <c r="HE717" s="10"/>
      <c r="HF717" s="10"/>
      <c r="HG717" s="10"/>
      <c r="HH717" s="10"/>
      <c r="HI717" s="10"/>
      <c r="HJ717" s="10"/>
      <c r="HK717" s="10"/>
      <c r="HL717" s="10"/>
      <c r="HM717" s="10"/>
      <c r="HN717" s="10"/>
      <c r="HO717" s="10"/>
      <c r="HP717" s="10"/>
      <c r="HQ717" s="10"/>
      <c r="HR717" s="10"/>
      <c r="HS717" s="10"/>
      <c r="HT717" s="10"/>
      <c r="HU717" s="10"/>
      <c r="HV717" s="10"/>
      <c r="HW717" s="10"/>
      <c r="HX717" s="10"/>
      <c r="HY717" s="10"/>
      <c r="HZ717" s="10"/>
      <c r="IA717" s="10"/>
      <c r="IB717" s="10"/>
      <c r="IC717" s="10"/>
      <c r="ID717" s="10"/>
      <c r="IE717" s="10"/>
      <c r="IF717" s="10"/>
      <c r="IG717" s="10"/>
      <c r="IH717" s="10"/>
      <c r="II717" s="10"/>
      <c r="IJ717" s="10"/>
      <c r="IK717" s="10"/>
      <c r="IL717" s="10"/>
      <c r="IM717" s="10"/>
      <c r="IN717" s="10"/>
      <c r="IO717" s="10"/>
    </row>
    <row r="718" s="20" customFormat="1" ht="50" customHeight="1" spans="1:249">
      <c r="A718" s="67">
        <v>7</v>
      </c>
      <c r="B718" s="75" t="s">
        <v>1584</v>
      </c>
      <c r="C718" s="119" t="s">
        <v>40</v>
      </c>
      <c r="D718" s="67" t="s">
        <v>41</v>
      </c>
      <c r="E718" s="70" t="s">
        <v>1585</v>
      </c>
      <c r="F718" s="246" t="s">
        <v>1586</v>
      </c>
      <c r="G718" s="109">
        <v>48</v>
      </c>
      <c r="H718" s="71" t="s">
        <v>1587</v>
      </c>
      <c r="I718" s="72"/>
      <c r="J718" s="79">
        <v>1</v>
      </c>
      <c r="K718" s="72">
        <v>0.0029</v>
      </c>
      <c r="L718" s="72">
        <v>0.0031</v>
      </c>
      <c r="M718" s="72">
        <v>0.013</v>
      </c>
      <c r="N718" s="72">
        <v>0.014</v>
      </c>
      <c r="O718" s="255" t="s">
        <v>1563</v>
      </c>
      <c r="P718" s="76" t="s">
        <v>62</v>
      </c>
      <c r="Q718" s="180">
        <v>2021.12</v>
      </c>
      <c r="R718" s="112"/>
      <c r="S718" s="181"/>
      <c r="T718" s="181"/>
      <c r="U718" s="181"/>
      <c r="V718" s="181"/>
      <c r="W718" s="181"/>
      <c r="X718" s="181"/>
      <c r="Y718" s="181"/>
      <c r="Z718" s="181"/>
      <c r="AA718" s="181"/>
      <c r="AB718" s="181"/>
      <c r="AC718" s="181"/>
      <c r="AD718" s="181"/>
      <c r="AE718" s="181"/>
      <c r="AF718" s="181"/>
      <c r="AG718" s="181"/>
      <c r="AH718" s="181"/>
      <c r="AI718" s="181"/>
      <c r="AJ718" s="181"/>
      <c r="AK718" s="181"/>
      <c r="AL718" s="181"/>
      <c r="AM718" s="181"/>
      <c r="AN718" s="181"/>
      <c r="AO718" s="181"/>
      <c r="AP718" s="181"/>
      <c r="AQ718" s="181"/>
      <c r="AR718" s="181"/>
      <c r="AS718" s="181"/>
      <c r="AT718" s="181"/>
      <c r="AU718" s="181"/>
      <c r="AV718" s="181"/>
      <c r="AW718" s="181"/>
      <c r="AX718" s="181"/>
      <c r="AY718" s="181"/>
      <c r="AZ718" s="181"/>
      <c r="BA718" s="181"/>
      <c r="BB718" s="181"/>
      <c r="BC718" s="181"/>
      <c r="BD718" s="181"/>
      <c r="BE718" s="181"/>
      <c r="BF718" s="181"/>
      <c r="BG718" s="181"/>
      <c r="BH718" s="181"/>
      <c r="BI718" s="181"/>
      <c r="BJ718" s="181"/>
      <c r="BK718" s="181"/>
      <c r="BL718" s="181"/>
      <c r="BM718" s="181"/>
      <c r="BN718" s="181"/>
      <c r="BO718" s="181"/>
      <c r="BP718" s="181"/>
      <c r="BQ718" s="181"/>
      <c r="BR718" s="181"/>
      <c r="BS718" s="181"/>
      <c r="BT718" s="181"/>
      <c r="BU718" s="181"/>
      <c r="BV718" s="181"/>
      <c r="BW718" s="181"/>
      <c r="BX718" s="181"/>
      <c r="BY718" s="181"/>
      <c r="BZ718" s="181"/>
      <c r="CA718" s="181"/>
      <c r="CB718" s="181"/>
      <c r="CC718" s="181"/>
      <c r="CD718" s="181"/>
      <c r="CE718" s="181"/>
      <c r="CF718" s="181"/>
      <c r="CG718" s="181"/>
      <c r="CH718" s="181"/>
      <c r="CI718" s="181"/>
      <c r="CJ718" s="181"/>
      <c r="CK718" s="181"/>
      <c r="CL718" s="181"/>
      <c r="CM718" s="181"/>
      <c r="CN718" s="181"/>
      <c r="CO718" s="181"/>
      <c r="CP718" s="181"/>
      <c r="CQ718" s="181"/>
      <c r="CR718" s="181"/>
      <c r="CS718" s="181"/>
      <c r="CT718" s="181"/>
      <c r="CU718" s="181"/>
      <c r="CV718" s="181"/>
      <c r="CW718" s="181"/>
      <c r="CX718" s="181"/>
      <c r="CY718" s="181"/>
      <c r="CZ718" s="181"/>
      <c r="DA718" s="181"/>
      <c r="DB718" s="181"/>
      <c r="DC718" s="181"/>
      <c r="DD718" s="181"/>
      <c r="DE718" s="181"/>
      <c r="DF718" s="181"/>
      <c r="DG718" s="181"/>
      <c r="DH718" s="181"/>
      <c r="DI718" s="181"/>
      <c r="DJ718" s="181"/>
      <c r="DK718" s="181"/>
      <c r="DL718" s="181"/>
      <c r="DM718" s="181"/>
      <c r="DN718" s="181"/>
      <c r="DO718" s="181"/>
      <c r="DP718" s="181"/>
      <c r="DQ718" s="181"/>
      <c r="DR718" s="181"/>
      <c r="DS718" s="181"/>
      <c r="DT718" s="181"/>
      <c r="DU718" s="181"/>
      <c r="DV718" s="181"/>
      <c r="DW718" s="181"/>
      <c r="DX718" s="181"/>
      <c r="DY718" s="181"/>
      <c r="DZ718" s="181"/>
      <c r="EA718" s="181"/>
      <c r="EB718" s="181"/>
      <c r="EC718" s="181"/>
      <c r="ED718" s="181"/>
      <c r="EE718" s="181"/>
      <c r="EF718" s="181"/>
      <c r="EG718" s="181"/>
      <c r="EH718" s="181"/>
      <c r="EI718" s="181"/>
      <c r="EJ718" s="181"/>
      <c r="EK718" s="181"/>
      <c r="EL718" s="181"/>
      <c r="EM718" s="181"/>
      <c r="EN718" s="181"/>
      <c r="EO718" s="181"/>
      <c r="EP718" s="181"/>
      <c r="EQ718" s="181"/>
      <c r="ER718" s="181"/>
      <c r="ES718" s="181"/>
      <c r="ET718" s="181"/>
      <c r="EU718" s="181"/>
      <c r="EV718" s="181"/>
      <c r="EW718" s="181"/>
      <c r="EX718" s="181"/>
      <c r="EY718" s="181"/>
      <c r="EZ718" s="181"/>
      <c r="FA718" s="181"/>
      <c r="FB718" s="181"/>
      <c r="FC718" s="181"/>
      <c r="FD718" s="181"/>
      <c r="FE718" s="181"/>
      <c r="FF718" s="181"/>
      <c r="FG718" s="181"/>
      <c r="FH718" s="181"/>
      <c r="FI718" s="181"/>
      <c r="FJ718" s="181"/>
      <c r="FK718" s="181"/>
      <c r="FL718" s="181"/>
      <c r="FM718" s="181"/>
      <c r="FN718" s="181"/>
      <c r="FO718" s="181"/>
      <c r="FP718" s="181"/>
      <c r="FQ718" s="181"/>
      <c r="FR718" s="181"/>
      <c r="FS718" s="181"/>
      <c r="FT718" s="181"/>
      <c r="FU718" s="181"/>
      <c r="FV718" s="181"/>
      <c r="FW718" s="181"/>
      <c r="FX718" s="181"/>
      <c r="FY718" s="181"/>
      <c r="FZ718" s="181"/>
      <c r="GA718" s="181"/>
      <c r="GB718" s="181"/>
      <c r="GC718" s="181"/>
      <c r="GD718" s="181"/>
      <c r="GE718" s="181"/>
      <c r="GF718" s="181"/>
      <c r="GG718" s="181"/>
      <c r="GH718" s="181"/>
      <c r="GI718" s="181"/>
      <c r="GJ718" s="181"/>
      <c r="GK718" s="181"/>
      <c r="GL718" s="181"/>
      <c r="GM718" s="181"/>
      <c r="GN718" s="181"/>
      <c r="GO718" s="181"/>
      <c r="GP718" s="181"/>
      <c r="GQ718" s="181"/>
      <c r="GR718" s="181"/>
      <c r="GS718" s="181"/>
      <c r="GT718" s="181"/>
      <c r="GU718" s="181"/>
      <c r="GV718" s="181"/>
      <c r="GW718" s="181"/>
      <c r="GX718" s="181"/>
      <c r="GY718" s="181"/>
      <c r="GZ718" s="181"/>
      <c r="HA718" s="181"/>
      <c r="HB718" s="181"/>
      <c r="HC718" s="181"/>
      <c r="HD718" s="181"/>
      <c r="HE718" s="181"/>
      <c r="HF718" s="181"/>
      <c r="HG718" s="181"/>
      <c r="HH718" s="181"/>
      <c r="HI718" s="181"/>
      <c r="HJ718" s="181"/>
      <c r="HK718" s="181"/>
      <c r="HL718" s="181"/>
      <c r="HM718" s="181"/>
      <c r="HN718" s="181"/>
      <c r="HO718" s="181"/>
      <c r="HP718" s="181"/>
      <c r="HQ718" s="181"/>
      <c r="HR718" s="181"/>
      <c r="HS718" s="181"/>
      <c r="HT718" s="181"/>
      <c r="HU718" s="181"/>
      <c r="HV718" s="181"/>
      <c r="HW718" s="181"/>
      <c r="HX718" s="181"/>
      <c r="HY718" s="181"/>
      <c r="HZ718" s="181"/>
      <c r="IA718" s="181"/>
      <c r="IB718" s="181"/>
      <c r="IC718" s="181"/>
      <c r="ID718" s="181"/>
      <c r="IE718" s="181"/>
      <c r="IF718" s="181"/>
      <c r="IG718" s="181"/>
      <c r="IH718" s="181"/>
      <c r="II718" s="181"/>
      <c r="IJ718" s="181"/>
      <c r="IK718" s="181"/>
      <c r="IL718" s="181"/>
      <c r="IM718" s="181"/>
      <c r="IN718" s="181"/>
      <c r="IO718" s="181"/>
    </row>
    <row r="719" s="12" customFormat="1" ht="50" customHeight="1" spans="1:18">
      <c r="A719" s="67">
        <v>8</v>
      </c>
      <c r="B719" s="75" t="s">
        <v>1588</v>
      </c>
      <c r="C719" s="119" t="s">
        <v>40</v>
      </c>
      <c r="D719" s="98" t="s">
        <v>41</v>
      </c>
      <c r="E719" s="70" t="s">
        <v>1589</v>
      </c>
      <c r="F719" s="137" t="s">
        <v>1590</v>
      </c>
      <c r="G719" s="136">
        <v>90</v>
      </c>
      <c r="H719" s="71" t="s">
        <v>1587</v>
      </c>
      <c r="I719" s="258"/>
      <c r="J719" s="79">
        <v>1</v>
      </c>
      <c r="K719" s="259">
        <v>0.0002</v>
      </c>
      <c r="L719" s="260">
        <v>0.0007</v>
      </c>
      <c r="M719" s="261">
        <v>0.0011</v>
      </c>
      <c r="N719" s="261">
        <v>0.0032</v>
      </c>
      <c r="O719" s="255" t="s">
        <v>1563</v>
      </c>
      <c r="P719" s="255" t="s">
        <v>74</v>
      </c>
      <c r="Q719" s="101" t="s">
        <v>1576</v>
      </c>
      <c r="R719" s="125"/>
    </row>
    <row r="720" s="12" customFormat="1" ht="50" customHeight="1" spans="1:18">
      <c r="A720" s="67">
        <v>9</v>
      </c>
      <c r="B720" s="75" t="s">
        <v>1591</v>
      </c>
      <c r="C720" s="119" t="s">
        <v>40</v>
      </c>
      <c r="D720" s="98" t="s">
        <v>41</v>
      </c>
      <c r="E720" s="70" t="s">
        <v>1592</v>
      </c>
      <c r="F720" s="75" t="s">
        <v>1593</v>
      </c>
      <c r="G720" s="72">
        <v>180</v>
      </c>
      <c r="H720" s="168" t="s">
        <v>1583</v>
      </c>
      <c r="I720" s="72"/>
      <c r="J720" s="79">
        <v>1</v>
      </c>
      <c r="K720" s="72">
        <v>0.0101</v>
      </c>
      <c r="L720" s="72">
        <v>0.0013</v>
      </c>
      <c r="M720" s="72">
        <v>0.058</v>
      </c>
      <c r="N720" s="72">
        <v>0.0196</v>
      </c>
      <c r="O720" s="255" t="s">
        <v>1563</v>
      </c>
      <c r="P720" s="119" t="s">
        <v>48</v>
      </c>
      <c r="Q720" s="180">
        <v>2021.12</v>
      </c>
      <c r="R720" s="125"/>
    </row>
    <row r="721" s="12" customFormat="1" ht="66" customHeight="1" spans="1:18">
      <c r="A721" s="67">
        <v>10</v>
      </c>
      <c r="B721" s="75" t="s">
        <v>1594</v>
      </c>
      <c r="C721" s="119" t="s">
        <v>40</v>
      </c>
      <c r="D721" s="98" t="s">
        <v>41</v>
      </c>
      <c r="E721" s="70" t="s">
        <v>1595</v>
      </c>
      <c r="F721" s="75" t="s">
        <v>1596</v>
      </c>
      <c r="G721" s="72">
        <v>58.6</v>
      </c>
      <c r="H721" s="75" t="s">
        <v>1597</v>
      </c>
      <c r="I721" s="262">
        <v>1</v>
      </c>
      <c r="J721" s="98"/>
      <c r="K721" s="176">
        <v>0.0109</v>
      </c>
      <c r="L721" s="176">
        <v>0.0321</v>
      </c>
      <c r="M721" s="176">
        <v>0.0567</v>
      </c>
      <c r="N721" s="176">
        <v>0.1663</v>
      </c>
      <c r="O721" s="255" t="s">
        <v>1563</v>
      </c>
      <c r="P721" s="119" t="s">
        <v>67</v>
      </c>
      <c r="Q721" s="180">
        <v>2021.12</v>
      </c>
      <c r="R721" s="137"/>
    </row>
    <row r="722" s="12" customFormat="1" ht="50" customHeight="1" spans="1:18">
      <c r="A722" s="67">
        <v>11</v>
      </c>
      <c r="B722" s="247" t="s">
        <v>1598</v>
      </c>
      <c r="C722" s="248" t="s">
        <v>40</v>
      </c>
      <c r="D722" s="98" t="s">
        <v>41</v>
      </c>
      <c r="E722" s="248" t="s">
        <v>1599</v>
      </c>
      <c r="F722" s="247" t="s">
        <v>1600</v>
      </c>
      <c r="G722" s="249">
        <v>60</v>
      </c>
      <c r="H722" s="111" t="s">
        <v>1597</v>
      </c>
      <c r="I722" s="12">
        <v>1</v>
      </c>
      <c r="J722" s="98"/>
      <c r="K722" s="154">
        <v>0</v>
      </c>
      <c r="L722" s="73">
        <v>1</v>
      </c>
      <c r="M722" s="176">
        <v>0.0567</v>
      </c>
      <c r="N722" s="73">
        <v>0.0032</v>
      </c>
      <c r="O722" s="255" t="s">
        <v>1563</v>
      </c>
      <c r="P722" s="70" t="s">
        <v>111</v>
      </c>
      <c r="Q722" s="101" t="s">
        <v>1576</v>
      </c>
      <c r="R722" s="112"/>
    </row>
    <row r="723" s="12" customFormat="1" ht="50" customHeight="1" spans="1:18">
      <c r="A723" s="67">
        <v>12</v>
      </c>
      <c r="B723" s="250" t="s">
        <v>1601</v>
      </c>
      <c r="C723" s="70" t="s">
        <v>40</v>
      </c>
      <c r="D723" s="67" t="s">
        <v>47</v>
      </c>
      <c r="E723" s="70" t="s">
        <v>1602</v>
      </c>
      <c r="F723" s="137" t="s">
        <v>1603</v>
      </c>
      <c r="G723" s="136">
        <v>22</v>
      </c>
      <c r="H723" s="251" t="s">
        <v>1604</v>
      </c>
      <c r="I723" s="263">
        <v>1</v>
      </c>
      <c r="J723" s="98"/>
      <c r="K723" s="154"/>
      <c r="L723" s="180">
        <v>0.0045</v>
      </c>
      <c r="M723" s="67"/>
      <c r="N723" s="95">
        <f>M723*0.0001</f>
        <v>0</v>
      </c>
      <c r="O723" s="255" t="s">
        <v>1563</v>
      </c>
      <c r="P723" s="119" t="s">
        <v>54</v>
      </c>
      <c r="Q723" s="180">
        <v>2021.12</v>
      </c>
      <c r="R723" s="125"/>
    </row>
    <row r="724" s="12" customFormat="1" ht="50" customHeight="1" spans="1:18">
      <c r="A724" s="67">
        <v>13</v>
      </c>
      <c r="B724" s="75" t="s">
        <v>1605</v>
      </c>
      <c r="C724" s="70" t="s">
        <v>40</v>
      </c>
      <c r="D724" s="98" t="s">
        <v>41</v>
      </c>
      <c r="E724" s="70" t="s">
        <v>1606</v>
      </c>
      <c r="F724" s="75" t="s">
        <v>1607</v>
      </c>
      <c r="G724" s="136">
        <f>78-18.385</f>
        <v>59.615</v>
      </c>
      <c r="H724" s="75" t="s">
        <v>1608</v>
      </c>
      <c r="I724" s="263"/>
      <c r="J724" s="98">
        <v>1</v>
      </c>
      <c r="K724" s="73">
        <v>0.0025</v>
      </c>
      <c r="L724" s="73">
        <v>0.0084</v>
      </c>
      <c r="M724" s="73">
        <v>0.0137</v>
      </c>
      <c r="N724" s="73">
        <v>0.0314</v>
      </c>
      <c r="O724" s="255" t="s">
        <v>1563</v>
      </c>
      <c r="P724" s="119" t="s">
        <v>51</v>
      </c>
      <c r="Q724" s="180">
        <v>2021.12</v>
      </c>
      <c r="R724" s="125"/>
    </row>
    <row r="725" s="12" customFormat="1" ht="50" customHeight="1" spans="1:18">
      <c r="A725" s="67">
        <v>14</v>
      </c>
      <c r="B725" s="75" t="s">
        <v>1609</v>
      </c>
      <c r="C725" s="119" t="s">
        <v>787</v>
      </c>
      <c r="D725" s="98" t="s">
        <v>41</v>
      </c>
      <c r="E725" s="70" t="s">
        <v>1610</v>
      </c>
      <c r="F725" s="71" t="s">
        <v>1611</v>
      </c>
      <c r="G725" s="245">
        <v>5</v>
      </c>
      <c r="H725" s="247" t="s">
        <v>1612</v>
      </c>
      <c r="I725" s="98"/>
      <c r="J725" s="67">
        <v>1</v>
      </c>
      <c r="K725" s="67">
        <v>0.0025</v>
      </c>
      <c r="L725" s="67">
        <v>0.0057</v>
      </c>
      <c r="M725" s="67">
        <v>0.0106</v>
      </c>
      <c r="N725" s="67">
        <v>0.0266</v>
      </c>
      <c r="O725" s="255" t="s">
        <v>1563</v>
      </c>
      <c r="P725" s="70" t="s">
        <v>111</v>
      </c>
      <c r="Q725" s="101" t="s">
        <v>1576</v>
      </c>
      <c r="R725" s="112"/>
    </row>
    <row r="726" s="12" customFormat="1" ht="43" customHeight="1" spans="1:18">
      <c r="A726" s="63" t="s">
        <v>1613</v>
      </c>
      <c r="B726" s="63"/>
      <c r="C726" s="98"/>
      <c r="D726" s="98"/>
      <c r="E726" s="63"/>
      <c r="F726" s="134" t="s">
        <v>1614</v>
      </c>
      <c r="G726" s="120">
        <f>SUM(G727:G752)</f>
        <v>1773.38</v>
      </c>
      <c r="H726" s="135"/>
      <c r="I726" s="98"/>
      <c r="J726" s="98"/>
      <c r="K726" s="154"/>
      <c r="L726" s="154"/>
      <c r="M726" s="154"/>
      <c r="N726" s="154"/>
      <c r="O726" s="98"/>
      <c r="P726" s="98"/>
      <c r="Q726" s="98"/>
      <c r="R726" s="125"/>
    </row>
    <row r="727" s="12" customFormat="1" ht="50" customHeight="1" spans="1:18">
      <c r="A727" s="98">
        <v>1</v>
      </c>
      <c r="B727" s="75" t="s">
        <v>1615</v>
      </c>
      <c r="C727" s="119" t="s">
        <v>40</v>
      </c>
      <c r="D727" s="98" t="s">
        <v>41</v>
      </c>
      <c r="E727" s="70" t="s">
        <v>1616</v>
      </c>
      <c r="F727" s="75" t="s">
        <v>1617</v>
      </c>
      <c r="G727" s="136">
        <v>20</v>
      </c>
      <c r="H727" s="168" t="s">
        <v>1575</v>
      </c>
      <c r="I727" s="72"/>
      <c r="J727" s="79">
        <v>1</v>
      </c>
      <c r="K727" s="72">
        <v>0.0176</v>
      </c>
      <c r="L727" s="72">
        <v>0.0063</v>
      </c>
      <c r="M727" s="72">
        <v>0.107</v>
      </c>
      <c r="N727" s="72">
        <v>0.036</v>
      </c>
      <c r="O727" s="255" t="s">
        <v>1563</v>
      </c>
      <c r="P727" s="257" t="s">
        <v>71</v>
      </c>
      <c r="Q727" s="101" t="s">
        <v>1576</v>
      </c>
      <c r="R727" s="125"/>
    </row>
    <row r="728" s="12" customFormat="1" ht="50" customHeight="1" spans="1:18">
      <c r="A728" s="67">
        <v>2</v>
      </c>
      <c r="B728" s="75" t="s">
        <v>1618</v>
      </c>
      <c r="C728" s="119" t="s">
        <v>40</v>
      </c>
      <c r="D728" s="98" t="s">
        <v>41</v>
      </c>
      <c r="E728" s="70" t="s">
        <v>1619</v>
      </c>
      <c r="F728" s="75" t="s">
        <v>1620</v>
      </c>
      <c r="G728" s="136">
        <v>16.5</v>
      </c>
      <c r="H728" s="168" t="s">
        <v>1583</v>
      </c>
      <c r="I728" s="72"/>
      <c r="J728" s="79">
        <v>1</v>
      </c>
      <c r="K728" s="72">
        <v>0.0076</v>
      </c>
      <c r="L728" s="72">
        <v>0.0052</v>
      </c>
      <c r="M728" s="72">
        <v>0.062</v>
      </c>
      <c r="N728" s="72">
        <v>0.017</v>
      </c>
      <c r="O728" s="255" t="s">
        <v>1563</v>
      </c>
      <c r="P728" s="257" t="s">
        <v>71</v>
      </c>
      <c r="Q728" s="101" t="s">
        <v>1576</v>
      </c>
      <c r="R728" s="125"/>
    </row>
    <row r="729" s="12" customFormat="1" ht="50" customHeight="1" spans="1:18">
      <c r="A729" s="98">
        <v>3</v>
      </c>
      <c r="B729" s="75" t="s">
        <v>1621</v>
      </c>
      <c r="C729" s="119" t="s">
        <v>40</v>
      </c>
      <c r="D729" s="98" t="s">
        <v>41</v>
      </c>
      <c r="E729" s="70" t="s">
        <v>1622</v>
      </c>
      <c r="F729" s="75" t="s">
        <v>1623</v>
      </c>
      <c r="G729" s="136">
        <v>22</v>
      </c>
      <c r="H729" s="168" t="s">
        <v>1583</v>
      </c>
      <c r="I729" s="72"/>
      <c r="J729" s="79">
        <v>1</v>
      </c>
      <c r="K729" s="72">
        <v>0.0101</v>
      </c>
      <c r="L729" s="72">
        <v>0.021</v>
      </c>
      <c r="M729" s="72">
        <v>0.069</v>
      </c>
      <c r="N729" s="72">
        <v>0.098</v>
      </c>
      <c r="O729" s="255" t="s">
        <v>1563</v>
      </c>
      <c r="P729" s="257" t="s">
        <v>71</v>
      </c>
      <c r="Q729" s="101" t="s">
        <v>1576</v>
      </c>
      <c r="R729" s="137"/>
    </row>
    <row r="730" s="12" customFormat="1" ht="50" customHeight="1" spans="1:18">
      <c r="A730" s="67">
        <v>4</v>
      </c>
      <c r="B730" s="75" t="s">
        <v>1624</v>
      </c>
      <c r="C730" s="119" t="s">
        <v>40</v>
      </c>
      <c r="D730" s="98" t="s">
        <v>41</v>
      </c>
      <c r="E730" s="70" t="s">
        <v>1625</v>
      </c>
      <c r="F730" s="137" t="s">
        <v>1626</v>
      </c>
      <c r="G730" s="136">
        <v>37.5</v>
      </c>
      <c r="H730" s="71" t="s">
        <v>1627</v>
      </c>
      <c r="I730" s="101"/>
      <c r="J730" s="73">
        <v>1</v>
      </c>
      <c r="K730" s="73">
        <v>0.0003</v>
      </c>
      <c r="L730" s="73">
        <v>0.0212</v>
      </c>
      <c r="M730" s="101">
        <v>0.0389</v>
      </c>
      <c r="N730" s="73">
        <v>0.0822</v>
      </c>
      <c r="O730" s="255" t="s">
        <v>1563</v>
      </c>
      <c r="P730" s="255" t="s">
        <v>74</v>
      </c>
      <c r="Q730" s="101" t="s">
        <v>1576</v>
      </c>
      <c r="R730" s="125"/>
    </row>
    <row r="731" s="12" customFormat="1" ht="50" customHeight="1" spans="1:18">
      <c r="A731" s="98">
        <v>5</v>
      </c>
      <c r="B731" s="75" t="s">
        <v>1628</v>
      </c>
      <c r="C731" s="119" t="s">
        <v>40</v>
      </c>
      <c r="D731" s="98" t="s">
        <v>41</v>
      </c>
      <c r="E731" s="70" t="s">
        <v>1629</v>
      </c>
      <c r="F731" s="137" t="s">
        <v>1630</v>
      </c>
      <c r="G731" s="136">
        <v>50</v>
      </c>
      <c r="H731" s="168" t="s">
        <v>1631</v>
      </c>
      <c r="I731" s="98"/>
      <c r="J731" s="98">
        <v>1</v>
      </c>
      <c r="K731" s="95">
        <v>0.0025</v>
      </c>
      <c r="L731" s="95">
        <v>0.0056</v>
      </c>
      <c r="M731" s="95">
        <v>0.0397</v>
      </c>
      <c r="N731" s="95">
        <v>0.0703</v>
      </c>
      <c r="O731" s="255" t="s">
        <v>1563</v>
      </c>
      <c r="P731" s="119" t="s">
        <v>99</v>
      </c>
      <c r="Q731" s="101" t="s">
        <v>1576</v>
      </c>
      <c r="R731" s="125"/>
    </row>
    <row r="732" s="12" customFormat="1" ht="50" customHeight="1" spans="1:18">
      <c r="A732" s="67">
        <v>6</v>
      </c>
      <c r="B732" s="75" t="s">
        <v>1632</v>
      </c>
      <c r="C732" s="70" t="s">
        <v>40</v>
      </c>
      <c r="D732" s="98" t="s">
        <v>41</v>
      </c>
      <c r="E732" s="70" t="s">
        <v>1633</v>
      </c>
      <c r="F732" s="75" t="s">
        <v>1634</v>
      </c>
      <c r="G732" s="136">
        <v>47.5</v>
      </c>
      <c r="H732" s="71" t="s">
        <v>1631</v>
      </c>
      <c r="I732" s="98"/>
      <c r="J732" s="98">
        <v>1</v>
      </c>
      <c r="K732" s="95">
        <v>0.0036</v>
      </c>
      <c r="L732" s="95">
        <v>0.0126</v>
      </c>
      <c r="M732" s="95">
        <v>0.0265</v>
      </c>
      <c r="N732" s="95">
        <v>0.0483</v>
      </c>
      <c r="O732" s="255" t="s">
        <v>1563</v>
      </c>
      <c r="P732" s="117" t="s">
        <v>99</v>
      </c>
      <c r="Q732" s="101" t="s">
        <v>1576</v>
      </c>
      <c r="R732" s="125"/>
    </row>
    <row r="733" s="12" customFormat="1" ht="50" customHeight="1" spans="1:18">
      <c r="A733" s="98">
        <v>7</v>
      </c>
      <c r="B733" s="75" t="s">
        <v>1635</v>
      </c>
      <c r="C733" s="70" t="s">
        <v>40</v>
      </c>
      <c r="D733" s="98" t="s">
        <v>41</v>
      </c>
      <c r="E733" s="70" t="s">
        <v>1636</v>
      </c>
      <c r="F733" s="75" t="s">
        <v>1637</v>
      </c>
      <c r="G733" s="136">
        <v>80</v>
      </c>
      <c r="H733" s="71" t="s">
        <v>1631</v>
      </c>
      <c r="I733" s="98">
        <v>1</v>
      </c>
      <c r="J733" s="98"/>
      <c r="K733" s="95">
        <f>74/10000</f>
        <v>0.0074</v>
      </c>
      <c r="L733" s="95">
        <f>233/10000</f>
        <v>0.0233</v>
      </c>
      <c r="M733" s="95">
        <f>243/10000</f>
        <v>0.0243</v>
      </c>
      <c r="N733" s="95">
        <f>1252/10000</f>
        <v>0.1252</v>
      </c>
      <c r="O733" s="255" t="s">
        <v>1563</v>
      </c>
      <c r="P733" s="117" t="s">
        <v>99</v>
      </c>
      <c r="Q733" s="101" t="s">
        <v>1576</v>
      </c>
      <c r="R733" s="125"/>
    </row>
    <row r="734" s="12" customFormat="1" ht="50" customHeight="1" spans="1:18">
      <c r="A734" s="67">
        <v>8</v>
      </c>
      <c r="B734" s="75" t="s">
        <v>1638</v>
      </c>
      <c r="C734" s="70" t="s">
        <v>40</v>
      </c>
      <c r="D734" s="98" t="s">
        <v>41</v>
      </c>
      <c r="E734" s="70" t="s">
        <v>1639</v>
      </c>
      <c r="F734" s="75" t="s">
        <v>1640</v>
      </c>
      <c r="G734" s="136">
        <v>18.27</v>
      </c>
      <c r="H734" s="71" t="s">
        <v>1631</v>
      </c>
      <c r="I734" s="98">
        <v>1</v>
      </c>
      <c r="J734" s="98"/>
      <c r="K734" s="95">
        <v>0.0035</v>
      </c>
      <c r="L734" s="95">
        <v>0.01</v>
      </c>
      <c r="M734" s="95">
        <v>0.021</v>
      </c>
      <c r="N734" s="95">
        <v>0.1</v>
      </c>
      <c r="O734" s="255" t="s">
        <v>1563</v>
      </c>
      <c r="P734" s="117" t="s">
        <v>99</v>
      </c>
      <c r="Q734" s="101" t="s">
        <v>1576</v>
      </c>
      <c r="R734" s="125"/>
    </row>
    <row r="735" s="12" customFormat="1" ht="50" customHeight="1" spans="1:18">
      <c r="A735" s="98">
        <v>9</v>
      </c>
      <c r="B735" s="75" t="s">
        <v>1641</v>
      </c>
      <c r="C735" s="70" t="s">
        <v>40</v>
      </c>
      <c r="D735" s="98" t="s">
        <v>41</v>
      </c>
      <c r="E735" s="70" t="s">
        <v>1642</v>
      </c>
      <c r="F735" s="75" t="s">
        <v>1643</v>
      </c>
      <c r="G735" s="72">
        <v>60</v>
      </c>
      <c r="H735" s="75" t="s">
        <v>1644</v>
      </c>
      <c r="I735" s="98"/>
      <c r="J735" s="98">
        <v>1</v>
      </c>
      <c r="K735" s="95">
        <v>0.0062</v>
      </c>
      <c r="L735" s="95">
        <v>0.252</v>
      </c>
      <c r="M735" s="95">
        <v>0.0174</v>
      </c>
      <c r="N735" s="95">
        <v>0.827</v>
      </c>
      <c r="O735" s="255" t="s">
        <v>1563</v>
      </c>
      <c r="P735" s="70" t="s">
        <v>57</v>
      </c>
      <c r="Q735" s="180">
        <v>2021.12</v>
      </c>
      <c r="R735" s="112"/>
    </row>
    <row r="736" s="12" customFormat="1" ht="50" customHeight="1" spans="1:18">
      <c r="A736" s="67">
        <v>10</v>
      </c>
      <c r="B736" s="75" t="s">
        <v>1645</v>
      </c>
      <c r="C736" s="70" t="s">
        <v>40</v>
      </c>
      <c r="D736" s="67" t="s">
        <v>41</v>
      </c>
      <c r="E736" s="70" t="s">
        <v>1646</v>
      </c>
      <c r="F736" s="75" t="s">
        <v>1647</v>
      </c>
      <c r="G736" s="72">
        <v>19.25</v>
      </c>
      <c r="H736" s="75" t="s">
        <v>1648</v>
      </c>
      <c r="I736" s="98"/>
      <c r="J736" s="98">
        <v>1</v>
      </c>
      <c r="K736" s="95">
        <v>0.0068</v>
      </c>
      <c r="L736" s="95">
        <v>0.0128</v>
      </c>
      <c r="M736" s="95">
        <v>0.0327</v>
      </c>
      <c r="N736" s="95">
        <v>0.0633</v>
      </c>
      <c r="O736" s="255" t="s">
        <v>1563</v>
      </c>
      <c r="P736" s="70" t="s">
        <v>57</v>
      </c>
      <c r="Q736" s="180">
        <v>2021.12</v>
      </c>
      <c r="R736" s="112"/>
    </row>
    <row r="737" s="12" customFormat="1" ht="50" customHeight="1" spans="1:18">
      <c r="A737" s="98">
        <v>11</v>
      </c>
      <c r="B737" s="75" t="s">
        <v>1649</v>
      </c>
      <c r="C737" s="70" t="s">
        <v>40</v>
      </c>
      <c r="D737" s="67" t="s">
        <v>41</v>
      </c>
      <c r="E737" s="70" t="s">
        <v>1650</v>
      </c>
      <c r="F737" s="75" t="s">
        <v>1651</v>
      </c>
      <c r="G737" s="72">
        <v>95.38</v>
      </c>
      <c r="H737" s="75" t="s">
        <v>1652</v>
      </c>
      <c r="I737" s="98"/>
      <c r="J737" s="98">
        <v>1</v>
      </c>
      <c r="K737" s="95">
        <v>0.0049</v>
      </c>
      <c r="L737" s="95">
        <v>0.0142</v>
      </c>
      <c r="M737" s="95">
        <v>0.0262</v>
      </c>
      <c r="N737" s="95">
        <v>0.077</v>
      </c>
      <c r="O737" s="255" t="s">
        <v>1563</v>
      </c>
      <c r="P737" s="70" t="s">
        <v>57</v>
      </c>
      <c r="Q737" s="180">
        <v>2021.12</v>
      </c>
      <c r="R737" s="112"/>
    </row>
    <row r="738" s="12" customFormat="1" ht="50" customHeight="1" spans="1:18">
      <c r="A738" s="67">
        <v>12</v>
      </c>
      <c r="B738" s="75" t="s">
        <v>1653</v>
      </c>
      <c r="C738" s="70" t="s">
        <v>40</v>
      </c>
      <c r="D738" s="67" t="s">
        <v>41</v>
      </c>
      <c r="E738" s="70" t="s">
        <v>1599</v>
      </c>
      <c r="F738" s="75" t="s">
        <v>1654</v>
      </c>
      <c r="G738" s="72">
        <v>123.9</v>
      </c>
      <c r="H738" s="247" t="s">
        <v>1655</v>
      </c>
      <c r="I738" s="67">
        <v>1</v>
      </c>
      <c r="J738" s="67"/>
      <c r="K738" s="67">
        <v>0.0046</v>
      </c>
      <c r="L738" s="67">
        <v>0.0045</v>
      </c>
      <c r="M738" s="67">
        <v>0.02</v>
      </c>
      <c r="N738" s="67">
        <v>0.0233</v>
      </c>
      <c r="O738" s="255" t="s">
        <v>1563</v>
      </c>
      <c r="P738" s="70" t="s">
        <v>111</v>
      </c>
      <c r="Q738" s="180">
        <v>2021.12</v>
      </c>
      <c r="R738" s="112"/>
    </row>
    <row r="739" s="12" customFormat="1" ht="50" customHeight="1" spans="1:18">
      <c r="A739" s="98">
        <v>13</v>
      </c>
      <c r="B739" s="75" t="s">
        <v>1656</v>
      </c>
      <c r="C739" s="70" t="s">
        <v>40</v>
      </c>
      <c r="D739" s="176" t="s">
        <v>41</v>
      </c>
      <c r="E739" s="70" t="s">
        <v>1657</v>
      </c>
      <c r="F739" s="75" t="s">
        <v>1658</v>
      </c>
      <c r="G739" s="72">
        <v>60</v>
      </c>
      <c r="H739" s="75" t="s">
        <v>1659</v>
      </c>
      <c r="I739" s="67"/>
      <c r="J739" s="67">
        <v>1</v>
      </c>
      <c r="K739" s="67">
        <v>0.0025</v>
      </c>
      <c r="L739" s="67">
        <v>0.0057</v>
      </c>
      <c r="M739" s="67">
        <v>0.0106</v>
      </c>
      <c r="N739" s="67">
        <v>0.0266</v>
      </c>
      <c r="O739" s="255" t="s">
        <v>1563</v>
      </c>
      <c r="P739" s="70" t="s">
        <v>111</v>
      </c>
      <c r="Q739" s="180">
        <v>2021.12</v>
      </c>
      <c r="R739" s="112"/>
    </row>
    <row r="740" s="12" customFormat="1" ht="50" customHeight="1" spans="1:18">
      <c r="A740" s="67">
        <v>14</v>
      </c>
      <c r="B740" s="75" t="s">
        <v>1660</v>
      </c>
      <c r="C740" s="248" t="s">
        <v>40</v>
      </c>
      <c r="D740" s="176" t="s">
        <v>41</v>
      </c>
      <c r="E740" s="70" t="s">
        <v>1661</v>
      </c>
      <c r="F740" s="75" t="s">
        <v>1662</v>
      </c>
      <c r="G740" s="249">
        <v>187.8</v>
      </c>
      <c r="H740" s="75" t="s">
        <v>1659</v>
      </c>
      <c r="I740" s="176">
        <v>1</v>
      </c>
      <c r="J740" s="176"/>
      <c r="K740" s="176"/>
      <c r="L740" s="176">
        <v>0.0142</v>
      </c>
      <c r="M740" s="176"/>
      <c r="N740" s="176">
        <v>0.0663</v>
      </c>
      <c r="O740" s="255" t="s">
        <v>1563</v>
      </c>
      <c r="P740" s="70" t="s">
        <v>111</v>
      </c>
      <c r="Q740" s="180">
        <v>2021.12</v>
      </c>
      <c r="R740" s="112"/>
    </row>
    <row r="741" s="12" customFormat="1" ht="50" customHeight="1" spans="1:18">
      <c r="A741" s="98">
        <v>15</v>
      </c>
      <c r="B741" s="75" t="s">
        <v>1663</v>
      </c>
      <c r="C741" s="248" t="s">
        <v>40</v>
      </c>
      <c r="D741" s="176" t="s">
        <v>41</v>
      </c>
      <c r="E741" s="70" t="s">
        <v>1664</v>
      </c>
      <c r="F741" s="75" t="s">
        <v>1665</v>
      </c>
      <c r="G741" s="249">
        <v>45</v>
      </c>
      <c r="H741" s="71" t="s">
        <v>1631</v>
      </c>
      <c r="I741" s="176"/>
      <c r="J741" s="176">
        <v>1</v>
      </c>
      <c r="K741" s="176"/>
      <c r="L741" s="176">
        <v>0.056</v>
      </c>
      <c r="M741" s="176"/>
      <c r="N741" s="176">
        <v>0.0461</v>
      </c>
      <c r="O741" s="255" t="s">
        <v>1563</v>
      </c>
      <c r="P741" s="70" t="s">
        <v>111</v>
      </c>
      <c r="Q741" s="180">
        <v>2021.12</v>
      </c>
      <c r="R741" s="112"/>
    </row>
    <row r="742" s="12" customFormat="1" ht="50" customHeight="1" spans="1:18">
      <c r="A742" s="67">
        <v>16</v>
      </c>
      <c r="B742" s="247" t="s">
        <v>1666</v>
      </c>
      <c r="C742" s="248" t="s">
        <v>787</v>
      </c>
      <c r="D742" s="176" t="s">
        <v>41</v>
      </c>
      <c r="E742" s="248" t="s">
        <v>1667</v>
      </c>
      <c r="F742" s="247" t="s">
        <v>1668</v>
      </c>
      <c r="G742" s="249">
        <v>10</v>
      </c>
      <c r="H742" s="247" t="s">
        <v>1669</v>
      </c>
      <c r="I742" s="176"/>
      <c r="J742" s="176">
        <v>1</v>
      </c>
      <c r="K742" s="176"/>
      <c r="L742" s="176">
        <v>0.0082</v>
      </c>
      <c r="M742" s="176"/>
      <c r="N742" s="176">
        <v>0.0442</v>
      </c>
      <c r="O742" s="255" t="s">
        <v>1563</v>
      </c>
      <c r="P742" s="70" t="s">
        <v>111</v>
      </c>
      <c r="Q742" s="180">
        <v>2021.12</v>
      </c>
      <c r="R742" s="112"/>
    </row>
    <row r="743" s="12" customFormat="1" ht="50" customHeight="1" spans="1:18">
      <c r="A743" s="98">
        <v>17</v>
      </c>
      <c r="B743" s="111" t="s">
        <v>1670</v>
      </c>
      <c r="C743" s="252" t="s">
        <v>40</v>
      </c>
      <c r="D743" s="67" t="s">
        <v>41</v>
      </c>
      <c r="E743" s="70" t="s">
        <v>1671</v>
      </c>
      <c r="F743" s="75" t="s">
        <v>1672</v>
      </c>
      <c r="G743" s="72">
        <v>170</v>
      </c>
      <c r="H743" s="251" t="s">
        <v>1604</v>
      </c>
      <c r="I743" s="98">
        <v>1</v>
      </c>
      <c r="J743" s="98"/>
      <c r="K743" s="154"/>
      <c r="L743" s="73">
        <v>0.0047</v>
      </c>
      <c r="M743" s="67"/>
      <c r="N743" s="180">
        <v>0.0406</v>
      </c>
      <c r="O743" s="255" t="s">
        <v>1563</v>
      </c>
      <c r="P743" s="119" t="s">
        <v>54</v>
      </c>
      <c r="Q743" s="180">
        <v>2021.12</v>
      </c>
      <c r="R743" s="112"/>
    </row>
    <row r="744" s="12" customFormat="1" ht="50" customHeight="1" spans="1:18">
      <c r="A744" s="67">
        <v>18</v>
      </c>
      <c r="B744" s="111" t="s">
        <v>1673</v>
      </c>
      <c r="C744" s="252" t="s">
        <v>40</v>
      </c>
      <c r="D744" s="67" t="s">
        <v>41</v>
      </c>
      <c r="E744" s="70" t="s">
        <v>1671</v>
      </c>
      <c r="F744" s="75" t="s">
        <v>1674</v>
      </c>
      <c r="G744" s="72">
        <v>320</v>
      </c>
      <c r="H744" s="71" t="s">
        <v>1675</v>
      </c>
      <c r="I744" s="79">
        <v>1</v>
      </c>
      <c r="J744" s="79"/>
      <c r="K744" s="97">
        <v>0.0064</v>
      </c>
      <c r="L744" s="97">
        <v>0.0096</v>
      </c>
      <c r="M744" s="97">
        <v>0.0309</v>
      </c>
      <c r="N744" s="97">
        <v>0.045</v>
      </c>
      <c r="O744" s="255" t="s">
        <v>1563</v>
      </c>
      <c r="P744" s="119" t="s">
        <v>54</v>
      </c>
      <c r="Q744" s="180">
        <v>2021.12</v>
      </c>
      <c r="R744" s="125"/>
    </row>
    <row r="745" s="1" customFormat="1" ht="50" customHeight="1" spans="1:249">
      <c r="A745" s="98">
        <v>19</v>
      </c>
      <c r="B745" s="111" t="s">
        <v>1676</v>
      </c>
      <c r="C745" s="252" t="s">
        <v>40</v>
      </c>
      <c r="D745" s="67" t="s">
        <v>41</v>
      </c>
      <c r="E745" s="70" t="s">
        <v>1677</v>
      </c>
      <c r="F745" s="75" t="s">
        <v>1678</v>
      </c>
      <c r="G745" s="72">
        <v>56</v>
      </c>
      <c r="H745" s="251" t="s">
        <v>1604</v>
      </c>
      <c r="I745" s="98">
        <v>1</v>
      </c>
      <c r="J745" s="98"/>
      <c r="K745" s="154"/>
      <c r="L745" s="73">
        <v>0.0047</v>
      </c>
      <c r="M745" s="67"/>
      <c r="N745" s="180">
        <v>0.0546</v>
      </c>
      <c r="O745" s="255" t="s">
        <v>1563</v>
      </c>
      <c r="P745" s="119" t="s">
        <v>54</v>
      </c>
      <c r="Q745" s="180">
        <v>2021.12</v>
      </c>
      <c r="R745" s="137"/>
      <c r="S745" s="30"/>
      <c r="T745" s="30"/>
      <c r="U745" s="30"/>
      <c r="V745" s="30"/>
      <c r="W745" s="30"/>
      <c r="X745" s="30"/>
      <c r="Y745" s="30"/>
      <c r="Z745" s="30"/>
      <c r="AA745" s="30"/>
      <c r="AB745" s="30"/>
      <c r="AC745" s="30"/>
      <c r="AD745" s="30"/>
      <c r="AE745" s="30"/>
      <c r="AF745" s="30"/>
      <c r="AG745" s="30"/>
      <c r="AH745" s="30"/>
      <c r="AI745" s="30"/>
      <c r="AJ745" s="30"/>
      <c r="AK745" s="30"/>
      <c r="AL745" s="30"/>
      <c r="AM745" s="30"/>
      <c r="AN745" s="30"/>
      <c r="AO745" s="30"/>
      <c r="AP745" s="30"/>
      <c r="AQ745" s="30"/>
      <c r="AR745" s="30"/>
      <c r="AS745" s="30"/>
      <c r="AT745" s="30"/>
      <c r="AU745" s="30"/>
      <c r="AV745" s="30"/>
      <c r="AW745" s="30"/>
      <c r="AX745" s="30"/>
      <c r="AY745" s="30"/>
      <c r="AZ745" s="30"/>
      <c r="BA745" s="30"/>
      <c r="BB745" s="30"/>
      <c r="BC745" s="30"/>
      <c r="BD745" s="30"/>
      <c r="BE745" s="30"/>
      <c r="BF745" s="30"/>
      <c r="BG745" s="30"/>
      <c r="BH745" s="30"/>
      <c r="BI745" s="30"/>
      <c r="BJ745" s="30"/>
      <c r="BK745" s="30"/>
      <c r="BL745" s="30"/>
      <c r="BM745" s="30"/>
      <c r="BN745" s="30"/>
      <c r="BO745" s="30"/>
      <c r="BP745" s="30"/>
      <c r="BQ745" s="30"/>
      <c r="BR745" s="30"/>
      <c r="BS745" s="30"/>
      <c r="BT745" s="30"/>
      <c r="BU745" s="30"/>
      <c r="BV745" s="30"/>
      <c r="BW745" s="30"/>
      <c r="BX745" s="30"/>
      <c r="BY745" s="30"/>
      <c r="BZ745" s="30"/>
      <c r="CA745" s="30"/>
      <c r="CB745" s="30"/>
      <c r="CC745" s="30"/>
      <c r="CD745" s="30"/>
      <c r="CE745" s="30"/>
      <c r="CF745" s="30"/>
      <c r="CG745" s="30"/>
      <c r="CH745" s="30"/>
      <c r="CI745" s="30"/>
      <c r="CJ745" s="30"/>
      <c r="CK745" s="30"/>
      <c r="CL745" s="30"/>
      <c r="CM745" s="30"/>
      <c r="CN745" s="30"/>
      <c r="CO745" s="30"/>
      <c r="CP745" s="30"/>
      <c r="CQ745" s="30"/>
      <c r="CR745" s="30"/>
      <c r="CS745" s="30"/>
      <c r="CT745" s="30"/>
      <c r="CU745" s="30"/>
      <c r="CV745" s="30"/>
      <c r="CW745" s="30"/>
      <c r="CX745" s="30"/>
      <c r="CY745" s="30"/>
      <c r="CZ745" s="30"/>
      <c r="DA745" s="30"/>
      <c r="DB745" s="30"/>
      <c r="DC745" s="30"/>
      <c r="DD745" s="30"/>
      <c r="DE745" s="30"/>
      <c r="DF745" s="30"/>
      <c r="DG745" s="30"/>
      <c r="DH745" s="30"/>
      <c r="DI745" s="30"/>
      <c r="DJ745" s="30"/>
      <c r="DK745" s="30"/>
      <c r="DL745" s="30"/>
      <c r="DM745" s="30"/>
      <c r="DN745" s="30"/>
      <c r="DO745" s="30"/>
      <c r="DP745" s="30"/>
      <c r="DQ745" s="30"/>
      <c r="DR745" s="30"/>
      <c r="DS745" s="30"/>
      <c r="DT745" s="30"/>
      <c r="DU745" s="30"/>
      <c r="DV745" s="30"/>
      <c r="DW745" s="30"/>
      <c r="DX745" s="30"/>
      <c r="DY745" s="30"/>
      <c r="DZ745" s="30"/>
      <c r="EA745" s="30"/>
      <c r="EB745" s="30"/>
      <c r="EC745" s="30"/>
      <c r="ED745" s="30"/>
      <c r="EE745" s="30"/>
      <c r="EF745" s="30"/>
      <c r="EG745" s="30"/>
      <c r="EH745" s="30"/>
      <c r="EI745" s="30"/>
      <c r="EJ745" s="30"/>
      <c r="EK745" s="30"/>
      <c r="EL745" s="30"/>
      <c r="EM745" s="30"/>
      <c r="EN745" s="30"/>
      <c r="EO745" s="30"/>
      <c r="EP745" s="30"/>
      <c r="EQ745" s="30"/>
      <c r="ER745" s="30"/>
      <c r="ES745" s="30"/>
      <c r="ET745" s="30"/>
      <c r="EU745" s="30"/>
      <c r="EV745" s="30"/>
      <c r="EW745" s="30"/>
      <c r="EX745" s="30"/>
      <c r="EY745" s="30"/>
      <c r="EZ745" s="30"/>
      <c r="FA745" s="30"/>
      <c r="FB745" s="30"/>
      <c r="FC745" s="30"/>
      <c r="FD745" s="30"/>
      <c r="FE745" s="30"/>
      <c r="FF745" s="30"/>
      <c r="FG745" s="30"/>
      <c r="FH745" s="30"/>
      <c r="FI745" s="30"/>
      <c r="FJ745" s="30"/>
      <c r="FK745" s="30"/>
      <c r="FL745" s="30"/>
      <c r="FM745" s="30"/>
      <c r="FN745" s="30"/>
      <c r="FO745" s="30"/>
      <c r="FP745" s="30"/>
      <c r="FQ745" s="30"/>
      <c r="FR745" s="30"/>
      <c r="FS745" s="30"/>
      <c r="FT745" s="30"/>
      <c r="FU745" s="30"/>
      <c r="FV745" s="30"/>
      <c r="FW745" s="30"/>
      <c r="FX745" s="30"/>
      <c r="FY745" s="30"/>
      <c r="FZ745" s="30"/>
      <c r="GA745" s="30"/>
      <c r="GB745" s="30"/>
      <c r="GC745" s="30"/>
      <c r="GD745" s="30"/>
      <c r="GE745" s="30"/>
      <c r="GF745" s="30"/>
      <c r="GG745" s="30"/>
      <c r="GH745" s="30"/>
      <c r="GI745" s="30"/>
      <c r="GJ745" s="30"/>
      <c r="GK745" s="30"/>
      <c r="GL745" s="30"/>
      <c r="GM745" s="30"/>
      <c r="GN745" s="30"/>
      <c r="GO745" s="30"/>
      <c r="GP745" s="30"/>
      <c r="GQ745" s="30"/>
      <c r="GR745" s="30"/>
      <c r="GS745" s="30"/>
      <c r="GT745" s="30"/>
      <c r="GU745" s="30"/>
      <c r="GV745" s="30"/>
      <c r="GW745" s="30"/>
      <c r="GX745" s="30"/>
      <c r="GY745" s="30"/>
      <c r="GZ745" s="30"/>
      <c r="HA745" s="30"/>
      <c r="HB745" s="30"/>
      <c r="HC745" s="30"/>
      <c r="HD745" s="30"/>
      <c r="HE745" s="30"/>
      <c r="HF745" s="30"/>
      <c r="HG745" s="30"/>
      <c r="HH745" s="30"/>
      <c r="HI745" s="30"/>
      <c r="HJ745" s="30"/>
      <c r="HK745" s="30"/>
      <c r="HL745" s="30"/>
      <c r="HM745" s="30"/>
      <c r="HN745" s="30"/>
      <c r="HO745" s="30"/>
      <c r="HP745" s="30"/>
      <c r="HQ745" s="30"/>
      <c r="HR745" s="30"/>
      <c r="HS745" s="30"/>
      <c r="HT745" s="30"/>
      <c r="HU745" s="30"/>
      <c r="HV745" s="30"/>
      <c r="HW745" s="30"/>
      <c r="HX745" s="30"/>
      <c r="HY745" s="30"/>
      <c r="HZ745" s="30"/>
      <c r="IA745" s="30"/>
      <c r="IB745" s="30"/>
      <c r="IC745" s="30"/>
      <c r="ID745" s="30"/>
      <c r="IE745" s="30"/>
      <c r="IF745" s="30"/>
      <c r="IG745" s="30"/>
      <c r="IH745" s="30"/>
      <c r="II745" s="30"/>
      <c r="IJ745" s="30"/>
      <c r="IK745" s="30"/>
      <c r="IL745" s="30"/>
      <c r="IM745" s="30"/>
      <c r="IN745" s="30"/>
      <c r="IO745" s="30"/>
    </row>
    <row r="746" s="12" customFormat="1" ht="50" customHeight="1" spans="1:18">
      <c r="A746" s="67">
        <v>20</v>
      </c>
      <c r="B746" s="247" t="s">
        <v>1679</v>
      </c>
      <c r="C746" s="76" t="s">
        <v>40</v>
      </c>
      <c r="D746" s="176" t="s">
        <v>41</v>
      </c>
      <c r="E746" s="76" t="s">
        <v>1680</v>
      </c>
      <c r="F746" s="75" t="s">
        <v>1681</v>
      </c>
      <c r="G746" s="72">
        <v>100</v>
      </c>
      <c r="H746" s="71" t="s">
        <v>1675</v>
      </c>
      <c r="I746" s="79">
        <v>1</v>
      </c>
      <c r="J746" s="79"/>
      <c r="K746" s="97">
        <v>0.0064</v>
      </c>
      <c r="L746" s="97">
        <v>0.0096</v>
      </c>
      <c r="M746" s="97">
        <v>0.0309</v>
      </c>
      <c r="N746" s="97">
        <v>0.045</v>
      </c>
      <c r="O746" s="255" t="s">
        <v>1563</v>
      </c>
      <c r="P746" s="70" t="s">
        <v>111</v>
      </c>
      <c r="Q746" s="180">
        <v>2021.12</v>
      </c>
      <c r="R746" s="112"/>
    </row>
    <row r="747" s="12" customFormat="1" ht="50" customHeight="1" spans="1:18">
      <c r="A747" s="98">
        <v>21</v>
      </c>
      <c r="B747" s="75" t="s">
        <v>1682</v>
      </c>
      <c r="C747" s="70" t="s">
        <v>40</v>
      </c>
      <c r="D747" s="67" t="s">
        <v>41</v>
      </c>
      <c r="E747" s="70" t="s">
        <v>1683</v>
      </c>
      <c r="F747" s="75" t="s">
        <v>1684</v>
      </c>
      <c r="G747" s="136">
        <v>17.5</v>
      </c>
      <c r="H747" s="75" t="s">
        <v>1608</v>
      </c>
      <c r="I747" s="98">
        <v>1</v>
      </c>
      <c r="J747" s="98"/>
      <c r="K747" s="67">
        <v>0.0063</v>
      </c>
      <c r="L747" s="73">
        <v>0.0141</v>
      </c>
      <c r="M747" s="73">
        <v>0.0357</v>
      </c>
      <c r="N747" s="73">
        <v>0.0705</v>
      </c>
      <c r="O747" s="255" t="s">
        <v>1563</v>
      </c>
      <c r="P747" s="119" t="s">
        <v>51</v>
      </c>
      <c r="Q747" s="180">
        <v>2021.12</v>
      </c>
      <c r="R747" s="112"/>
    </row>
    <row r="748" s="12" customFormat="1" ht="50" customHeight="1" spans="1:18">
      <c r="A748" s="67">
        <v>22</v>
      </c>
      <c r="B748" s="75" t="s">
        <v>1685</v>
      </c>
      <c r="C748" s="70" t="s">
        <v>40</v>
      </c>
      <c r="D748" s="67" t="s">
        <v>41</v>
      </c>
      <c r="E748" s="70" t="s">
        <v>1686</v>
      </c>
      <c r="F748" s="75" t="s">
        <v>1687</v>
      </c>
      <c r="G748" s="136">
        <v>52.78</v>
      </c>
      <c r="H748" s="75" t="s">
        <v>1608</v>
      </c>
      <c r="I748" s="98">
        <v>1</v>
      </c>
      <c r="J748" s="98"/>
      <c r="K748" s="73">
        <v>0.0091</v>
      </c>
      <c r="L748" s="73">
        <v>0.0112</v>
      </c>
      <c r="M748" s="73">
        <v>0.0505</v>
      </c>
      <c r="N748" s="73">
        <v>0.0954</v>
      </c>
      <c r="O748" s="255" t="s">
        <v>1563</v>
      </c>
      <c r="P748" s="119" t="s">
        <v>51</v>
      </c>
      <c r="Q748" s="180">
        <v>2021.12</v>
      </c>
      <c r="R748" s="112"/>
    </row>
    <row r="749" s="12" customFormat="1" ht="50" customHeight="1" spans="1:18">
      <c r="A749" s="98">
        <v>23</v>
      </c>
      <c r="B749" s="75" t="s">
        <v>1688</v>
      </c>
      <c r="C749" s="70" t="s">
        <v>40</v>
      </c>
      <c r="D749" s="67" t="s">
        <v>41</v>
      </c>
      <c r="E749" s="70" t="s">
        <v>1689</v>
      </c>
      <c r="F749" s="75" t="s">
        <v>1690</v>
      </c>
      <c r="G749" s="136">
        <v>30</v>
      </c>
      <c r="H749" s="75" t="s">
        <v>1608</v>
      </c>
      <c r="I749" s="98">
        <v>1</v>
      </c>
      <c r="J749" s="98"/>
      <c r="K749" s="73">
        <v>0.0028</v>
      </c>
      <c r="L749" s="73">
        <v>0.0055</v>
      </c>
      <c r="M749" s="73">
        <v>0.20165</v>
      </c>
      <c r="N749" s="73">
        <v>0.0251</v>
      </c>
      <c r="O749" s="255" t="s">
        <v>1563</v>
      </c>
      <c r="P749" s="119" t="s">
        <v>51</v>
      </c>
      <c r="Q749" s="180">
        <v>2021.12</v>
      </c>
      <c r="R749" s="112"/>
    </row>
    <row r="750" s="12" customFormat="1" ht="50" customHeight="1" spans="1:18">
      <c r="A750" s="67">
        <v>24</v>
      </c>
      <c r="B750" s="75" t="s">
        <v>1691</v>
      </c>
      <c r="C750" s="70" t="s">
        <v>40</v>
      </c>
      <c r="D750" s="67" t="s">
        <v>41</v>
      </c>
      <c r="E750" s="70" t="s">
        <v>1692</v>
      </c>
      <c r="F750" s="75" t="s">
        <v>1693</v>
      </c>
      <c r="G750" s="72">
        <v>31.2</v>
      </c>
      <c r="H750" s="251" t="s">
        <v>1694</v>
      </c>
      <c r="I750" s="67">
        <v>1</v>
      </c>
      <c r="J750" s="67"/>
      <c r="K750" s="94">
        <v>0.0018</v>
      </c>
      <c r="L750" s="94">
        <v>0.0106</v>
      </c>
      <c r="M750" s="94">
        <v>0.01</v>
      </c>
      <c r="N750" s="94">
        <f>510/10000</f>
        <v>0.051</v>
      </c>
      <c r="O750" s="255" t="s">
        <v>1563</v>
      </c>
      <c r="P750" s="255" t="s">
        <v>42</v>
      </c>
      <c r="Q750" s="180">
        <v>2021.12</v>
      </c>
      <c r="R750" s="112"/>
    </row>
    <row r="751" s="12" customFormat="1" ht="50" customHeight="1" spans="1:18">
      <c r="A751" s="98">
        <v>25</v>
      </c>
      <c r="B751" s="75" t="s">
        <v>1695</v>
      </c>
      <c r="C751" s="70" t="s">
        <v>40</v>
      </c>
      <c r="D751" s="67" t="s">
        <v>41</v>
      </c>
      <c r="E751" s="70" t="s">
        <v>1696</v>
      </c>
      <c r="F751" s="75" t="s">
        <v>1697</v>
      </c>
      <c r="G751" s="72">
        <v>77.3</v>
      </c>
      <c r="H751" s="71" t="s">
        <v>1698</v>
      </c>
      <c r="I751" s="67">
        <v>1</v>
      </c>
      <c r="J751" s="67"/>
      <c r="K751" s="97">
        <v>0.0031</v>
      </c>
      <c r="L751" s="97">
        <v>0.0025</v>
      </c>
      <c r="M751" s="97">
        <v>0.0186</v>
      </c>
      <c r="N751" s="97">
        <v>0.015</v>
      </c>
      <c r="O751" s="255" t="s">
        <v>1563</v>
      </c>
      <c r="P751" s="255" t="s">
        <v>42</v>
      </c>
      <c r="Q751" s="180">
        <v>2021.12</v>
      </c>
      <c r="R751" s="75"/>
    </row>
    <row r="752" s="12" customFormat="1" ht="50" customHeight="1" spans="1:18">
      <c r="A752" s="67">
        <v>26</v>
      </c>
      <c r="B752" s="137" t="s">
        <v>1699</v>
      </c>
      <c r="C752" s="119" t="s">
        <v>40</v>
      </c>
      <c r="D752" s="98" t="s">
        <v>41</v>
      </c>
      <c r="E752" s="70" t="s">
        <v>1700</v>
      </c>
      <c r="F752" s="75" t="s">
        <v>1701</v>
      </c>
      <c r="G752" s="136">
        <v>25.5</v>
      </c>
      <c r="H752" s="168" t="s">
        <v>1583</v>
      </c>
      <c r="I752" s="72"/>
      <c r="J752" s="79">
        <v>1</v>
      </c>
      <c r="K752" s="72">
        <v>0.0101</v>
      </c>
      <c r="L752" s="72">
        <v>0.0013</v>
      </c>
      <c r="M752" s="72">
        <v>0.058</v>
      </c>
      <c r="N752" s="72">
        <v>0.0196</v>
      </c>
      <c r="O752" s="255" t="s">
        <v>1563</v>
      </c>
      <c r="P752" s="257" t="s">
        <v>71</v>
      </c>
      <c r="Q752" s="101" t="s">
        <v>1576</v>
      </c>
      <c r="R752" s="112"/>
    </row>
    <row r="753" s="12" customFormat="1" ht="50" customHeight="1" spans="1:18">
      <c r="A753" s="98">
        <v>27</v>
      </c>
      <c r="B753" s="137" t="s">
        <v>1702</v>
      </c>
      <c r="C753" s="119" t="s">
        <v>40</v>
      </c>
      <c r="D753" s="98" t="s">
        <v>788</v>
      </c>
      <c r="E753" s="70" t="s">
        <v>1703</v>
      </c>
      <c r="F753" s="75" t="s">
        <v>1704</v>
      </c>
      <c r="G753" s="136">
        <v>45</v>
      </c>
      <c r="H753" s="75" t="s">
        <v>1705</v>
      </c>
      <c r="I753" s="72"/>
      <c r="J753" s="79">
        <v>1</v>
      </c>
      <c r="K753" s="67">
        <v>0.0063</v>
      </c>
      <c r="L753" s="73">
        <v>0.0141</v>
      </c>
      <c r="M753" s="73">
        <v>0.0357</v>
      </c>
      <c r="N753" s="73">
        <v>0.0705</v>
      </c>
      <c r="O753" s="255" t="s">
        <v>1563</v>
      </c>
      <c r="P753" s="257" t="s">
        <v>67</v>
      </c>
      <c r="Q753" s="101" t="s">
        <v>1706</v>
      </c>
      <c r="R753" s="75"/>
    </row>
    <row r="754" s="12" customFormat="1" ht="54" customHeight="1" spans="1:18">
      <c r="A754" s="63" t="s">
        <v>1707</v>
      </c>
      <c r="B754" s="63"/>
      <c r="C754" s="98"/>
      <c r="D754" s="98"/>
      <c r="E754" s="63"/>
      <c r="F754" s="134" t="s">
        <v>1708</v>
      </c>
      <c r="G754" s="120">
        <f>SUM(G755:G762)</f>
        <v>430.96</v>
      </c>
      <c r="H754" s="135"/>
      <c r="I754" s="98"/>
      <c r="J754" s="98"/>
      <c r="K754" s="154"/>
      <c r="L754" s="154"/>
      <c r="M754" s="154"/>
      <c r="N754" s="154"/>
      <c r="O754" s="98"/>
      <c r="P754" s="98"/>
      <c r="Q754" s="98"/>
      <c r="R754" s="125"/>
    </row>
    <row r="755" s="12" customFormat="1" ht="50" customHeight="1" spans="1:18">
      <c r="A755" s="98">
        <v>1</v>
      </c>
      <c r="B755" s="75" t="s">
        <v>1709</v>
      </c>
      <c r="C755" s="119" t="s">
        <v>40</v>
      </c>
      <c r="D755" s="67" t="s">
        <v>41</v>
      </c>
      <c r="E755" s="70" t="s">
        <v>1710</v>
      </c>
      <c r="F755" s="71" t="s">
        <v>1711</v>
      </c>
      <c r="G755" s="136">
        <v>56</v>
      </c>
      <c r="H755" s="75" t="s">
        <v>1712</v>
      </c>
      <c r="I755" s="98">
        <v>1</v>
      </c>
      <c r="J755" s="98"/>
      <c r="K755" s="95">
        <v>0.0101</v>
      </c>
      <c r="L755" s="95">
        <v>0.0112</v>
      </c>
      <c r="M755" s="95">
        <v>0.0335</v>
      </c>
      <c r="N755" s="95">
        <v>0.0435</v>
      </c>
      <c r="O755" s="255" t="s">
        <v>1563</v>
      </c>
      <c r="P755" s="76" t="s">
        <v>99</v>
      </c>
      <c r="Q755" s="73">
        <v>2021.12</v>
      </c>
      <c r="R755" s="125"/>
    </row>
    <row r="756" s="12" customFormat="1" ht="50" customHeight="1" spans="1:18">
      <c r="A756" s="98">
        <v>2</v>
      </c>
      <c r="B756" s="75" t="s">
        <v>1713</v>
      </c>
      <c r="C756" s="119" t="s">
        <v>40</v>
      </c>
      <c r="D756" s="67" t="s">
        <v>41</v>
      </c>
      <c r="E756" s="70" t="s">
        <v>1714</v>
      </c>
      <c r="F756" s="71" t="s">
        <v>1715</v>
      </c>
      <c r="G756" s="136">
        <v>42</v>
      </c>
      <c r="H756" s="75" t="s">
        <v>1712</v>
      </c>
      <c r="I756" s="73">
        <v>1</v>
      </c>
      <c r="J756" s="73"/>
      <c r="K756" s="73">
        <v>0.0051</v>
      </c>
      <c r="L756" s="73">
        <v>0.0089</v>
      </c>
      <c r="M756" s="73">
        <v>0.0398</v>
      </c>
      <c r="N756" s="73">
        <v>0.0477</v>
      </c>
      <c r="O756" s="255" t="s">
        <v>1563</v>
      </c>
      <c r="P756" s="76" t="s">
        <v>99</v>
      </c>
      <c r="Q756" s="73">
        <v>2021.12</v>
      </c>
      <c r="R756" s="125"/>
    </row>
    <row r="757" s="12" customFormat="1" ht="50" customHeight="1" spans="1:18">
      <c r="A757" s="98">
        <v>3</v>
      </c>
      <c r="B757" s="75" t="s">
        <v>1716</v>
      </c>
      <c r="C757" s="119" t="s">
        <v>40</v>
      </c>
      <c r="D757" s="67" t="s">
        <v>41</v>
      </c>
      <c r="E757" s="70" t="s">
        <v>1717</v>
      </c>
      <c r="F757" s="71" t="s">
        <v>1718</v>
      </c>
      <c r="G757" s="136">
        <v>36</v>
      </c>
      <c r="H757" s="75" t="s">
        <v>1712</v>
      </c>
      <c r="I757" s="98"/>
      <c r="J757" s="73">
        <v>1</v>
      </c>
      <c r="K757" s="73">
        <v>0.0042</v>
      </c>
      <c r="L757" s="73">
        <v>0.0231</v>
      </c>
      <c r="M757" s="94">
        <v>0.0357</v>
      </c>
      <c r="N757" s="73">
        <v>0.0704</v>
      </c>
      <c r="O757" s="255" t="s">
        <v>1563</v>
      </c>
      <c r="P757" s="76" t="s">
        <v>99</v>
      </c>
      <c r="Q757" s="73">
        <v>2021.12</v>
      </c>
      <c r="R757" s="125"/>
    </row>
    <row r="758" s="12" customFormat="1" ht="50" customHeight="1" spans="1:18">
      <c r="A758" s="98">
        <v>4</v>
      </c>
      <c r="B758" s="75" t="s">
        <v>1719</v>
      </c>
      <c r="C758" s="119" t="s">
        <v>40</v>
      </c>
      <c r="D758" s="67" t="s">
        <v>41</v>
      </c>
      <c r="E758" s="70" t="s">
        <v>1720</v>
      </c>
      <c r="F758" s="71" t="s">
        <v>1721</v>
      </c>
      <c r="G758" s="136">
        <v>35.56</v>
      </c>
      <c r="H758" s="75" t="s">
        <v>1712</v>
      </c>
      <c r="I758" s="98">
        <v>1</v>
      </c>
      <c r="J758" s="98"/>
      <c r="K758" s="95">
        <v>0.0056</v>
      </c>
      <c r="L758" s="95">
        <v>0.178</v>
      </c>
      <c r="M758" s="95">
        <v>0.135</v>
      </c>
      <c r="N758" s="95">
        <v>0.569</v>
      </c>
      <c r="O758" s="255" t="s">
        <v>1563</v>
      </c>
      <c r="P758" s="76" t="s">
        <v>99</v>
      </c>
      <c r="Q758" s="73">
        <v>2021.12</v>
      </c>
      <c r="R758" s="125"/>
    </row>
    <row r="759" s="12" customFormat="1" ht="50" customHeight="1" spans="1:18">
      <c r="A759" s="98">
        <v>5</v>
      </c>
      <c r="B759" s="75" t="s">
        <v>1722</v>
      </c>
      <c r="C759" s="76" t="s">
        <v>40</v>
      </c>
      <c r="D759" s="67" t="s">
        <v>41</v>
      </c>
      <c r="E759" s="70" t="s">
        <v>1723</v>
      </c>
      <c r="F759" s="75" t="s">
        <v>1724</v>
      </c>
      <c r="G759" s="72">
        <v>30</v>
      </c>
      <c r="H759" s="75" t="s">
        <v>1725</v>
      </c>
      <c r="I759" s="67"/>
      <c r="J759" s="67">
        <v>1</v>
      </c>
      <c r="K759" s="67">
        <v>0.0064</v>
      </c>
      <c r="L759" s="67">
        <v>0.0192</v>
      </c>
      <c r="M759" s="67">
        <v>0.0352</v>
      </c>
      <c r="N759" s="67">
        <v>0.088</v>
      </c>
      <c r="O759" s="255" t="s">
        <v>1563</v>
      </c>
      <c r="P759" s="70" t="s">
        <v>87</v>
      </c>
      <c r="Q759" s="73"/>
      <c r="R759" s="112"/>
    </row>
    <row r="760" s="12" customFormat="1" ht="65" customHeight="1" spans="1:18">
      <c r="A760" s="98">
        <v>6</v>
      </c>
      <c r="B760" s="75" t="s">
        <v>1726</v>
      </c>
      <c r="C760" s="76" t="s">
        <v>40</v>
      </c>
      <c r="D760" s="67" t="s">
        <v>41</v>
      </c>
      <c r="E760" s="76" t="s">
        <v>1727</v>
      </c>
      <c r="F760" s="111" t="s">
        <v>1728</v>
      </c>
      <c r="G760" s="72">
        <v>95</v>
      </c>
      <c r="H760" s="111" t="s">
        <v>1725</v>
      </c>
      <c r="I760" s="73"/>
      <c r="J760" s="73">
        <v>1</v>
      </c>
      <c r="K760" s="73">
        <v>0.0065</v>
      </c>
      <c r="L760" s="73">
        <v>0.0342</v>
      </c>
      <c r="M760" s="73">
        <v>0.0165</v>
      </c>
      <c r="N760" s="73">
        <v>0.0892</v>
      </c>
      <c r="O760" s="255" t="s">
        <v>1563</v>
      </c>
      <c r="P760" s="70" t="s">
        <v>87</v>
      </c>
      <c r="Q760" s="73"/>
      <c r="R760" s="108"/>
    </row>
    <row r="761" s="12" customFormat="1" ht="50" customHeight="1" spans="1:18">
      <c r="A761" s="98">
        <v>7</v>
      </c>
      <c r="B761" s="247" t="s">
        <v>1729</v>
      </c>
      <c r="C761" s="248" t="s">
        <v>40</v>
      </c>
      <c r="D761" s="67" t="s">
        <v>41</v>
      </c>
      <c r="E761" s="248" t="s">
        <v>1730</v>
      </c>
      <c r="F761" s="247" t="s">
        <v>1731</v>
      </c>
      <c r="G761" s="249">
        <v>50</v>
      </c>
      <c r="H761" s="247" t="s">
        <v>1732</v>
      </c>
      <c r="I761" s="176"/>
      <c r="J761" s="176">
        <v>1</v>
      </c>
      <c r="K761" s="176">
        <v>0.0108</v>
      </c>
      <c r="L761" s="176">
        <v>0.0226</v>
      </c>
      <c r="M761" s="176">
        <v>0.054</v>
      </c>
      <c r="N761" s="176">
        <v>0.1194</v>
      </c>
      <c r="O761" s="255" t="s">
        <v>1563</v>
      </c>
      <c r="P761" s="255" t="s">
        <v>48</v>
      </c>
      <c r="Q761" s="73">
        <v>2021.12</v>
      </c>
      <c r="R761" s="112"/>
    </row>
    <row r="762" s="12" customFormat="1" ht="50" customHeight="1" spans="1:18">
      <c r="A762" s="98">
        <v>8</v>
      </c>
      <c r="B762" s="75" t="s">
        <v>1733</v>
      </c>
      <c r="C762" s="248" t="s">
        <v>40</v>
      </c>
      <c r="D762" s="67" t="s">
        <v>41</v>
      </c>
      <c r="E762" s="248" t="s">
        <v>1734</v>
      </c>
      <c r="F762" s="75" t="s">
        <v>1735</v>
      </c>
      <c r="G762" s="249">
        <v>86.4</v>
      </c>
      <c r="H762" s="75" t="s">
        <v>1736</v>
      </c>
      <c r="I762" s="100">
        <v>1</v>
      </c>
      <c r="J762" s="67"/>
      <c r="K762" s="73">
        <v>885</v>
      </c>
      <c r="L762" s="73">
        <v>1734</v>
      </c>
      <c r="M762" s="73">
        <v>4496</v>
      </c>
      <c r="N762" s="73">
        <v>7398</v>
      </c>
      <c r="O762" s="255" t="s">
        <v>1563</v>
      </c>
      <c r="P762" s="255" t="s">
        <v>77</v>
      </c>
      <c r="Q762" s="73">
        <v>2021.12</v>
      </c>
      <c r="R762" s="265"/>
    </row>
    <row r="763" s="12" customFormat="1" ht="51" customHeight="1" spans="1:18">
      <c r="A763" s="63" t="s">
        <v>1737</v>
      </c>
      <c r="B763" s="63"/>
      <c r="C763" s="98"/>
      <c r="D763" s="98"/>
      <c r="E763" s="63"/>
      <c r="F763" s="134" t="s">
        <v>1738</v>
      </c>
      <c r="G763" s="120">
        <f>SUM(G764:G771)</f>
        <v>513.6</v>
      </c>
      <c r="H763" s="135"/>
      <c r="I763" s="98"/>
      <c r="J763" s="98"/>
      <c r="K763" s="154"/>
      <c r="L763" s="154"/>
      <c r="M763" s="154"/>
      <c r="N763" s="154"/>
      <c r="O763" s="98"/>
      <c r="P763" s="98"/>
      <c r="Q763" s="98"/>
      <c r="R763" s="125"/>
    </row>
    <row r="764" s="12" customFormat="1" ht="50" customHeight="1" spans="1:18">
      <c r="A764" s="98">
        <v>1</v>
      </c>
      <c r="B764" s="75" t="s">
        <v>1739</v>
      </c>
      <c r="C764" s="119" t="s">
        <v>40</v>
      </c>
      <c r="D764" s="67" t="s">
        <v>41</v>
      </c>
      <c r="E764" s="70" t="s">
        <v>1740</v>
      </c>
      <c r="F764" s="71" t="s">
        <v>1741</v>
      </c>
      <c r="G764" s="136">
        <v>26.4</v>
      </c>
      <c r="H764" s="75" t="s">
        <v>1742</v>
      </c>
      <c r="I764" s="73">
        <v>1</v>
      </c>
      <c r="J764" s="73"/>
      <c r="K764" s="73">
        <v>0.0064</v>
      </c>
      <c r="L764" s="73">
        <v>0.0192</v>
      </c>
      <c r="M764" s="73">
        <v>0.0352</v>
      </c>
      <c r="N764" s="73">
        <v>0.088</v>
      </c>
      <c r="O764" s="255" t="s">
        <v>1563</v>
      </c>
      <c r="P764" s="76" t="s">
        <v>87</v>
      </c>
      <c r="Q764" s="73">
        <v>2021.12</v>
      </c>
      <c r="R764" s="112"/>
    </row>
    <row r="765" s="12" customFormat="1" ht="50" customHeight="1" spans="1:18">
      <c r="A765" s="67">
        <v>2</v>
      </c>
      <c r="B765" s="75" t="s">
        <v>1743</v>
      </c>
      <c r="C765" s="76" t="s">
        <v>40</v>
      </c>
      <c r="D765" s="67" t="s">
        <v>41</v>
      </c>
      <c r="E765" s="76" t="s">
        <v>1744</v>
      </c>
      <c r="F765" s="111" t="s">
        <v>1745</v>
      </c>
      <c r="G765" s="72">
        <v>26</v>
      </c>
      <c r="H765" s="111" t="s">
        <v>1746</v>
      </c>
      <c r="I765" s="73">
        <v>1</v>
      </c>
      <c r="J765" s="73"/>
      <c r="K765" s="73">
        <v>0.0114</v>
      </c>
      <c r="L765" s="73">
        <v>0.087</v>
      </c>
      <c r="M765" s="73">
        <v>0.0664</v>
      </c>
      <c r="N765" s="73">
        <v>0.0366</v>
      </c>
      <c r="O765" s="255" t="s">
        <v>1563</v>
      </c>
      <c r="P765" s="74" t="s">
        <v>48</v>
      </c>
      <c r="Q765" s="101" t="s">
        <v>1576</v>
      </c>
      <c r="R765" s="108"/>
    </row>
    <row r="766" s="12" customFormat="1" ht="67" customHeight="1" spans="1:18">
      <c r="A766" s="98">
        <v>3</v>
      </c>
      <c r="B766" s="75" t="s">
        <v>1747</v>
      </c>
      <c r="C766" s="76" t="s">
        <v>40</v>
      </c>
      <c r="D766" s="67" t="s">
        <v>41</v>
      </c>
      <c r="E766" s="70" t="s">
        <v>1748</v>
      </c>
      <c r="F766" s="75" t="s">
        <v>1749</v>
      </c>
      <c r="G766" s="72">
        <v>48</v>
      </c>
      <c r="H766" s="75" t="s">
        <v>1746</v>
      </c>
      <c r="I766" s="67">
        <v>1</v>
      </c>
      <c r="J766" s="67"/>
      <c r="K766" s="67">
        <v>0.0144</v>
      </c>
      <c r="L766" s="67">
        <v>0.0251</v>
      </c>
      <c r="M766" s="67">
        <v>0.0668</v>
      </c>
      <c r="N766" s="67">
        <v>0.1074</v>
      </c>
      <c r="O766" s="255" t="s">
        <v>1563</v>
      </c>
      <c r="P766" s="74" t="s">
        <v>48</v>
      </c>
      <c r="Q766" s="101" t="s">
        <v>1576</v>
      </c>
      <c r="R766" s="112"/>
    </row>
    <row r="767" s="12" customFormat="1" ht="50" customHeight="1" spans="1:18">
      <c r="A767" s="67">
        <v>4</v>
      </c>
      <c r="B767" s="75" t="s">
        <v>1750</v>
      </c>
      <c r="C767" s="70" t="s">
        <v>40</v>
      </c>
      <c r="D767" s="67" t="s">
        <v>41</v>
      </c>
      <c r="E767" s="70" t="s">
        <v>1751</v>
      </c>
      <c r="F767" s="75" t="s">
        <v>1752</v>
      </c>
      <c r="G767" s="72">
        <v>114</v>
      </c>
      <c r="H767" s="251" t="s">
        <v>1746</v>
      </c>
      <c r="I767" s="67">
        <v>1</v>
      </c>
      <c r="J767" s="67"/>
      <c r="K767" s="94">
        <v>0.0287</v>
      </c>
      <c r="L767" s="94">
        <v>0.0323</v>
      </c>
      <c r="M767" s="94">
        <v>0.134</v>
      </c>
      <c r="N767" s="94">
        <v>0.187</v>
      </c>
      <c r="O767" s="255" t="s">
        <v>1563</v>
      </c>
      <c r="P767" s="255" t="s">
        <v>48</v>
      </c>
      <c r="Q767" s="73">
        <v>2021.12</v>
      </c>
      <c r="R767" s="266"/>
    </row>
    <row r="768" s="12" customFormat="1" ht="50" customHeight="1" spans="1:18">
      <c r="A768" s="98">
        <v>5</v>
      </c>
      <c r="B768" s="75" t="s">
        <v>1753</v>
      </c>
      <c r="C768" s="70" t="s">
        <v>40</v>
      </c>
      <c r="D768" s="67" t="s">
        <v>41</v>
      </c>
      <c r="E768" s="70" t="s">
        <v>1754</v>
      </c>
      <c r="F768" s="75" t="s">
        <v>1755</v>
      </c>
      <c r="G768" s="72">
        <v>110</v>
      </c>
      <c r="H768" s="251" t="s">
        <v>1746</v>
      </c>
      <c r="I768" s="67">
        <v>1</v>
      </c>
      <c r="J768" s="67"/>
      <c r="K768" s="97">
        <v>0.0072</v>
      </c>
      <c r="L768" s="97">
        <v>0.0141</v>
      </c>
      <c r="M768" s="97">
        <v>0.0432</v>
      </c>
      <c r="N768" s="97">
        <v>0.0692</v>
      </c>
      <c r="O768" s="255" t="s">
        <v>1563</v>
      </c>
      <c r="P768" s="255" t="s">
        <v>48</v>
      </c>
      <c r="Q768" s="73">
        <v>2021.12</v>
      </c>
      <c r="R768" s="266"/>
    </row>
    <row r="769" s="12" customFormat="1" ht="50" customHeight="1" spans="1:18">
      <c r="A769" s="67">
        <v>6</v>
      </c>
      <c r="B769" s="75" t="s">
        <v>1756</v>
      </c>
      <c r="C769" s="70" t="s">
        <v>40</v>
      </c>
      <c r="D769" s="67" t="s">
        <v>41</v>
      </c>
      <c r="E769" s="76" t="s">
        <v>1757</v>
      </c>
      <c r="F769" s="75" t="s">
        <v>1758</v>
      </c>
      <c r="G769" s="72">
        <v>110</v>
      </c>
      <c r="H769" s="251" t="s">
        <v>1759</v>
      </c>
      <c r="I769" s="67"/>
      <c r="J769" s="79">
        <v>1</v>
      </c>
      <c r="K769" s="72">
        <v>0.0074</v>
      </c>
      <c r="L769" s="72">
        <v>0.0257</v>
      </c>
      <c r="M769" s="72">
        <v>0.043</v>
      </c>
      <c r="N769" s="72">
        <v>0.1238</v>
      </c>
      <c r="O769" s="255" t="s">
        <v>1563</v>
      </c>
      <c r="P769" s="255" t="s">
        <v>67</v>
      </c>
      <c r="Q769" s="73">
        <v>2021.12</v>
      </c>
      <c r="R769" s="112"/>
    </row>
    <row r="770" s="12" customFormat="1" ht="50" customHeight="1" spans="1:18">
      <c r="A770" s="98">
        <v>7</v>
      </c>
      <c r="B770" s="75" t="s">
        <v>1760</v>
      </c>
      <c r="C770" s="70" t="s">
        <v>40</v>
      </c>
      <c r="D770" s="67" t="s">
        <v>41</v>
      </c>
      <c r="E770" s="70" t="s">
        <v>1629</v>
      </c>
      <c r="F770" s="75" t="s">
        <v>1761</v>
      </c>
      <c r="G770" s="72">
        <v>64.8</v>
      </c>
      <c r="H770" s="251" t="s">
        <v>1712</v>
      </c>
      <c r="I770" s="67"/>
      <c r="J770" s="67">
        <v>1</v>
      </c>
      <c r="K770" s="94">
        <v>0.0051</v>
      </c>
      <c r="L770" s="94">
        <v>0.0089</v>
      </c>
      <c r="M770" s="94">
        <v>0.0398</v>
      </c>
      <c r="N770" s="94">
        <v>0.0477</v>
      </c>
      <c r="O770" s="255" t="s">
        <v>1563</v>
      </c>
      <c r="P770" s="255" t="s">
        <v>99</v>
      </c>
      <c r="Q770" s="73">
        <v>2021.12</v>
      </c>
      <c r="R770" s="266"/>
    </row>
    <row r="771" s="12" customFormat="1" ht="50" customHeight="1" spans="1:18">
      <c r="A771" s="67">
        <v>8</v>
      </c>
      <c r="B771" s="75" t="s">
        <v>1762</v>
      </c>
      <c r="C771" s="70" t="s">
        <v>40</v>
      </c>
      <c r="D771" s="67" t="s">
        <v>41</v>
      </c>
      <c r="E771" s="70" t="s">
        <v>1763</v>
      </c>
      <c r="F771" s="75" t="s">
        <v>1764</v>
      </c>
      <c r="G771" s="72">
        <v>14.4</v>
      </c>
      <c r="H771" s="251" t="s">
        <v>1575</v>
      </c>
      <c r="I771" s="67"/>
      <c r="J771" s="67">
        <v>1</v>
      </c>
      <c r="K771" s="94">
        <v>0.0037</v>
      </c>
      <c r="L771" s="94">
        <v>0.0124</v>
      </c>
      <c r="M771" s="94">
        <v>0.0194</v>
      </c>
      <c r="N771" s="94">
        <v>0.0572</v>
      </c>
      <c r="O771" s="255" t="s">
        <v>1563</v>
      </c>
      <c r="P771" s="255" t="s">
        <v>71</v>
      </c>
      <c r="Q771" s="101" t="s">
        <v>1576</v>
      </c>
      <c r="R771" s="266"/>
    </row>
    <row r="772" s="12" customFormat="1" ht="35" customHeight="1" spans="1:18">
      <c r="A772" s="63" t="s">
        <v>1765</v>
      </c>
      <c r="B772" s="63"/>
      <c r="C772" s="98"/>
      <c r="D772" s="98"/>
      <c r="E772" s="63"/>
      <c r="F772" s="134" t="s">
        <v>1766</v>
      </c>
      <c r="G772" s="120">
        <f>SUM(G773:G775)</f>
        <v>105.5</v>
      </c>
      <c r="H772" s="135"/>
      <c r="I772" s="98"/>
      <c r="J772" s="98"/>
      <c r="K772" s="154"/>
      <c r="L772" s="154"/>
      <c r="M772" s="154"/>
      <c r="N772" s="154"/>
      <c r="O772" s="98"/>
      <c r="P772" s="98"/>
      <c r="Q772" s="98"/>
      <c r="R772" s="125"/>
    </row>
    <row r="773" s="12" customFormat="1" ht="50" customHeight="1" spans="1:18">
      <c r="A773" s="67">
        <v>1</v>
      </c>
      <c r="B773" s="75" t="s">
        <v>1767</v>
      </c>
      <c r="C773" s="76" t="s">
        <v>40</v>
      </c>
      <c r="D773" s="73" t="s">
        <v>41</v>
      </c>
      <c r="E773" s="76" t="s">
        <v>1768</v>
      </c>
      <c r="F773" s="111" t="s">
        <v>1769</v>
      </c>
      <c r="G773" s="72">
        <v>16.5</v>
      </c>
      <c r="H773" s="111" t="s">
        <v>1770</v>
      </c>
      <c r="I773" s="73"/>
      <c r="J773" s="73">
        <v>1</v>
      </c>
      <c r="K773" s="73">
        <v>0.0122</v>
      </c>
      <c r="L773" s="73">
        <v>0.0346</v>
      </c>
      <c r="M773" s="73">
        <v>0.559</v>
      </c>
      <c r="N773" s="73">
        <v>0.1525</v>
      </c>
      <c r="O773" s="255" t="s">
        <v>1563</v>
      </c>
      <c r="P773" s="74" t="s">
        <v>102</v>
      </c>
      <c r="Q773" s="73">
        <v>2021.12</v>
      </c>
      <c r="R773" s="112"/>
    </row>
    <row r="774" s="12" customFormat="1" ht="58" customHeight="1" spans="1:18">
      <c r="A774" s="67">
        <v>2</v>
      </c>
      <c r="B774" s="75" t="s">
        <v>1771</v>
      </c>
      <c r="C774" s="76" t="s">
        <v>40</v>
      </c>
      <c r="D774" s="67" t="s">
        <v>41</v>
      </c>
      <c r="E774" s="76" t="s">
        <v>1569</v>
      </c>
      <c r="F774" s="111" t="s">
        <v>1772</v>
      </c>
      <c r="G774" s="136">
        <v>45</v>
      </c>
      <c r="H774" s="111" t="s">
        <v>1571</v>
      </c>
      <c r="I774" s="73"/>
      <c r="J774" s="73">
        <v>1</v>
      </c>
      <c r="K774" s="73">
        <v>0.0047</v>
      </c>
      <c r="L774" s="73">
        <v>0.0242</v>
      </c>
      <c r="M774" s="73">
        <v>0.0085</v>
      </c>
      <c r="N774" s="73">
        <v>0.0405</v>
      </c>
      <c r="O774" s="255" t="s">
        <v>1563</v>
      </c>
      <c r="P774" s="74" t="s">
        <v>102</v>
      </c>
      <c r="Q774" s="73">
        <v>2021.12</v>
      </c>
      <c r="R774" s="125"/>
    </row>
    <row r="775" s="12" customFormat="1" ht="70" customHeight="1" spans="1:18">
      <c r="A775" s="67">
        <v>3</v>
      </c>
      <c r="B775" s="75" t="s">
        <v>1773</v>
      </c>
      <c r="C775" s="119" t="s">
        <v>40</v>
      </c>
      <c r="D775" s="67" t="s">
        <v>41</v>
      </c>
      <c r="E775" s="70" t="s">
        <v>1774</v>
      </c>
      <c r="F775" s="137" t="s">
        <v>1775</v>
      </c>
      <c r="G775" s="136">
        <v>44</v>
      </c>
      <c r="H775" s="111" t="s">
        <v>1776</v>
      </c>
      <c r="I775" s="98">
        <v>5</v>
      </c>
      <c r="J775" s="98"/>
      <c r="K775" s="154">
        <v>0.0233</v>
      </c>
      <c r="L775" s="154">
        <v>0.0385</v>
      </c>
      <c r="M775" s="154">
        <v>0.0987</v>
      </c>
      <c r="N775" s="154">
        <v>0.1526</v>
      </c>
      <c r="O775" s="255" t="s">
        <v>1563</v>
      </c>
      <c r="P775" s="119" t="s">
        <v>62</v>
      </c>
      <c r="Q775" s="73">
        <v>2021.12</v>
      </c>
      <c r="R775" s="125"/>
    </row>
    <row r="776" s="12" customFormat="1" ht="55" customHeight="1" spans="1:18">
      <c r="A776" s="63" t="s">
        <v>1777</v>
      </c>
      <c r="B776" s="63"/>
      <c r="C776" s="98"/>
      <c r="D776" s="98"/>
      <c r="E776" s="67"/>
      <c r="F776" s="134" t="s">
        <v>1778</v>
      </c>
      <c r="G776" s="120">
        <f>SUM(G777:G787)</f>
        <v>232.26</v>
      </c>
      <c r="H776" s="135"/>
      <c r="I776" s="98"/>
      <c r="J776" s="98"/>
      <c r="K776" s="154"/>
      <c r="L776" s="154"/>
      <c r="M776" s="154"/>
      <c r="N776" s="154"/>
      <c r="O776" s="98"/>
      <c r="P776" s="98"/>
      <c r="Q776" s="98"/>
      <c r="R776" s="125"/>
    </row>
    <row r="777" s="12" customFormat="1" ht="50" customHeight="1" spans="1:18">
      <c r="A777" s="67">
        <v>1</v>
      </c>
      <c r="B777" s="75" t="s">
        <v>1779</v>
      </c>
      <c r="C777" s="76" t="s">
        <v>1119</v>
      </c>
      <c r="D777" s="243" t="s">
        <v>41</v>
      </c>
      <c r="E777" s="70" t="s">
        <v>1560</v>
      </c>
      <c r="F777" s="75" t="s">
        <v>1780</v>
      </c>
      <c r="G777" s="72">
        <v>49.5</v>
      </c>
      <c r="H777" s="71" t="s">
        <v>1121</v>
      </c>
      <c r="I777" s="67">
        <v>1</v>
      </c>
      <c r="J777" s="67"/>
      <c r="K777" s="67">
        <v>0.0108</v>
      </c>
      <c r="L777" s="67">
        <v>0.021</v>
      </c>
      <c r="M777" s="67">
        <v>0.0511</v>
      </c>
      <c r="N777" s="67">
        <v>0.0982</v>
      </c>
      <c r="O777" s="255" t="s">
        <v>1563</v>
      </c>
      <c r="P777" s="70" t="s">
        <v>102</v>
      </c>
      <c r="Q777" s="180">
        <v>2021.12</v>
      </c>
      <c r="R777" s="112"/>
    </row>
    <row r="778" s="12" customFormat="1" ht="50" customHeight="1" spans="1:18">
      <c r="A778" s="67">
        <v>2</v>
      </c>
      <c r="B778" s="75" t="s">
        <v>1781</v>
      </c>
      <c r="C778" s="76" t="s">
        <v>40</v>
      </c>
      <c r="D778" s="243" t="s">
        <v>41</v>
      </c>
      <c r="E778" s="70" t="s">
        <v>1782</v>
      </c>
      <c r="F778" s="75" t="s">
        <v>1783</v>
      </c>
      <c r="G778" s="72">
        <v>36</v>
      </c>
      <c r="H778" s="71" t="s">
        <v>1784</v>
      </c>
      <c r="I778" s="67"/>
      <c r="J778" s="67">
        <v>1</v>
      </c>
      <c r="K778" s="67">
        <v>0.004</v>
      </c>
      <c r="L778" s="67">
        <v>0.0144</v>
      </c>
      <c r="M778" s="67">
        <v>0.019</v>
      </c>
      <c r="N778" s="67">
        <v>0.0625</v>
      </c>
      <c r="O778" s="255" t="s">
        <v>1563</v>
      </c>
      <c r="P778" s="70" t="s">
        <v>102</v>
      </c>
      <c r="Q778" s="180">
        <v>2021.12</v>
      </c>
      <c r="R778" s="112"/>
    </row>
    <row r="779" s="12" customFormat="1" ht="50" customHeight="1" spans="1:18">
      <c r="A779" s="67">
        <v>3</v>
      </c>
      <c r="B779" s="75" t="s">
        <v>1785</v>
      </c>
      <c r="C779" s="70" t="s">
        <v>40</v>
      </c>
      <c r="D779" s="267" t="s">
        <v>41</v>
      </c>
      <c r="E779" s="70" t="s">
        <v>1786</v>
      </c>
      <c r="F779" s="75" t="s">
        <v>1787</v>
      </c>
      <c r="G779" s="136">
        <v>12</v>
      </c>
      <c r="H779" s="75" t="s">
        <v>1788</v>
      </c>
      <c r="I779" s="98"/>
      <c r="J779" s="274">
        <v>1</v>
      </c>
      <c r="K779" s="95">
        <v>0.0036</v>
      </c>
      <c r="L779" s="95">
        <v>0.0192</v>
      </c>
      <c r="M779" s="95">
        <v>0.0182</v>
      </c>
      <c r="N779" s="95">
        <v>0.0781</v>
      </c>
      <c r="O779" s="255" t="s">
        <v>1563</v>
      </c>
      <c r="P779" s="119" t="s">
        <v>64</v>
      </c>
      <c r="Q779" s="180">
        <v>2021.12</v>
      </c>
      <c r="R779" s="112"/>
    </row>
    <row r="780" s="12" customFormat="1" ht="50" customHeight="1" spans="1:18">
      <c r="A780" s="67">
        <v>4</v>
      </c>
      <c r="B780" s="75" t="s">
        <v>1789</v>
      </c>
      <c r="C780" s="119" t="s">
        <v>40</v>
      </c>
      <c r="D780" s="98" t="s">
        <v>41</v>
      </c>
      <c r="E780" s="70" t="s">
        <v>1622</v>
      </c>
      <c r="F780" s="75" t="s">
        <v>1790</v>
      </c>
      <c r="G780" s="136">
        <v>4.2</v>
      </c>
      <c r="H780" s="168" t="s">
        <v>1575</v>
      </c>
      <c r="I780" s="72"/>
      <c r="J780" s="79">
        <v>1</v>
      </c>
      <c r="K780" s="72">
        <v>0.0101</v>
      </c>
      <c r="L780" s="72">
        <v>0.021</v>
      </c>
      <c r="M780" s="72">
        <v>0.069</v>
      </c>
      <c r="N780" s="72">
        <v>0.098</v>
      </c>
      <c r="O780" s="255" t="s">
        <v>1563</v>
      </c>
      <c r="P780" s="257" t="s">
        <v>71</v>
      </c>
      <c r="Q780" s="101" t="s">
        <v>1576</v>
      </c>
      <c r="R780" s="112"/>
    </row>
    <row r="781" s="12" customFormat="1" ht="50" customHeight="1" spans="1:18">
      <c r="A781" s="67">
        <v>5</v>
      </c>
      <c r="B781" s="75" t="s">
        <v>1791</v>
      </c>
      <c r="C781" s="119" t="s">
        <v>40</v>
      </c>
      <c r="D781" s="98" t="s">
        <v>41</v>
      </c>
      <c r="E781" s="70" t="s">
        <v>1792</v>
      </c>
      <c r="F781" s="75" t="s">
        <v>1793</v>
      </c>
      <c r="G781" s="136">
        <v>15</v>
      </c>
      <c r="H781" s="71" t="s">
        <v>1587</v>
      </c>
      <c r="I781" s="98"/>
      <c r="J781" s="176">
        <v>1</v>
      </c>
      <c r="K781" s="176">
        <v>0.0043</v>
      </c>
      <c r="L781" s="176">
        <v>0.0137</v>
      </c>
      <c r="M781" s="176">
        <v>0.0291</v>
      </c>
      <c r="N781" s="176">
        <v>0.0521</v>
      </c>
      <c r="O781" s="255" t="s">
        <v>1563</v>
      </c>
      <c r="P781" s="255" t="s">
        <v>74</v>
      </c>
      <c r="Q781" s="180">
        <v>2021.12</v>
      </c>
      <c r="R781" s="112"/>
    </row>
    <row r="782" s="12" customFormat="1" ht="50" customHeight="1" spans="1:18">
      <c r="A782" s="67">
        <v>6</v>
      </c>
      <c r="B782" s="75" t="s">
        <v>1794</v>
      </c>
      <c r="C782" s="119" t="s">
        <v>40</v>
      </c>
      <c r="D782" s="98" t="s">
        <v>41</v>
      </c>
      <c r="E782" s="70" t="s">
        <v>1795</v>
      </c>
      <c r="F782" s="137" t="s">
        <v>1796</v>
      </c>
      <c r="G782" s="136">
        <v>26</v>
      </c>
      <c r="H782" s="71" t="s">
        <v>1587</v>
      </c>
      <c r="I782" s="98">
        <v>1</v>
      </c>
      <c r="J782" s="98"/>
      <c r="K782" s="274">
        <v>0.0065</v>
      </c>
      <c r="L782" s="180">
        <v>0.0141</v>
      </c>
      <c r="M782" s="180">
        <v>0.0356</v>
      </c>
      <c r="N782" s="180">
        <v>0.1682</v>
      </c>
      <c r="O782" s="255" t="s">
        <v>1563</v>
      </c>
      <c r="P782" s="255" t="s">
        <v>74</v>
      </c>
      <c r="Q782" s="101" t="s">
        <v>1576</v>
      </c>
      <c r="R782" s="75"/>
    </row>
    <row r="783" s="12" customFormat="1" ht="50" customHeight="1" spans="1:18">
      <c r="A783" s="67">
        <v>7</v>
      </c>
      <c r="B783" s="75" t="s">
        <v>1797</v>
      </c>
      <c r="C783" s="119" t="s">
        <v>40</v>
      </c>
      <c r="D783" s="243" t="s">
        <v>41</v>
      </c>
      <c r="E783" s="70" t="s">
        <v>1633</v>
      </c>
      <c r="F783" s="75" t="s">
        <v>1798</v>
      </c>
      <c r="G783" s="72">
        <v>10.56</v>
      </c>
      <c r="H783" s="75" t="s">
        <v>1712</v>
      </c>
      <c r="I783" s="98"/>
      <c r="J783" s="98">
        <v>1</v>
      </c>
      <c r="K783" s="95">
        <v>0.0037</v>
      </c>
      <c r="L783" s="95">
        <v>0.0124</v>
      </c>
      <c r="M783" s="95">
        <v>0.0194</v>
      </c>
      <c r="N783" s="95">
        <v>0.0572</v>
      </c>
      <c r="O783" s="255" t="s">
        <v>1563</v>
      </c>
      <c r="P783" s="119" t="s">
        <v>99</v>
      </c>
      <c r="Q783" s="101" t="s">
        <v>1576</v>
      </c>
      <c r="R783" s="112"/>
    </row>
    <row r="784" s="12" customFormat="1" ht="50" customHeight="1" spans="1:18">
      <c r="A784" s="67">
        <v>8</v>
      </c>
      <c r="B784" s="75" t="s">
        <v>1799</v>
      </c>
      <c r="C784" s="70" t="s">
        <v>40</v>
      </c>
      <c r="D784" s="67" t="s">
        <v>41</v>
      </c>
      <c r="E784" s="70" t="s">
        <v>1800</v>
      </c>
      <c r="F784" s="75" t="s">
        <v>1801</v>
      </c>
      <c r="G784" s="72">
        <v>11</v>
      </c>
      <c r="H784" s="71" t="s">
        <v>1736</v>
      </c>
      <c r="I784" s="100">
        <v>1</v>
      </c>
      <c r="J784" s="100"/>
      <c r="K784" s="100">
        <v>58</v>
      </c>
      <c r="L784" s="100">
        <v>149</v>
      </c>
      <c r="M784" s="100">
        <v>280</v>
      </c>
      <c r="N784" s="100">
        <v>579</v>
      </c>
      <c r="O784" s="255" t="s">
        <v>1563</v>
      </c>
      <c r="P784" s="70" t="s">
        <v>77</v>
      </c>
      <c r="Q784" s="180">
        <v>2021.12</v>
      </c>
      <c r="R784" s="112"/>
    </row>
    <row r="785" s="12" customFormat="1" ht="50" customHeight="1" spans="1:18">
      <c r="A785" s="67">
        <v>9</v>
      </c>
      <c r="B785" s="75" t="s">
        <v>1802</v>
      </c>
      <c r="C785" s="119" t="s">
        <v>40</v>
      </c>
      <c r="D785" s="67" t="s">
        <v>41</v>
      </c>
      <c r="E785" s="70" t="s">
        <v>1751</v>
      </c>
      <c r="F785" s="75" t="s">
        <v>1803</v>
      </c>
      <c r="G785" s="136">
        <v>40</v>
      </c>
      <c r="H785" s="75" t="s">
        <v>1732</v>
      </c>
      <c r="I785" s="98">
        <v>1</v>
      </c>
      <c r="J785" s="98"/>
      <c r="K785" s="95">
        <v>0.0287</v>
      </c>
      <c r="L785" s="95">
        <v>0.0323</v>
      </c>
      <c r="M785" s="95">
        <v>0.134</v>
      </c>
      <c r="N785" s="95">
        <v>0.187</v>
      </c>
      <c r="O785" s="255" t="s">
        <v>1563</v>
      </c>
      <c r="P785" s="119" t="s">
        <v>48</v>
      </c>
      <c r="Q785" s="180">
        <v>2021.12</v>
      </c>
      <c r="R785" s="112"/>
    </row>
    <row r="786" s="12" customFormat="1" ht="50" customHeight="1" spans="1:18">
      <c r="A786" s="67">
        <v>10</v>
      </c>
      <c r="B786" s="75" t="s">
        <v>1804</v>
      </c>
      <c r="C786" s="119" t="s">
        <v>40</v>
      </c>
      <c r="D786" s="98" t="s">
        <v>41</v>
      </c>
      <c r="E786" s="76" t="s">
        <v>1805</v>
      </c>
      <c r="F786" s="75" t="s">
        <v>1806</v>
      </c>
      <c r="G786" s="136">
        <v>18</v>
      </c>
      <c r="H786" s="75" t="s">
        <v>1732</v>
      </c>
      <c r="I786" s="100">
        <v>1</v>
      </c>
      <c r="J786" s="94"/>
      <c r="K786" s="94">
        <v>0.0048</v>
      </c>
      <c r="L786" s="94">
        <v>0.0023</v>
      </c>
      <c r="M786" s="94">
        <v>0.0274</v>
      </c>
      <c r="N786" s="94">
        <v>0.0116</v>
      </c>
      <c r="O786" s="255" t="s">
        <v>1563</v>
      </c>
      <c r="P786" s="119" t="s">
        <v>48</v>
      </c>
      <c r="Q786" s="180">
        <v>2021.12</v>
      </c>
      <c r="R786" s="112"/>
    </row>
    <row r="787" s="12" customFormat="1" ht="50" customHeight="1" spans="1:18">
      <c r="A787" s="67">
        <v>11</v>
      </c>
      <c r="B787" s="75" t="s">
        <v>1807</v>
      </c>
      <c r="C787" s="119" t="s">
        <v>40</v>
      </c>
      <c r="D787" s="98" t="s">
        <v>41</v>
      </c>
      <c r="E787" s="76" t="s">
        <v>1808</v>
      </c>
      <c r="F787" s="75" t="s">
        <v>1809</v>
      </c>
      <c r="G787" s="136">
        <v>10</v>
      </c>
      <c r="H787" s="75" t="s">
        <v>1732</v>
      </c>
      <c r="I787" s="98">
        <v>1</v>
      </c>
      <c r="J787" s="98"/>
      <c r="K787" s="94">
        <v>0.0285</v>
      </c>
      <c r="L787" s="94">
        <v>0.0275</v>
      </c>
      <c r="M787" s="94">
        <v>0.1617</v>
      </c>
      <c r="N787" s="94">
        <v>0.1099</v>
      </c>
      <c r="O787" s="255" t="s">
        <v>1563</v>
      </c>
      <c r="P787" s="119" t="s">
        <v>48</v>
      </c>
      <c r="Q787" s="180">
        <v>2021.12</v>
      </c>
      <c r="R787" s="112"/>
    </row>
    <row r="788" s="12" customFormat="1" ht="48" customHeight="1" spans="1:18">
      <c r="A788" s="63" t="s">
        <v>1810</v>
      </c>
      <c r="B788" s="63"/>
      <c r="C788" s="98"/>
      <c r="D788" s="98"/>
      <c r="E788" s="67"/>
      <c r="F788" s="134" t="s">
        <v>1811</v>
      </c>
      <c r="G788" s="120">
        <f>SUM(G789:G860)</f>
        <v>3885.59</v>
      </c>
      <c r="H788" s="135"/>
      <c r="I788" s="98"/>
      <c r="J788" s="98"/>
      <c r="K788" s="154"/>
      <c r="L788" s="154"/>
      <c r="M788" s="154"/>
      <c r="N788" s="154"/>
      <c r="O788" s="98"/>
      <c r="P788" s="98"/>
      <c r="Q788" s="98"/>
      <c r="R788" s="125"/>
    </row>
    <row r="789" s="12" customFormat="1" ht="50" customHeight="1" spans="1:18">
      <c r="A789" s="98">
        <v>1</v>
      </c>
      <c r="B789" s="75" t="s">
        <v>1812</v>
      </c>
      <c r="C789" s="119" t="s">
        <v>40</v>
      </c>
      <c r="D789" s="67" t="s">
        <v>41</v>
      </c>
      <c r="E789" s="70" t="s">
        <v>1813</v>
      </c>
      <c r="F789" s="71" t="s">
        <v>1814</v>
      </c>
      <c r="G789" s="136">
        <v>46.7</v>
      </c>
      <c r="H789" s="75" t="s">
        <v>1725</v>
      </c>
      <c r="I789" s="98"/>
      <c r="J789" s="98">
        <v>1</v>
      </c>
      <c r="K789" s="95">
        <v>0.0048</v>
      </c>
      <c r="L789" s="95">
        <v>0.024</v>
      </c>
      <c r="M789" s="95">
        <v>0.013</v>
      </c>
      <c r="N789" s="95">
        <v>0.065</v>
      </c>
      <c r="O789" s="255" t="s">
        <v>1563</v>
      </c>
      <c r="P789" s="76" t="s">
        <v>87</v>
      </c>
      <c r="Q789" s="180">
        <v>2021.12</v>
      </c>
      <c r="R789" s="112"/>
    </row>
    <row r="790" s="12" customFormat="1" ht="50" customHeight="1" spans="1:18">
      <c r="A790" s="98">
        <v>2</v>
      </c>
      <c r="B790" s="75" t="s">
        <v>1815</v>
      </c>
      <c r="C790" s="119" t="s">
        <v>40</v>
      </c>
      <c r="D790" s="67" t="s">
        <v>41</v>
      </c>
      <c r="E790" s="70" t="s">
        <v>1816</v>
      </c>
      <c r="F790" s="71" t="s">
        <v>1817</v>
      </c>
      <c r="G790" s="136">
        <v>32.3</v>
      </c>
      <c r="H790" s="75" t="s">
        <v>1725</v>
      </c>
      <c r="I790" s="98"/>
      <c r="J790" s="98">
        <v>1</v>
      </c>
      <c r="K790" s="95">
        <v>0.0058</v>
      </c>
      <c r="L790" s="95">
        <v>0.029</v>
      </c>
      <c r="M790" s="95">
        <v>0.0102</v>
      </c>
      <c r="N790" s="95">
        <v>0.051</v>
      </c>
      <c r="O790" s="255" t="s">
        <v>1563</v>
      </c>
      <c r="P790" s="76" t="s">
        <v>87</v>
      </c>
      <c r="Q790" s="180">
        <v>2021.12</v>
      </c>
      <c r="R790" s="112"/>
    </row>
    <row r="791" s="12" customFormat="1" ht="50" customHeight="1" spans="1:18">
      <c r="A791" s="98">
        <v>3</v>
      </c>
      <c r="B791" s="75" t="s">
        <v>1818</v>
      </c>
      <c r="C791" s="76" t="s">
        <v>40</v>
      </c>
      <c r="D791" s="243" t="s">
        <v>41</v>
      </c>
      <c r="E791" s="255" t="s">
        <v>1819</v>
      </c>
      <c r="F791" s="265" t="s">
        <v>1820</v>
      </c>
      <c r="G791" s="72">
        <v>48</v>
      </c>
      <c r="H791" s="265" t="s">
        <v>1821</v>
      </c>
      <c r="I791" s="73">
        <v>1</v>
      </c>
      <c r="J791" s="73"/>
      <c r="K791" s="73">
        <v>0.0064</v>
      </c>
      <c r="L791" s="73">
        <v>0.0073</v>
      </c>
      <c r="M791" s="73">
        <v>0.0339</v>
      </c>
      <c r="N791" s="73">
        <v>0.0332</v>
      </c>
      <c r="O791" s="255" t="s">
        <v>1563</v>
      </c>
      <c r="P791" s="70" t="s">
        <v>102</v>
      </c>
      <c r="Q791" s="180">
        <v>2021.12</v>
      </c>
      <c r="R791" s="112"/>
    </row>
    <row r="792" s="12" customFormat="1" ht="50" customHeight="1" spans="1:18">
      <c r="A792" s="98">
        <v>4</v>
      </c>
      <c r="B792" s="75" t="s">
        <v>1822</v>
      </c>
      <c r="C792" s="70" t="s">
        <v>40</v>
      </c>
      <c r="D792" s="267" t="s">
        <v>41</v>
      </c>
      <c r="E792" s="70" t="s">
        <v>1823</v>
      </c>
      <c r="F792" s="75" t="s">
        <v>1824</v>
      </c>
      <c r="G792" s="136">
        <v>18</v>
      </c>
      <c r="H792" s="268" t="s">
        <v>1825</v>
      </c>
      <c r="I792" s="98">
        <v>1</v>
      </c>
      <c r="J792" s="274"/>
      <c r="K792" s="95">
        <v>0.0034</v>
      </c>
      <c r="L792" s="95">
        <v>0.0134</v>
      </c>
      <c r="M792" s="95">
        <v>0.0142</v>
      </c>
      <c r="N792" s="95">
        <v>0.0604</v>
      </c>
      <c r="O792" s="255" t="s">
        <v>1563</v>
      </c>
      <c r="P792" s="119" t="s">
        <v>64</v>
      </c>
      <c r="Q792" s="180">
        <v>2021.12</v>
      </c>
      <c r="R792" s="112"/>
    </row>
    <row r="793" s="12" customFormat="1" ht="50" customHeight="1" spans="1:18">
      <c r="A793" s="98">
        <v>5</v>
      </c>
      <c r="B793" s="75" t="s">
        <v>1826</v>
      </c>
      <c r="C793" s="70" t="s">
        <v>40</v>
      </c>
      <c r="D793" s="267" t="s">
        <v>41</v>
      </c>
      <c r="E793" s="70" t="s">
        <v>1827</v>
      </c>
      <c r="F793" s="75" t="s">
        <v>1828</v>
      </c>
      <c r="G793" s="72">
        <v>46</v>
      </c>
      <c r="H793" s="75" t="s">
        <v>1829</v>
      </c>
      <c r="I793" s="67">
        <v>1</v>
      </c>
      <c r="J793" s="101"/>
      <c r="K793" s="94">
        <v>0.0021</v>
      </c>
      <c r="L793" s="94">
        <v>0.0047</v>
      </c>
      <c r="M793" s="94">
        <v>0.0114</v>
      </c>
      <c r="N793" s="94">
        <v>0.0208</v>
      </c>
      <c r="O793" s="255" t="s">
        <v>1563</v>
      </c>
      <c r="P793" s="119" t="s">
        <v>64</v>
      </c>
      <c r="Q793" s="180">
        <v>2021.12</v>
      </c>
      <c r="R793" s="112"/>
    </row>
    <row r="794" s="12" customFormat="1" ht="69" customHeight="1" spans="1:18">
      <c r="A794" s="98">
        <v>6</v>
      </c>
      <c r="B794" s="75" t="s">
        <v>1830</v>
      </c>
      <c r="C794" s="70" t="s">
        <v>40</v>
      </c>
      <c r="D794" s="67" t="s">
        <v>41</v>
      </c>
      <c r="E794" s="70" t="s">
        <v>1831</v>
      </c>
      <c r="F794" s="112" t="s">
        <v>1832</v>
      </c>
      <c r="G794" s="269">
        <v>220</v>
      </c>
      <c r="H794" s="71" t="s">
        <v>1833</v>
      </c>
      <c r="I794" s="98">
        <v>1</v>
      </c>
      <c r="J794" s="275"/>
      <c r="K794" s="276">
        <v>0.0021</v>
      </c>
      <c r="L794" s="276">
        <v>0.0096</v>
      </c>
      <c r="M794" s="180">
        <v>0.0124</v>
      </c>
      <c r="N794" s="94">
        <v>0.0549</v>
      </c>
      <c r="O794" s="255" t="s">
        <v>1563</v>
      </c>
      <c r="P794" s="119" t="s">
        <v>64</v>
      </c>
      <c r="Q794" s="180">
        <v>2021.12</v>
      </c>
      <c r="R794" s="112"/>
    </row>
    <row r="795" s="12" customFormat="1" ht="69" customHeight="1" spans="1:18">
      <c r="A795" s="98">
        <v>7</v>
      </c>
      <c r="B795" s="75" t="s">
        <v>1834</v>
      </c>
      <c r="C795" s="119" t="s">
        <v>40</v>
      </c>
      <c r="D795" s="98" t="s">
        <v>41</v>
      </c>
      <c r="E795" s="70" t="s">
        <v>1835</v>
      </c>
      <c r="F795" s="75" t="s">
        <v>1836</v>
      </c>
      <c r="G795" s="136">
        <v>13.75</v>
      </c>
      <c r="H795" s="168" t="s">
        <v>1575</v>
      </c>
      <c r="I795" s="72"/>
      <c r="J795" s="79">
        <v>1</v>
      </c>
      <c r="K795" s="72">
        <v>0.0101</v>
      </c>
      <c r="L795" s="72">
        <v>0.0013</v>
      </c>
      <c r="M795" s="72">
        <v>0.058</v>
      </c>
      <c r="N795" s="72">
        <v>0.0196</v>
      </c>
      <c r="O795" s="255" t="s">
        <v>1563</v>
      </c>
      <c r="P795" s="257" t="s">
        <v>71</v>
      </c>
      <c r="Q795" s="101" t="s">
        <v>1576</v>
      </c>
      <c r="R795" s="125"/>
    </row>
    <row r="796" s="12" customFormat="1" ht="104" customHeight="1" spans="1:18">
      <c r="A796" s="98">
        <v>8</v>
      </c>
      <c r="B796" s="75" t="s">
        <v>1837</v>
      </c>
      <c r="C796" s="119" t="s">
        <v>40</v>
      </c>
      <c r="D796" s="67" t="s">
        <v>41</v>
      </c>
      <c r="E796" s="70" t="s">
        <v>94</v>
      </c>
      <c r="F796" s="71" t="s">
        <v>1838</v>
      </c>
      <c r="G796" s="136">
        <v>90</v>
      </c>
      <c r="H796" s="75" t="s">
        <v>1839</v>
      </c>
      <c r="I796" s="98">
        <v>1</v>
      </c>
      <c r="J796" s="98"/>
      <c r="K796" s="95">
        <v>0.0233</v>
      </c>
      <c r="L796" s="95">
        <v>0.0385</v>
      </c>
      <c r="M796" s="95">
        <v>0.0987</v>
      </c>
      <c r="N796" s="95">
        <v>0.1526</v>
      </c>
      <c r="O796" s="255" t="s">
        <v>1563</v>
      </c>
      <c r="P796" s="76" t="s">
        <v>62</v>
      </c>
      <c r="Q796" s="180">
        <v>2021.12</v>
      </c>
      <c r="R796" s="125"/>
    </row>
    <row r="797" s="12" customFormat="1" ht="50" customHeight="1" spans="1:18">
      <c r="A797" s="98">
        <v>9</v>
      </c>
      <c r="B797" s="75" t="s">
        <v>1840</v>
      </c>
      <c r="C797" s="119" t="s">
        <v>40</v>
      </c>
      <c r="D797" s="98" t="s">
        <v>41</v>
      </c>
      <c r="E797" s="70" t="s">
        <v>1841</v>
      </c>
      <c r="F797" s="75" t="s">
        <v>1842</v>
      </c>
      <c r="G797" s="136">
        <v>99.5</v>
      </c>
      <c r="H797" s="71" t="s">
        <v>1627</v>
      </c>
      <c r="I797" s="98">
        <v>1</v>
      </c>
      <c r="J797" s="176"/>
      <c r="K797" s="259">
        <v>0.0087</v>
      </c>
      <c r="L797" s="260">
        <v>0.0145</v>
      </c>
      <c r="M797" s="261">
        <v>0.0464</v>
      </c>
      <c r="N797" s="261">
        <v>0.0723</v>
      </c>
      <c r="O797" s="255" t="s">
        <v>1563</v>
      </c>
      <c r="P797" s="255" t="s">
        <v>74</v>
      </c>
      <c r="Q797" s="180">
        <v>2021.12</v>
      </c>
      <c r="R797" s="125"/>
    </row>
    <row r="798" s="12" customFormat="1" ht="50" customHeight="1" spans="1:18">
      <c r="A798" s="98">
        <v>10</v>
      </c>
      <c r="B798" s="75" t="s">
        <v>1843</v>
      </c>
      <c r="C798" s="119" t="s">
        <v>40</v>
      </c>
      <c r="D798" s="98" t="s">
        <v>41</v>
      </c>
      <c r="E798" s="70" t="s">
        <v>1844</v>
      </c>
      <c r="F798" s="137" t="s">
        <v>1845</v>
      </c>
      <c r="G798" s="136">
        <v>26.2</v>
      </c>
      <c r="H798" s="71" t="s">
        <v>1627</v>
      </c>
      <c r="I798" s="258"/>
      <c r="J798" s="176">
        <v>1</v>
      </c>
      <c r="K798" s="259">
        <v>0.0002</v>
      </c>
      <c r="L798" s="260">
        <v>0.0007</v>
      </c>
      <c r="M798" s="261">
        <v>0.0011</v>
      </c>
      <c r="N798" s="261">
        <v>0.0032</v>
      </c>
      <c r="O798" s="255" t="s">
        <v>1563</v>
      </c>
      <c r="P798" s="255" t="s">
        <v>74</v>
      </c>
      <c r="Q798" s="180">
        <v>2021.12</v>
      </c>
      <c r="R798" s="125"/>
    </row>
    <row r="799" s="12" customFormat="1" ht="50" customHeight="1" spans="1:18">
      <c r="A799" s="98">
        <v>11</v>
      </c>
      <c r="B799" s="75" t="s">
        <v>1846</v>
      </c>
      <c r="C799" s="119" t="s">
        <v>40</v>
      </c>
      <c r="D799" s="67" t="s">
        <v>41</v>
      </c>
      <c r="E799" s="70" t="s">
        <v>1847</v>
      </c>
      <c r="F799" s="75" t="s">
        <v>1848</v>
      </c>
      <c r="G799" s="270">
        <v>100</v>
      </c>
      <c r="H799" s="71" t="s">
        <v>1627</v>
      </c>
      <c r="I799" s="98">
        <v>1</v>
      </c>
      <c r="J799" s="176">
        <v>1</v>
      </c>
      <c r="K799" s="176">
        <v>0.0108</v>
      </c>
      <c r="L799" s="176">
        <v>0.0278</v>
      </c>
      <c r="M799" s="176">
        <v>0.0291</v>
      </c>
      <c r="N799" s="176">
        <v>0.0521</v>
      </c>
      <c r="O799" s="255" t="s">
        <v>1563</v>
      </c>
      <c r="P799" s="255" t="s">
        <v>74</v>
      </c>
      <c r="Q799" s="180">
        <v>2021.12</v>
      </c>
      <c r="R799" s="125"/>
    </row>
    <row r="800" s="12" customFormat="1" ht="50" customHeight="1" spans="1:18">
      <c r="A800" s="98">
        <v>12</v>
      </c>
      <c r="B800" s="75" t="s">
        <v>1849</v>
      </c>
      <c r="C800" s="70" t="s">
        <v>40</v>
      </c>
      <c r="D800" s="67" t="s">
        <v>41</v>
      </c>
      <c r="E800" s="67" t="s">
        <v>1850</v>
      </c>
      <c r="F800" s="75" t="s">
        <v>1851</v>
      </c>
      <c r="G800" s="72">
        <v>88.27</v>
      </c>
      <c r="H800" s="71" t="s">
        <v>1736</v>
      </c>
      <c r="I800" s="100">
        <v>1</v>
      </c>
      <c r="J800" s="100">
        <v>2</v>
      </c>
      <c r="K800" s="100">
        <v>241</v>
      </c>
      <c r="L800" s="100">
        <v>545</v>
      </c>
      <c r="M800" s="100">
        <v>1112</v>
      </c>
      <c r="N800" s="100">
        <v>2342</v>
      </c>
      <c r="O800" s="255" t="s">
        <v>1563</v>
      </c>
      <c r="P800" s="70" t="s">
        <v>77</v>
      </c>
      <c r="Q800" s="180">
        <v>2021.12</v>
      </c>
      <c r="R800" s="125"/>
    </row>
    <row r="801" s="12" customFormat="1" ht="50" customHeight="1" spans="1:18">
      <c r="A801" s="98">
        <v>13</v>
      </c>
      <c r="B801" s="75" t="s">
        <v>1852</v>
      </c>
      <c r="C801" s="119" t="s">
        <v>40</v>
      </c>
      <c r="D801" s="67" t="s">
        <v>41</v>
      </c>
      <c r="E801" s="70" t="s">
        <v>1744</v>
      </c>
      <c r="F801" s="75" t="s">
        <v>1853</v>
      </c>
      <c r="G801" s="136">
        <v>21</v>
      </c>
      <c r="H801" s="75" t="s">
        <v>1732</v>
      </c>
      <c r="I801" s="98">
        <v>1</v>
      </c>
      <c r="J801" s="98"/>
      <c r="K801" s="95">
        <v>0.0114</v>
      </c>
      <c r="L801" s="95">
        <v>0.087</v>
      </c>
      <c r="M801" s="95">
        <v>0.0664</v>
      </c>
      <c r="N801" s="95">
        <v>0.0366</v>
      </c>
      <c r="O801" s="255" t="s">
        <v>1563</v>
      </c>
      <c r="P801" s="119" t="s">
        <v>48</v>
      </c>
      <c r="Q801" s="180">
        <v>2021.12</v>
      </c>
      <c r="R801" s="112"/>
    </row>
    <row r="802" s="12" customFormat="1" ht="50" customHeight="1" spans="1:18">
      <c r="A802" s="98">
        <v>14</v>
      </c>
      <c r="B802" s="75" t="s">
        <v>1854</v>
      </c>
      <c r="C802" s="119" t="s">
        <v>40</v>
      </c>
      <c r="D802" s="67" t="s">
        <v>41</v>
      </c>
      <c r="E802" s="70" t="s">
        <v>1592</v>
      </c>
      <c r="F802" s="75" t="s">
        <v>1855</v>
      </c>
      <c r="G802" s="136">
        <v>40</v>
      </c>
      <c r="H802" s="75" t="s">
        <v>1732</v>
      </c>
      <c r="I802" s="98">
        <v>1</v>
      </c>
      <c r="J802" s="98"/>
      <c r="K802" s="95">
        <v>0.0128</v>
      </c>
      <c r="L802" s="95">
        <v>0.0248</v>
      </c>
      <c r="M802" s="95">
        <v>0.0707</v>
      </c>
      <c r="N802" s="95">
        <v>0.1316</v>
      </c>
      <c r="O802" s="255" t="s">
        <v>1563</v>
      </c>
      <c r="P802" s="119" t="s">
        <v>48</v>
      </c>
      <c r="Q802" s="180">
        <v>2021.12</v>
      </c>
      <c r="R802" s="112"/>
    </row>
    <row r="803" s="12" customFormat="1" ht="50" customHeight="1" spans="1:18">
      <c r="A803" s="98">
        <v>15</v>
      </c>
      <c r="B803" s="75" t="s">
        <v>1856</v>
      </c>
      <c r="C803" s="119" t="s">
        <v>40</v>
      </c>
      <c r="D803" s="67" t="s">
        <v>41</v>
      </c>
      <c r="E803" s="70" t="s">
        <v>1857</v>
      </c>
      <c r="F803" s="75" t="s">
        <v>1858</v>
      </c>
      <c r="G803" s="136">
        <v>5</v>
      </c>
      <c r="H803" s="75" t="s">
        <v>1732</v>
      </c>
      <c r="I803" s="98">
        <v>2</v>
      </c>
      <c r="J803" s="98"/>
      <c r="K803" s="95">
        <v>0.0218</v>
      </c>
      <c r="L803" s="95">
        <v>0.0374</v>
      </c>
      <c r="M803" s="95">
        <v>0.1052</v>
      </c>
      <c r="N803" s="95">
        <v>0.1662</v>
      </c>
      <c r="O803" s="255" t="s">
        <v>1563</v>
      </c>
      <c r="P803" s="70" t="s">
        <v>48</v>
      </c>
      <c r="Q803" s="180">
        <v>2021.12</v>
      </c>
      <c r="R803" s="112"/>
    </row>
    <row r="804" s="12" customFormat="1" ht="50" customHeight="1" spans="1:18">
      <c r="A804" s="98">
        <v>16</v>
      </c>
      <c r="B804" s="75" t="s">
        <v>1859</v>
      </c>
      <c r="C804" s="119" t="s">
        <v>40</v>
      </c>
      <c r="D804" s="98" t="s">
        <v>41</v>
      </c>
      <c r="E804" s="70" t="s">
        <v>1754</v>
      </c>
      <c r="F804" s="75" t="s">
        <v>1860</v>
      </c>
      <c r="G804" s="136">
        <v>50</v>
      </c>
      <c r="H804" s="75" t="s">
        <v>1732</v>
      </c>
      <c r="I804" s="98">
        <v>1</v>
      </c>
      <c r="J804" s="98"/>
      <c r="K804" s="95">
        <v>0.0072</v>
      </c>
      <c r="L804" s="95">
        <v>0.0141</v>
      </c>
      <c r="M804" s="95">
        <v>0.0432</v>
      </c>
      <c r="N804" s="95">
        <v>0.0692</v>
      </c>
      <c r="O804" s="255" t="s">
        <v>1563</v>
      </c>
      <c r="P804" s="119" t="s">
        <v>48</v>
      </c>
      <c r="Q804" s="180">
        <v>2021.12</v>
      </c>
      <c r="R804" s="112"/>
    </row>
    <row r="805" s="12" customFormat="1" ht="50" customHeight="1" spans="1:18">
      <c r="A805" s="98">
        <v>17</v>
      </c>
      <c r="B805" s="75" t="s">
        <v>1861</v>
      </c>
      <c r="C805" s="119" t="s">
        <v>40</v>
      </c>
      <c r="D805" s="98" t="s">
        <v>41</v>
      </c>
      <c r="E805" s="70" t="s">
        <v>1862</v>
      </c>
      <c r="F805" s="75" t="s">
        <v>1863</v>
      </c>
      <c r="G805" s="136">
        <v>10</v>
      </c>
      <c r="H805" s="75" t="s">
        <v>1732</v>
      </c>
      <c r="I805" s="98"/>
      <c r="J805" s="98">
        <v>1</v>
      </c>
      <c r="K805" s="95">
        <v>0.0153</v>
      </c>
      <c r="L805" s="95">
        <v>0.0359</v>
      </c>
      <c r="M805" s="95">
        <v>0.056</v>
      </c>
      <c r="N805" s="95">
        <v>0.187</v>
      </c>
      <c r="O805" s="255" t="s">
        <v>1563</v>
      </c>
      <c r="P805" s="119" t="s">
        <v>48</v>
      </c>
      <c r="Q805" s="180">
        <v>2021.12</v>
      </c>
      <c r="R805" s="112"/>
    </row>
    <row r="806" s="12" customFormat="1" ht="50" customHeight="1" spans="1:18">
      <c r="A806" s="98">
        <v>18</v>
      </c>
      <c r="B806" s="75" t="s">
        <v>1864</v>
      </c>
      <c r="C806" s="70" t="s">
        <v>40</v>
      </c>
      <c r="D806" s="67" t="s">
        <v>41</v>
      </c>
      <c r="E806" s="70" t="s">
        <v>1865</v>
      </c>
      <c r="F806" s="75" t="s">
        <v>1866</v>
      </c>
      <c r="G806" s="72">
        <v>50</v>
      </c>
      <c r="H806" s="71" t="s">
        <v>1867</v>
      </c>
      <c r="I806" s="67"/>
      <c r="J806" s="67">
        <f t="shared" ref="J806:N806" si="51">SUM(J807:J807)</f>
        <v>1</v>
      </c>
      <c r="K806" s="67">
        <f t="shared" si="51"/>
        <v>0.0066</v>
      </c>
      <c r="L806" s="67">
        <f t="shared" si="51"/>
        <v>0.0145</v>
      </c>
      <c r="M806" s="67">
        <f t="shared" si="51"/>
        <v>0.0367</v>
      </c>
      <c r="N806" s="67">
        <f t="shared" si="51"/>
        <v>0.0826</v>
      </c>
      <c r="O806" s="255" t="s">
        <v>1563</v>
      </c>
      <c r="P806" s="255" t="s">
        <v>42</v>
      </c>
      <c r="Q806" s="180">
        <v>2021.12</v>
      </c>
      <c r="R806" s="112"/>
    </row>
    <row r="807" s="12" customFormat="1" ht="50" customHeight="1" spans="1:18">
      <c r="A807" s="98">
        <v>19</v>
      </c>
      <c r="B807" s="75" t="s">
        <v>1868</v>
      </c>
      <c r="C807" s="271" t="s">
        <v>40</v>
      </c>
      <c r="D807" s="267" t="s">
        <v>41</v>
      </c>
      <c r="E807" s="271" t="s">
        <v>1869</v>
      </c>
      <c r="F807" s="75" t="s">
        <v>1870</v>
      </c>
      <c r="G807" s="245">
        <v>33.17</v>
      </c>
      <c r="H807" s="272" t="s">
        <v>1871</v>
      </c>
      <c r="I807" s="98"/>
      <c r="J807" s="98">
        <v>1</v>
      </c>
      <c r="K807" s="95">
        <v>0.0066</v>
      </c>
      <c r="L807" s="95">
        <v>0.0145</v>
      </c>
      <c r="M807" s="95">
        <v>0.0367</v>
      </c>
      <c r="N807" s="95">
        <v>0.0826</v>
      </c>
      <c r="O807" s="255" t="s">
        <v>1563</v>
      </c>
      <c r="P807" s="70" t="s">
        <v>57</v>
      </c>
      <c r="Q807" s="180">
        <v>2021.12</v>
      </c>
      <c r="R807" s="112"/>
    </row>
    <row r="808" s="12" customFormat="1" ht="47" customHeight="1" spans="1:18">
      <c r="A808" s="98">
        <v>20</v>
      </c>
      <c r="B808" s="71" t="s">
        <v>1872</v>
      </c>
      <c r="C808" s="76" t="s">
        <v>40</v>
      </c>
      <c r="D808" s="79" t="s">
        <v>41</v>
      </c>
      <c r="E808" s="76" t="s">
        <v>1873</v>
      </c>
      <c r="F808" s="71" t="s">
        <v>1874</v>
      </c>
      <c r="G808" s="72">
        <v>60</v>
      </c>
      <c r="H808" s="71" t="s">
        <v>1875</v>
      </c>
      <c r="I808" s="67"/>
      <c r="J808" s="73">
        <v>1</v>
      </c>
      <c r="K808" s="94">
        <v>0.0045</v>
      </c>
      <c r="L808" s="94">
        <v>0.0123</v>
      </c>
      <c r="M808" s="94">
        <v>0.0199</v>
      </c>
      <c r="N808" s="73">
        <v>0.0511</v>
      </c>
      <c r="O808" s="255" t="s">
        <v>1563</v>
      </c>
      <c r="P808" s="74" t="s">
        <v>57</v>
      </c>
      <c r="Q808" s="180">
        <v>2021.12</v>
      </c>
      <c r="R808" s="112"/>
    </row>
    <row r="809" s="12" customFormat="1" ht="47" customHeight="1" spans="1:18">
      <c r="A809" s="98">
        <v>21</v>
      </c>
      <c r="B809" s="75" t="s">
        <v>1876</v>
      </c>
      <c r="C809" s="76" t="s">
        <v>40</v>
      </c>
      <c r="D809" s="67" t="s">
        <v>41</v>
      </c>
      <c r="E809" s="70" t="s">
        <v>1877</v>
      </c>
      <c r="F809" s="75" t="s">
        <v>1878</v>
      </c>
      <c r="G809" s="136">
        <v>15</v>
      </c>
      <c r="H809" s="71" t="s">
        <v>1875</v>
      </c>
      <c r="I809" s="67"/>
      <c r="J809" s="73">
        <v>1</v>
      </c>
      <c r="K809" s="94">
        <v>0.0045</v>
      </c>
      <c r="L809" s="94">
        <v>0.0119</v>
      </c>
      <c r="M809" s="94">
        <v>0.0225</v>
      </c>
      <c r="N809" s="67">
        <v>0.0742</v>
      </c>
      <c r="O809" s="255" t="s">
        <v>1563</v>
      </c>
      <c r="P809" s="74" t="s">
        <v>57</v>
      </c>
      <c r="Q809" s="180">
        <v>2021.12</v>
      </c>
      <c r="R809" s="112"/>
    </row>
    <row r="810" s="12" customFormat="1" ht="47" customHeight="1" spans="1:18">
      <c r="A810" s="98">
        <v>22</v>
      </c>
      <c r="B810" s="75" t="s">
        <v>1879</v>
      </c>
      <c r="C810" s="119" t="s">
        <v>40</v>
      </c>
      <c r="D810" s="67" t="s">
        <v>41</v>
      </c>
      <c r="E810" s="70" t="s">
        <v>1650</v>
      </c>
      <c r="F810" s="75" t="s">
        <v>1880</v>
      </c>
      <c r="G810" s="136">
        <v>36.5</v>
      </c>
      <c r="H810" s="75" t="s">
        <v>1652</v>
      </c>
      <c r="I810" s="98"/>
      <c r="J810" s="98">
        <v>1</v>
      </c>
      <c r="K810" s="95">
        <v>0.0049</v>
      </c>
      <c r="L810" s="95">
        <v>0.0142</v>
      </c>
      <c r="M810" s="95">
        <v>0.0262</v>
      </c>
      <c r="N810" s="95">
        <v>0.077</v>
      </c>
      <c r="O810" s="255" t="s">
        <v>1563</v>
      </c>
      <c r="P810" s="70" t="s">
        <v>57</v>
      </c>
      <c r="Q810" s="180">
        <v>2021.12</v>
      </c>
      <c r="R810" s="112"/>
    </row>
    <row r="811" s="12" customFormat="1" ht="47" customHeight="1" spans="1:18">
      <c r="A811" s="98">
        <v>23</v>
      </c>
      <c r="B811" s="137" t="s">
        <v>1881</v>
      </c>
      <c r="C811" s="252" t="s">
        <v>787</v>
      </c>
      <c r="D811" s="67" t="s">
        <v>41</v>
      </c>
      <c r="E811" s="70" t="s">
        <v>1882</v>
      </c>
      <c r="F811" s="137" t="s">
        <v>1883</v>
      </c>
      <c r="G811" s="136">
        <v>55</v>
      </c>
      <c r="H811" s="251" t="s">
        <v>1604</v>
      </c>
      <c r="I811" s="98">
        <v>1</v>
      </c>
      <c r="J811" s="98"/>
      <c r="K811" s="154"/>
      <c r="L811" s="73">
        <v>0.0083</v>
      </c>
      <c r="M811" s="67"/>
      <c r="N811" s="180">
        <v>0.0406</v>
      </c>
      <c r="O811" s="255" t="s">
        <v>1563</v>
      </c>
      <c r="P811" s="70" t="s">
        <v>54</v>
      </c>
      <c r="Q811" s="180">
        <v>2021.12</v>
      </c>
      <c r="R811" s="112"/>
    </row>
    <row r="812" s="12" customFormat="1" ht="47" customHeight="1" spans="1:18">
      <c r="A812" s="98">
        <v>24</v>
      </c>
      <c r="B812" s="75" t="s">
        <v>1884</v>
      </c>
      <c r="C812" s="76" t="s">
        <v>40</v>
      </c>
      <c r="D812" s="67" t="s">
        <v>867</v>
      </c>
      <c r="E812" s="70" t="s">
        <v>1616</v>
      </c>
      <c r="F812" s="75" t="s">
        <v>1885</v>
      </c>
      <c r="G812" s="138">
        <v>23.8</v>
      </c>
      <c r="H812" s="71" t="s">
        <v>1875</v>
      </c>
      <c r="I812" s="98">
        <v>1</v>
      </c>
      <c r="J812" s="98"/>
      <c r="K812" s="98">
        <v>0.013</v>
      </c>
      <c r="L812" s="98">
        <v>0.019</v>
      </c>
      <c r="M812" s="98">
        <v>0.0578</v>
      </c>
      <c r="N812" s="98">
        <v>0.055</v>
      </c>
      <c r="O812" s="255" t="s">
        <v>1563</v>
      </c>
      <c r="P812" s="70" t="s">
        <v>71</v>
      </c>
      <c r="Q812" s="180">
        <v>2022.08</v>
      </c>
      <c r="R812" s="112"/>
    </row>
    <row r="813" s="12" customFormat="1" ht="47" customHeight="1" spans="1:18">
      <c r="A813" s="98">
        <v>25</v>
      </c>
      <c r="B813" s="75" t="s">
        <v>1886</v>
      </c>
      <c r="C813" s="76" t="s">
        <v>40</v>
      </c>
      <c r="D813" s="67" t="s">
        <v>867</v>
      </c>
      <c r="E813" s="70" t="s">
        <v>1616</v>
      </c>
      <c r="F813" s="75" t="s">
        <v>1887</v>
      </c>
      <c r="G813" s="138">
        <v>28</v>
      </c>
      <c r="H813" s="71" t="s">
        <v>1875</v>
      </c>
      <c r="I813" s="98">
        <v>1</v>
      </c>
      <c r="J813" s="98"/>
      <c r="K813" s="98">
        <v>0.013</v>
      </c>
      <c r="L813" s="98">
        <v>0.019</v>
      </c>
      <c r="M813" s="98">
        <v>0.0578</v>
      </c>
      <c r="N813" s="98">
        <v>0.055</v>
      </c>
      <c r="O813" s="255" t="s">
        <v>1563</v>
      </c>
      <c r="P813" s="70" t="s">
        <v>71</v>
      </c>
      <c r="Q813" s="180">
        <v>2022.08</v>
      </c>
      <c r="R813" s="112"/>
    </row>
    <row r="814" s="12" customFormat="1" ht="47" customHeight="1" spans="1:18">
      <c r="A814" s="98">
        <v>26</v>
      </c>
      <c r="B814" s="75" t="s">
        <v>1888</v>
      </c>
      <c r="C814" s="76" t="s">
        <v>40</v>
      </c>
      <c r="D814" s="67" t="s">
        <v>867</v>
      </c>
      <c r="E814" s="119" t="s">
        <v>71</v>
      </c>
      <c r="F814" s="75" t="s">
        <v>1889</v>
      </c>
      <c r="G814" s="109">
        <f>27.5+23.5</f>
        <v>51</v>
      </c>
      <c r="H814" s="75" t="s">
        <v>1890</v>
      </c>
      <c r="I814" s="98"/>
      <c r="J814" s="98">
        <v>1</v>
      </c>
      <c r="K814" s="98">
        <v>0.0036</v>
      </c>
      <c r="L814" s="98">
        <v>0.0074</v>
      </c>
      <c r="M814" s="98">
        <v>0.0162</v>
      </c>
      <c r="N814" s="98">
        <v>0.0345</v>
      </c>
      <c r="O814" s="255" t="s">
        <v>1563</v>
      </c>
      <c r="P814" s="119" t="s">
        <v>71</v>
      </c>
      <c r="Q814" s="180">
        <v>2022.08</v>
      </c>
      <c r="R814" s="112"/>
    </row>
    <row r="815" s="12" customFormat="1" ht="47" customHeight="1" spans="1:18">
      <c r="A815" s="98">
        <v>27</v>
      </c>
      <c r="B815" s="75" t="s">
        <v>1891</v>
      </c>
      <c r="C815" s="76" t="s">
        <v>40</v>
      </c>
      <c r="D815" s="67" t="s">
        <v>867</v>
      </c>
      <c r="E815" s="119" t="s">
        <v>71</v>
      </c>
      <c r="F815" s="75" t="s">
        <v>1892</v>
      </c>
      <c r="G815" s="109">
        <v>61.5</v>
      </c>
      <c r="H815" s="75" t="s">
        <v>1890</v>
      </c>
      <c r="I815" s="98">
        <v>1</v>
      </c>
      <c r="J815" s="98"/>
      <c r="K815" s="67">
        <v>0.0017</v>
      </c>
      <c r="L815" s="67">
        <v>0.0026</v>
      </c>
      <c r="M815" s="67">
        <v>0.0033</v>
      </c>
      <c r="N815" s="67">
        <v>0.0064</v>
      </c>
      <c r="O815" s="255" t="s">
        <v>1563</v>
      </c>
      <c r="P815" s="119" t="s">
        <v>71</v>
      </c>
      <c r="Q815" s="180">
        <v>2022.08</v>
      </c>
      <c r="R815" s="112"/>
    </row>
    <row r="816" s="12" customFormat="1" ht="47" customHeight="1" spans="1:18">
      <c r="A816" s="98">
        <v>28</v>
      </c>
      <c r="B816" s="273" t="s">
        <v>1893</v>
      </c>
      <c r="C816" s="76" t="s">
        <v>40</v>
      </c>
      <c r="D816" s="67" t="s">
        <v>867</v>
      </c>
      <c r="E816" s="70" t="s">
        <v>1894</v>
      </c>
      <c r="F816" s="75" t="s">
        <v>1895</v>
      </c>
      <c r="G816" s="138">
        <v>2</v>
      </c>
      <c r="H816" s="71" t="s">
        <v>1875</v>
      </c>
      <c r="I816" s="98">
        <v>1</v>
      </c>
      <c r="J816" s="98"/>
      <c r="K816" s="98">
        <v>0.0127</v>
      </c>
      <c r="L816" s="98">
        <v>0.0289</v>
      </c>
      <c r="M816" s="98">
        <v>0.0668</v>
      </c>
      <c r="N816" s="98">
        <v>0.1235</v>
      </c>
      <c r="O816" s="255" t="s">
        <v>1563</v>
      </c>
      <c r="P816" s="70" t="s">
        <v>77</v>
      </c>
      <c r="Q816" s="180">
        <v>2022.08</v>
      </c>
      <c r="R816" s="112"/>
    </row>
    <row r="817" s="12" customFormat="1" ht="47" customHeight="1" spans="1:18">
      <c r="A817" s="98">
        <v>29</v>
      </c>
      <c r="B817" s="273" t="s">
        <v>1896</v>
      </c>
      <c r="C817" s="76" t="s">
        <v>40</v>
      </c>
      <c r="D817" s="67" t="s">
        <v>867</v>
      </c>
      <c r="E817" s="70" t="s">
        <v>1897</v>
      </c>
      <c r="F817" s="112" t="s">
        <v>1898</v>
      </c>
      <c r="G817" s="138">
        <v>10</v>
      </c>
      <c r="H817" s="71" t="s">
        <v>1875</v>
      </c>
      <c r="I817" s="98"/>
      <c r="J817" s="98">
        <v>1</v>
      </c>
      <c r="K817" s="98">
        <v>0.0143</v>
      </c>
      <c r="L817" s="98">
        <v>0.0214</v>
      </c>
      <c r="M817" s="98">
        <v>0.083</v>
      </c>
      <c r="N817" s="98">
        <v>0.0962</v>
      </c>
      <c r="O817" s="255" t="s">
        <v>1563</v>
      </c>
      <c r="P817" s="70" t="s">
        <v>77</v>
      </c>
      <c r="Q817" s="180">
        <v>2022.08</v>
      </c>
      <c r="R817" s="112"/>
    </row>
    <row r="818" s="12" customFormat="1" ht="47" customHeight="1" spans="1:18">
      <c r="A818" s="98">
        <v>30</v>
      </c>
      <c r="B818" s="273" t="s">
        <v>1899</v>
      </c>
      <c r="C818" s="76" t="s">
        <v>40</v>
      </c>
      <c r="D818" s="67" t="s">
        <v>867</v>
      </c>
      <c r="E818" s="70" t="s">
        <v>1900</v>
      </c>
      <c r="F818" s="75" t="s">
        <v>1901</v>
      </c>
      <c r="G818" s="138">
        <v>10</v>
      </c>
      <c r="H818" s="71" t="s">
        <v>1875</v>
      </c>
      <c r="I818" s="98"/>
      <c r="J818" s="98">
        <v>1</v>
      </c>
      <c r="K818" s="98">
        <v>0.0109</v>
      </c>
      <c r="L818" s="98">
        <v>0.0261</v>
      </c>
      <c r="M818" s="98">
        <v>0.0591</v>
      </c>
      <c r="N818" s="98">
        <v>0.1237</v>
      </c>
      <c r="O818" s="255" t="s">
        <v>1563</v>
      </c>
      <c r="P818" s="70" t="s">
        <v>77</v>
      </c>
      <c r="Q818" s="180">
        <v>2022.08</v>
      </c>
      <c r="R818" s="112"/>
    </row>
    <row r="819" s="12" customFormat="1" ht="47" customHeight="1" spans="1:18">
      <c r="A819" s="98">
        <v>31</v>
      </c>
      <c r="B819" s="273" t="s">
        <v>1902</v>
      </c>
      <c r="C819" s="76" t="s">
        <v>40</v>
      </c>
      <c r="D819" s="67" t="s">
        <v>867</v>
      </c>
      <c r="E819" s="70" t="s">
        <v>1734</v>
      </c>
      <c r="F819" s="112" t="s">
        <v>1903</v>
      </c>
      <c r="G819" s="138">
        <v>6</v>
      </c>
      <c r="H819" s="71" t="s">
        <v>1875</v>
      </c>
      <c r="I819" s="98">
        <v>1</v>
      </c>
      <c r="J819" s="98"/>
      <c r="K819" s="98">
        <v>0.01</v>
      </c>
      <c r="L819" s="98">
        <v>0.0233</v>
      </c>
      <c r="M819" s="98">
        <v>0.0451</v>
      </c>
      <c r="N819" s="98">
        <v>0.1105</v>
      </c>
      <c r="O819" s="255" t="s">
        <v>1563</v>
      </c>
      <c r="P819" s="70" t="s">
        <v>77</v>
      </c>
      <c r="Q819" s="180">
        <v>2022.08</v>
      </c>
      <c r="R819" s="112"/>
    </row>
    <row r="820" s="12" customFormat="1" ht="47" customHeight="1" spans="1:18">
      <c r="A820" s="98">
        <v>32</v>
      </c>
      <c r="B820" s="273" t="s">
        <v>1904</v>
      </c>
      <c r="C820" s="76" t="s">
        <v>40</v>
      </c>
      <c r="D820" s="67" t="s">
        <v>867</v>
      </c>
      <c r="E820" s="70" t="s">
        <v>1905</v>
      </c>
      <c r="F820" s="75" t="s">
        <v>1906</v>
      </c>
      <c r="G820" s="138">
        <v>52</v>
      </c>
      <c r="H820" s="71" t="s">
        <v>1875</v>
      </c>
      <c r="I820" s="67">
        <v>1</v>
      </c>
      <c r="J820" s="67">
        <v>0</v>
      </c>
      <c r="K820" s="67">
        <v>0.0017</v>
      </c>
      <c r="L820" s="67">
        <v>0.0026</v>
      </c>
      <c r="M820" s="67">
        <v>0.0033</v>
      </c>
      <c r="N820" s="67">
        <v>0.0064</v>
      </c>
      <c r="O820" s="255" t="s">
        <v>1563</v>
      </c>
      <c r="P820" s="70" t="s">
        <v>77</v>
      </c>
      <c r="Q820" s="180">
        <v>2022.08</v>
      </c>
      <c r="R820" s="112"/>
    </row>
    <row r="821" s="12" customFormat="1" ht="47" customHeight="1" spans="1:18">
      <c r="A821" s="98">
        <v>33</v>
      </c>
      <c r="B821" s="273" t="s">
        <v>1907</v>
      </c>
      <c r="C821" s="76" t="s">
        <v>40</v>
      </c>
      <c r="D821" s="67" t="s">
        <v>867</v>
      </c>
      <c r="E821" s="70" t="s">
        <v>1908</v>
      </c>
      <c r="F821" s="75" t="s">
        <v>1909</v>
      </c>
      <c r="G821" s="138">
        <v>13.6</v>
      </c>
      <c r="H821" s="71" t="s">
        <v>1875</v>
      </c>
      <c r="I821" s="98">
        <v>1</v>
      </c>
      <c r="J821" s="98"/>
      <c r="K821" s="98">
        <v>0.0003</v>
      </c>
      <c r="L821" s="98">
        <v>0.0117</v>
      </c>
      <c r="M821" s="98">
        <v>0.0015</v>
      </c>
      <c r="N821" s="98">
        <v>0.0465</v>
      </c>
      <c r="O821" s="255" t="s">
        <v>1563</v>
      </c>
      <c r="P821" s="70" t="s">
        <v>64</v>
      </c>
      <c r="Q821" s="180">
        <v>2022.08</v>
      </c>
      <c r="R821" s="112"/>
    </row>
    <row r="822" s="12" customFormat="1" ht="47" customHeight="1" spans="1:18">
      <c r="A822" s="98">
        <v>34</v>
      </c>
      <c r="B822" s="273" t="s">
        <v>1910</v>
      </c>
      <c r="C822" s="70" t="s">
        <v>40</v>
      </c>
      <c r="D822" s="67" t="s">
        <v>867</v>
      </c>
      <c r="E822" s="70" t="s">
        <v>1911</v>
      </c>
      <c r="F822" s="116" t="s">
        <v>1912</v>
      </c>
      <c r="G822" s="67">
        <v>118</v>
      </c>
      <c r="H822" s="75" t="s">
        <v>1913</v>
      </c>
      <c r="I822" s="67">
        <v>2</v>
      </c>
      <c r="J822" s="67">
        <v>0</v>
      </c>
      <c r="K822" s="67">
        <v>0.0043</v>
      </c>
      <c r="L822" s="67">
        <v>0.0097</v>
      </c>
      <c r="M822" s="67">
        <v>0.0132</v>
      </c>
      <c r="N822" s="67">
        <v>0.051</v>
      </c>
      <c r="O822" s="70" t="s">
        <v>1563</v>
      </c>
      <c r="P822" s="70" t="s">
        <v>64</v>
      </c>
      <c r="Q822" s="180">
        <v>2022.08</v>
      </c>
      <c r="R822" s="112"/>
    </row>
    <row r="823" s="12" customFormat="1" ht="47" customHeight="1" spans="1:18">
      <c r="A823" s="98">
        <v>35</v>
      </c>
      <c r="B823" s="273" t="s">
        <v>1914</v>
      </c>
      <c r="C823" s="70" t="s">
        <v>40</v>
      </c>
      <c r="D823" s="67" t="s">
        <v>867</v>
      </c>
      <c r="E823" s="70" t="s">
        <v>1171</v>
      </c>
      <c r="F823" s="75" t="s">
        <v>1915</v>
      </c>
      <c r="G823" s="67">
        <v>59.99</v>
      </c>
      <c r="H823" s="75" t="s">
        <v>1916</v>
      </c>
      <c r="I823" s="67">
        <v>1</v>
      </c>
      <c r="J823" s="67">
        <v>0</v>
      </c>
      <c r="K823" s="67">
        <v>0.0017</v>
      </c>
      <c r="L823" s="67">
        <v>0.0026</v>
      </c>
      <c r="M823" s="67">
        <v>0.0033</v>
      </c>
      <c r="N823" s="67">
        <v>0.0064</v>
      </c>
      <c r="O823" s="70" t="s">
        <v>1563</v>
      </c>
      <c r="P823" s="70" t="s">
        <v>64</v>
      </c>
      <c r="Q823" s="180">
        <v>2022.08</v>
      </c>
      <c r="R823" s="112"/>
    </row>
    <row r="824" s="12" customFormat="1" ht="47" customHeight="1" spans="1:18">
      <c r="A824" s="98">
        <v>36</v>
      </c>
      <c r="B824" s="273" t="s">
        <v>1917</v>
      </c>
      <c r="C824" s="70" t="s">
        <v>40</v>
      </c>
      <c r="D824" s="67" t="s">
        <v>867</v>
      </c>
      <c r="E824" s="70" t="s">
        <v>1503</v>
      </c>
      <c r="F824" s="75" t="s">
        <v>1918</v>
      </c>
      <c r="G824" s="67">
        <v>176.84</v>
      </c>
      <c r="H824" s="75" t="s">
        <v>1919</v>
      </c>
      <c r="I824" s="67">
        <v>1</v>
      </c>
      <c r="J824" s="67">
        <v>0</v>
      </c>
      <c r="K824" s="67">
        <v>0.002</v>
      </c>
      <c r="L824" s="67">
        <v>0.004</v>
      </c>
      <c r="M824" s="67">
        <v>0.008</v>
      </c>
      <c r="N824" s="67">
        <v>0.0232</v>
      </c>
      <c r="O824" s="70" t="s">
        <v>1563</v>
      </c>
      <c r="P824" s="70" t="s">
        <v>64</v>
      </c>
      <c r="Q824" s="180">
        <v>2022.08</v>
      </c>
      <c r="R824" s="112"/>
    </row>
    <row r="825" s="12" customFormat="1" ht="47" customHeight="1" spans="1:18">
      <c r="A825" s="98">
        <v>37</v>
      </c>
      <c r="B825" s="116" t="s">
        <v>1910</v>
      </c>
      <c r="C825" s="119" t="s">
        <v>40</v>
      </c>
      <c r="D825" s="67" t="s">
        <v>867</v>
      </c>
      <c r="E825" s="70" t="s">
        <v>64</v>
      </c>
      <c r="F825" s="116" t="s">
        <v>1920</v>
      </c>
      <c r="G825" s="138">
        <v>80</v>
      </c>
      <c r="H825" s="75" t="s">
        <v>1890</v>
      </c>
      <c r="I825" s="98">
        <v>2</v>
      </c>
      <c r="J825" s="98"/>
      <c r="K825" s="98">
        <v>0.019</v>
      </c>
      <c r="L825" s="98">
        <v>0.0511</v>
      </c>
      <c r="M825" s="98">
        <v>0.061</v>
      </c>
      <c r="N825" s="95">
        <v>0.212</v>
      </c>
      <c r="O825" s="70" t="s">
        <v>1563</v>
      </c>
      <c r="P825" s="70" t="s">
        <v>64</v>
      </c>
      <c r="Q825" s="180">
        <v>2022.08</v>
      </c>
      <c r="R825" s="112"/>
    </row>
    <row r="826" s="12" customFormat="1" ht="47" customHeight="1" spans="1:18">
      <c r="A826" s="98">
        <v>38</v>
      </c>
      <c r="B826" s="273" t="s">
        <v>1921</v>
      </c>
      <c r="C826" s="76" t="s">
        <v>40</v>
      </c>
      <c r="D826" s="67" t="s">
        <v>867</v>
      </c>
      <c r="E826" s="70" t="s">
        <v>87</v>
      </c>
      <c r="F826" s="75" t="s">
        <v>1922</v>
      </c>
      <c r="G826" s="109">
        <v>80.28</v>
      </c>
      <c r="H826" s="71" t="s">
        <v>1875</v>
      </c>
      <c r="I826" s="67">
        <v>3</v>
      </c>
      <c r="J826" s="67">
        <v>2</v>
      </c>
      <c r="K826" s="67">
        <v>0.0408</v>
      </c>
      <c r="L826" s="67">
        <v>0.0761</v>
      </c>
      <c r="M826" s="67">
        <v>0.2222</v>
      </c>
      <c r="N826" s="67">
        <v>0.3455</v>
      </c>
      <c r="O826" s="255" t="s">
        <v>1563</v>
      </c>
      <c r="P826" s="70" t="s">
        <v>87</v>
      </c>
      <c r="Q826" s="180">
        <v>2022.08</v>
      </c>
      <c r="R826" s="112"/>
    </row>
    <row r="827" s="12" customFormat="1" ht="47" customHeight="1" spans="1:18">
      <c r="A827" s="98">
        <v>39</v>
      </c>
      <c r="B827" s="273" t="s">
        <v>1923</v>
      </c>
      <c r="C827" s="76" t="s">
        <v>40</v>
      </c>
      <c r="D827" s="67" t="s">
        <v>867</v>
      </c>
      <c r="E827" s="70" t="s">
        <v>87</v>
      </c>
      <c r="F827" s="75" t="s">
        <v>1924</v>
      </c>
      <c r="G827" s="109">
        <v>10.43</v>
      </c>
      <c r="H827" s="71" t="s">
        <v>1875</v>
      </c>
      <c r="I827" s="67">
        <v>3</v>
      </c>
      <c r="J827" s="67">
        <v>2</v>
      </c>
      <c r="K827" s="67">
        <v>0.0408</v>
      </c>
      <c r="L827" s="67">
        <v>0.0761</v>
      </c>
      <c r="M827" s="67">
        <v>0.2222</v>
      </c>
      <c r="N827" s="67">
        <v>0.3455</v>
      </c>
      <c r="O827" s="255" t="s">
        <v>1563</v>
      </c>
      <c r="P827" s="70" t="s">
        <v>87</v>
      </c>
      <c r="Q827" s="180">
        <v>2022.08</v>
      </c>
      <c r="R827" s="112"/>
    </row>
    <row r="828" s="12" customFormat="1" ht="111" customHeight="1" spans="1:18">
      <c r="A828" s="98">
        <v>40</v>
      </c>
      <c r="B828" s="75" t="s">
        <v>1925</v>
      </c>
      <c r="C828" s="76" t="s">
        <v>40</v>
      </c>
      <c r="D828" s="67" t="s">
        <v>867</v>
      </c>
      <c r="E828" s="70" t="s">
        <v>48</v>
      </c>
      <c r="F828" s="75" t="s">
        <v>1926</v>
      </c>
      <c r="G828" s="109">
        <v>200</v>
      </c>
      <c r="H828" s="71" t="s">
        <v>1875</v>
      </c>
      <c r="I828" s="67">
        <v>1</v>
      </c>
      <c r="J828" s="67">
        <v>2</v>
      </c>
      <c r="K828" s="67">
        <v>0.0383</v>
      </c>
      <c r="L828" s="67">
        <v>0.0889</v>
      </c>
      <c r="M828" s="67">
        <v>0.2041</v>
      </c>
      <c r="N828" s="67">
        <v>0.4187</v>
      </c>
      <c r="O828" s="255" t="s">
        <v>1563</v>
      </c>
      <c r="P828" s="70" t="s">
        <v>48</v>
      </c>
      <c r="Q828" s="180">
        <v>2022.08</v>
      </c>
      <c r="R828" s="112"/>
    </row>
    <row r="829" s="12" customFormat="1" ht="47" customHeight="1" spans="1:18">
      <c r="A829" s="98">
        <v>41</v>
      </c>
      <c r="B829" s="75" t="s">
        <v>1927</v>
      </c>
      <c r="C829" s="76" t="s">
        <v>40</v>
      </c>
      <c r="D829" s="67" t="s">
        <v>867</v>
      </c>
      <c r="E829" s="70" t="s">
        <v>48</v>
      </c>
      <c r="F829" s="75" t="s">
        <v>1928</v>
      </c>
      <c r="G829" s="138">
        <v>172</v>
      </c>
      <c r="H829" s="71" t="s">
        <v>1875</v>
      </c>
      <c r="I829" s="98"/>
      <c r="J829" s="98">
        <v>1</v>
      </c>
      <c r="K829" s="98">
        <v>0.011</v>
      </c>
      <c r="L829" s="98">
        <v>0.037</v>
      </c>
      <c r="M829" s="98">
        <v>0.0549</v>
      </c>
      <c r="N829" s="98">
        <v>0.1659</v>
      </c>
      <c r="O829" s="255" t="s">
        <v>1563</v>
      </c>
      <c r="P829" s="70" t="s">
        <v>48</v>
      </c>
      <c r="Q829" s="180">
        <v>2022.08</v>
      </c>
      <c r="R829" s="112"/>
    </row>
    <row r="830" s="12" customFormat="1" ht="47" customHeight="1" spans="1:18">
      <c r="A830" s="98">
        <v>42</v>
      </c>
      <c r="B830" s="273" t="s">
        <v>1929</v>
      </c>
      <c r="C830" s="76" t="s">
        <v>40</v>
      </c>
      <c r="D830" s="67" t="s">
        <v>867</v>
      </c>
      <c r="E830" s="70" t="s">
        <v>87</v>
      </c>
      <c r="F830" s="75" t="s">
        <v>1930</v>
      </c>
      <c r="G830" s="138">
        <v>45.82</v>
      </c>
      <c r="H830" s="75" t="s">
        <v>1931</v>
      </c>
      <c r="I830" s="98"/>
      <c r="J830" s="98">
        <v>1</v>
      </c>
      <c r="K830" s="274" t="s">
        <v>1932</v>
      </c>
      <c r="L830" s="180">
        <v>0.052</v>
      </c>
      <c r="M830" s="180">
        <v>0.028</v>
      </c>
      <c r="N830" s="180">
        <v>0.0752</v>
      </c>
      <c r="O830" s="255" t="s">
        <v>1563</v>
      </c>
      <c r="P830" s="70" t="s">
        <v>87</v>
      </c>
      <c r="Q830" s="180">
        <v>2022.08</v>
      </c>
      <c r="R830" s="112"/>
    </row>
    <row r="831" s="12" customFormat="1" ht="47" customHeight="1" spans="1:18">
      <c r="A831" s="98">
        <v>43</v>
      </c>
      <c r="B831" s="75" t="s">
        <v>1739</v>
      </c>
      <c r="C831" s="76" t="s">
        <v>40</v>
      </c>
      <c r="D831" s="67" t="s">
        <v>867</v>
      </c>
      <c r="E831" s="119" t="s">
        <v>87</v>
      </c>
      <c r="F831" s="75" t="s">
        <v>1741</v>
      </c>
      <c r="G831" s="109">
        <v>27</v>
      </c>
      <c r="H831" s="75" t="s">
        <v>1890</v>
      </c>
      <c r="I831" s="98">
        <v>1</v>
      </c>
      <c r="J831" s="98"/>
      <c r="K831" s="98">
        <v>0.0066</v>
      </c>
      <c r="L831" s="95">
        <v>0.019</v>
      </c>
      <c r="M831" s="98">
        <v>0.0361</v>
      </c>
      <c r="N831" s="98">
        <v>0.0871</v>
      </c>
      <c r="O831" s="255" t="s">
        <v>1563</v>
      </c>
      <c r="P831" s="119" t="s">
        <v>87</v>
      </c>
      <c r="Q831" s="180">
        <v>2022.08</v>
      </c>
      <c r="R831" s="112"/>
    </row>
    <row r="832" s="12" customFormat="1" ht="47" customHeight="1" spans="1:18">
      <c r="A832" s="98">
        <v>44</v>
      </c>
      <c r="B832" s="75" t="s">
        <v>1933</v>
      </c>
      <c r="C832" s="76" t="s">
        <v>40</v>
      </c>
      <c r="D832" s="67" t="s">
        <v>867</v>
      </c>
      <c r="E832" s="119" t="s">
        <v>54</v>
      </c>
      <c r="F832" s="75" t="s">
        <v>1934</v>
      </c>
      <c r="G832" s="138">
        <v>42.4</v>
      </c>
      <c r="H832" s="75" t="s">
        <v>1890</v>
      </c>
      <c r="I832" s="98">
        <v>1</v>
      </c>
      <c r="J832" s="98"/>
      <c r="K832" s="98">
        <v>0.021</v>
      </c>
      <c r="L832" s="98">
        <v>0.0057</v>
      </c>
      <c r="M832" s="98">
        <v>0.012</v>
      </c>
      <c r="N832" s="98">
        <v>1.0587</v>
      </c>
      <c r="O832" s="255" t="s">
        <v>1563</v>
      </c>
      <c r="P832" s="119" t="s">
        <v>54</v>
      </c>
      <c r="Q832" s="180">
        <v>2022.08</v>
      </c>
      <c r="R832" s="112"/>
    </row>
    <row r="833" s="12" customFormat="1" ht="47" customHeight="1" spans="1:18">
      <c r="A833" s="98">
        <v>45</v>
      </c>
      <c r="B833" s="75" t="s">
        <v>1935</v>
      </c>
      <c r="C833" s="76" t="s">
        <v>40</v>
      </c>
      <c r="D833" s="67" t="s">
        <v>867</v>
      </c>
      <c r="E833" s="70" t="s">
        <v>1936</v>
      </c>
      <c r="F833" s="75" t="s">
        <v>1937</v>
      </c>
      <c r="G833" s="138">
        <v>119.24</v>
      </c>
      <c r="H833" s="71" t="s">
        <v>1875</v>
      </c>
      <c r="I833" s="98">
        <v>1</v>
      </c>
      <c r="J833" s="98"/>
      <c r="K833" s="98">
        <v>0</v>
      </c>
      <c r="L833" s="98">
        <v>0.016</v>
      </c>
      <c r="M833" s="98"/>
      <c r="N833" s="98">
        <v>0.0963</v>
      </c>
      <c r="O833" s="255" t="s">
        <v>1563</v>
      </c>
      <c r="P833" s="70" t="s">
        <v>54</v>
      </c>
      <c r="Q833" s="180">
        <v>2022.08</v>
      </c>
      <c r="R833" s="112"/>
    </row>
    <row r="834" s="12" customFormat="1" ht="47" customHeight="1" spans="1:18">
      <c r="A834" s="98">
        <v>46</v>
      </c>
      <c r="B834" s="75" t="s">
        <v>1938</v>
      </c>
      <c r="C834" s="119" t="s">
        <v>40</v>
      </c>
      <c r="D834" s="67" t="s">
        <v>867</v>
      </c>
      <c r="E834" s="70" t="s">
        <v>1142</v>
      </c>
      <c r="F834" s="75" t="s">
        <v>1939</v>
      </c>
      <c r="G834" s="98">
        <v>50</v>
      </c>
      <c r="H834" s="75" t="s">
        <v>1890</v>
      </c>
      <c r="I834" s="98"/>
      <c r="J834" s="98">
        <v>1</v>
      </c>
      <c r="K834" s="98">
        <v>0.0059</v>
      </c>
      <c r="L834" s="98">
        <v>0.0213</v>
      </c>
      <c r="M834" s="98">
        <v>0.0055</v>
      </c>
      <c r="N834" s="98">
        <v>0.0283</v>
      </c>
      <c r="O834" s="119" t="s">
        <v>1563</v>
      </c>
      <c r="P834" s="70" t="s">
        <v>57</v>
      </c>
      <c r="Q834" s="180">
        <v>2022.08</v>
      </c>
      <c r="R834" s="112"/>
    </row>
    <row r="835" s="10" customFormat="1" ht="55" customHeight="1" spans="1:18">
      <c r="A835" s="98">
        <v>47</v>
      </c>
      <c r="B835" s="75" t="s">
        <v>1940</v>
      </c>
      <c r="C835" s="119" t="s">
        <v>40</v>
      </c>
      <c r="D835" s="67" t="s">
        <v>867</v>
      </c>
      <c r="E835" s="70" t="s">
        <v>1941</v>
      </c>
      <c r="F835" s="75" t="s">
        <v>1942</v>
      </c>
      <c r="G835" s="98">
        <v>10</v>
      </c>
      <c r="H835" s="75" t="s">
        <v>1890</v>
      </c>
      <c r="I835" s="98"/>
      <c r="J835" s="98">
        <v>1</v>
      </c>
      <c r="K835" s="98">
        <v>0.0054</v>
      </c>
      <c r="L835" s="98">
        <v>0.0193</v>
      </c>
      <c r="M835" s="98">
        <v>0.0327</v>
      </c>
      <c r="N835" s="98">
        <v>0.0958</v>
      </c>
      <c r="O835" s="119" t="s">
        <v>1563</v>
      </c>
      <c r="P835" s="70" t="s">
        <v>1943</v>
      </c>
      <c r="Q835" s="180">
        <v>2022.08</v>
      </c>
      <c r="R835" s="67"/>
    </row>
    <row r="836" s="12" customFormat="1" ht="71" customHeight="1" spans="1:18">
      <c r="A836" s="98">
        <v>48</v>
      </c>
      <c r="B836" s="75" t="s">
        <v>1944</v>
      </c>
      <c r="C836" s="119" t="s">
        <v>40</v>
      </c>
      <c r="D836" s="67" t="s">
        <v>867</v>
      </c>
      <c r="E836" s="119" t="s">
        <v>1945</v>
      </c>
      <c r="F836" s="75" t="s">
        <v>1946</v>
      </c>
      <c r="G836" s="98">
        <v>25</v>
      </c>
      <c r="H836" s="75" t="s">
        <v>1890</v>
      </c>
      <c r="I836" s="98">
        <v>1</v>
      </c>
      <c r="J836" s="98"/>
      <c r="K836" s="98">
        <v>0.0079</v>
      </c>
      <c r="L836" s="279">
        <v>0.0145</v>
      </c>
      <c r="M836" s="98">
        <v>0.0321</v>
      </c>
      <c r="N836" s="98">
        <v>0.0472</v>
      </c>
      <c r="O836" s="119" t="s">
        <v>1563</v>
      </c>
      <c r="P836" s="70" t="s">
        <v>1943</v>
      </c>
      <c r="Q836" s="180">
        <v>2022.08</v>
      </c>
      <c r="R836" s="98"/>
    </row>
    <row r="837" s="12" customFormat="1" ht="47" customHeight="1" spans="1:18">
      <c r="A837" s="98">
        <v>49</v>
      </c>
      <c r="B837" s="75" t="s">
        <v>1947</v>
      </c>
      <c r="C837" s="70" t="s">
        <v>40</v>
      </c>
      <c r="D837" s="67" t="s">
        <v>867</v>
      </c>
      <c r="E837" s="70" t="s">
        <v>1948</v>
      </c>
      <c r="F837" s="75" t="s">
        <v>1949</v>
      </c>
      <c r="G837" s="67">
        <v>23</v>
      </c>
      <c r="H837" s="75" t="s">
        <v>1890</v>
      </c>
      <c r="I837" s="98"/>
      <c r="J837" s="98">
        <v>1</v>
      </c>
      <c r="K837" s="180">
        <v>0.0077</v>
      </c>
      <c r="L837" s="180">
        <v>0.0295</v>
      </c>
      <c r="M837" s="180">
        <v>0.0436</v>
      </c>
      <c r="N837" s="180">
        <v>0.159</v>
      </c>
      <c r="O837" s="119" t="s">
        <v>1563</v>
      </c>
      <c r="P837" s="70" t="s">
        <v>57</v>
      </c>
      <c r="Q837" s="180">
        <v>2022.08</v>
      </c>
      <c r="R837" s="112"/>
    </row>
    <row r="838" s="12" customFormat="1" ht="47" customHeight="1" spans="1:18">
      <c r="A838" s="98">
        <v>50</v>
      </c>
      <c r="B838" s="75" t="s">
        <v>1950</v>
      </c>
      <c r="C838" s="76" t="s">
        <v>40</v>
      </c>
      <c r="D838" s="67" t="s">
        <v>867</v>
      </c>
      <c r="E838" s="119" t="s">
        <v>48</v>
      </c>
      <c r="F838" s="75" t="s">
        <v>1951</v>
      </c>
      <c r="G838" s="109">
        <v>102.8</v>
      </c>
      <c r="H838" s="75" t="s">
        <v>1890</v>
      </c>
      <c r="I838" s="98">
        <v>1</v>
      </c>
      <c r="J838" s="98"/>
      <c r="K838" s="98">
        <v>0.0287</v>
      </c>
      <c r="L838" s="98">
        <v>0.0323</v>
      </c>
      <c r="M838" s="98">
        <v>0.134</v>
      </c>
      <c r="N838" s="98">
        <v>0.187</v>
      </c>
      <c r="O838" s="255" t="s">
        <v>1563</v>
      </c>
      <c r="P838" s="119" t="s">
        <v>48</v>
      </c>
      <c r="Q838" s="180">
        <v>2022.08</v>
      </c>
      <c r="R838" s="112"/>
    </row>
    <row r="839" s="12" customFormat="1" ht="47" customHeight="1" spans="1:18">
      <c r="A839" s="98">
        <v>51</v>
      </c>
      <c r="B839" s="75" t="s">
        <v>1952</v>
      </c>
      <c r="C839" s="76" t="s">
        <v>40</v>
      </c>
      <c r="D839" s="67" t="s">
        <v>867</v>
      </c>
      <c r="E839" s="119" t="s">
        <v>99</v>
      </c>
      <c r="F839" s="75" t="s">
        <v>1953</v>
      </c>
      <c r="G839" s="109">
        <v>47</v>
      </c>
      <c r="H839" s="75" t="s">
        <v>1890</v>
      </c>
      <c r="I839" s="98"/>
      <c r="J839" s="98">
        <v>1</v>
      </c>
      <c r="K839" s="98">
        <v>0.051</v>
      </c>
      <c r="L839" s="98">
        <v>0.0014</v>
      </c>
      <c r="M839" s="98">
        <v>0.035</v>
      </c>
      <c r="N839" s="98">
        <v>0.0587</v>
      </c>
      <c r="O839" s="255" t="s">
        <v>1563</v>
      </c>
      <c r="P839" s="119" t="s">
        <v>99</v>
      </c>
      <c r="Q839" s="180">
        <v>2022.08</v>
      </c>
      <c r="R839" s="112"/>
    </row>
    <row r="840" s="12" customFormat="1" ht="47" customHeight="1" spans="1:18">
      <c r="A840" s="98">
        <v>52</v>
      </c>
      <c r="B840" s="75" t="s">
        <v>1709</v>
      </c>
      <c r="C840" s="76" t="s">
        <v>40</v>
      </c>
      <c r="D840" s="67" t="s">
        <v>867</v>
      </c>
      <c r="E840" s="119" t="s">
        <v>99</v>
      </c>
      <c r="F840" s="75" t="s">
        <v>1954</v>
      </c>
      <c r="G840" s="109">
        <v>48</v>
      </c>
      <c r="H840" s="75" t="s">
        <v>1890</v>
      </c>
      <c r="I840" s="98">
        <v>1</v>
      </c>
      <c r="J840" s="98"/>
      <c r="K840" s="98">
        <v>0.021</v>
      </c>
      <c r="L840" s="98">
        <v>0.0057</v>
      </c>
      <c r="M840" s="98">
        <v>0.012</v>
      </c>
      <c r="N840" s="98">
        <v>1.0587</v>
      </c>
      <c r="O840" s="255" t="s">
        <v>1563</v>
      </c>
      <c r="P840" s="119" t="s">
        <v>99</v>
      </c>
      <c r="Q840" s="180">
        <v>2022.08</v>
      </c>
      <c r="R840" s="112"/>
    </row>
    <row r="841" s="12" customFormat="1" ht="47" customHeight="1" spans="1:18">
      <c r="A841" s="98">
        <v>53</v>
      </c>
      <c r="B841" s="75" t="s">
        <v>1719</v>
      </c>
      <c r="C841" s="76" t="s">
        <v>40</v>
      </c>
      <c r="D841" s="67" t="s">
        <v>867</v>
      </c>
      <c r="E841" s="119" t="s">
        <v>99</v>
      </c>
      <c r="F841" s="75" t="s">
        <v>1955</v>
      </c>
      <c r="G841" s="109">
        <v>30.5</v>
      </c>
      <c r="H841" s="75" t="s">
        <v>1890</v>
      </c>
      <c r="I841" s="98">
        <v>1</v>
      </c>
      <c r="J841" s="98"/>
      <c r="K841" s="98">
        <v>0.034</v>
      </c>
      <c r="L841" s="98">
        <v>0.0024</v>
      </c>
      <c r="M841" s="98">
        <v>0.052</v>
      </c>
      <c r="N841" s="98">
        <v>2.0587</v>
      </c>
      <c r="O841" s="255" t="s">
        <v>1563</v>
      </c>
      <c r="P841" s="119" t="s">
        <v>99</v>
      </c>
      <c r="Q841" s="180">
        <v>2022.08</v>
      </c>
      <c r="R841" s="112"/>
    </row>
    <row r="842" s="21" customFormat="1" ht="55" customHeight="1" spans="1:249">
      <c r="A842" s="98">
        <v>54</v>
      </c>
      <c r="B842" s="116" t="s">
        <v>1956</v>
      </c>
      <c r="C842" s="119" t="s">
        <v>40</v>
      </c>
      <c r="D842" s="67" t="s">
        <v>867</v>
      </c>
      <c r="E842" s="116" t="s">
        <v>1264</v>
      </c>
      <c r="F842" s="117" t="s">
        <v>1957</v>
      </c>
      <c r="G842" s="119">
        <v>39.78</v>
      </c>
      <c r="H842" s="143" t="s">
        <v>1958</v>
      </c>
      <c r="I842" s="119"/>
      <c r="J842" s="119">
        <v>1</v>
      </c>
      <c r="K842" s="280">
        <v>0.01</v>
      </c>
      <c r="L842" s="280">
        <v>0.12</v>
      </c>
      <c r="M842" s="280">
        <v>0.213</v>
      </c>
      <c r="N842" s="280">
        <v>0.351</v>
      </c>
      <c r="O842" s="70" t="s">
        <v>1563</v>
      </c>
      <c r="P842" s="70" t="s">
        <v>99</v>
      </c>
      <c r="Q842" s="70">
        <v>2022.08</v>
      </c>
      <c r="R842" s="117"/>
      <c r="S842" s="22"/>
      <c r="T842" s="22"/>
      <c r="U842" s="22"/>
      <c r="V842" s="22"/>
      <c r="W842" s="22"/>
      <c r="X842" s="22"/>
      <c r="Y842" s="22"/>
      <c r="Z842" s="22"/>
      <c r="AA842" s="22"/>
      <c r="AB842" s="22"/>
      <c r="AC842" s="22"/>
      <c r="AD842" s="22"/>
      <c r="AE842" s="22"/>
      <c r="AF842" s="22"/>
      <c r="AG842" s="22"/>
      <c r="AH842" s="22"/>
      <c r="AI842" s="22"/>
      <c r="AJ842" s="22"/>
      <c r="AK842" s="22"/>
      <c r="AL842" s="22"/>
      <c r="AM842" s="22"/>
      <c r="AN842" s="22"/>
      <c r="AO842" s="22"/>
      <c r="AP842" s="22"/>
      <c r="AQ842" s="22"/>
      <c r="AR842" s="22"/>
      <c r="AS842" s="22"/>
      <c r="AT842" s="22"/>
      <c r="AU842" s="22"/>
      <c r="AV842" s="22"/>
      <c r="AW842" s="22"/>
      <c r="AX842" s="22"/>
      <c r="AY842" s="22"/>
      <c r="AZ842" s="22"/>
      <c r="BA842" s="22"/>
      <c r="BB842" s="22"/>
      <c r="BC842" s="22"/>
      <c r="BD842" s="22"/>
      <c r="BE842" s="22"/>
      <c r="BF842" s="22"/>
      <c r="BG842" s="22"/>
      <c r="BH842" s="22"/>
      <c r="BI842" s="22"/>
      <c r="BJ842" s="22"/>
      <c r="BK842" s="22"/>
      <c r="BL842" s="22"/>
      <c r="BM842" s="22"/>
      <c r="BN842" s="22"/>
      <c r="BO842" s="22"/>
      <c r="BP842" s="22"/>
      <c r="BQ842" s="22"/>
      <c r="BR842" s="22"/>
      <c r="BS842" s="22"/>
      <c r="BT842" s="22"/>
      <c r="BU842" s="22"/>
      <c r="BV842" s="22"/>
      <c r="BW842" s="22"/>
      <c r="BX842" s="22"/>
      <c r="BY842" s="22"/>
      <c r="BZ842" s="22"/>
      <c r="CA842" s="22"/>
      <c r="CB842" s="22"/>
      <c r="CC842" s="22"/>
      <c r="CD842" s="22"/>
      <c r="CE842" s="22"/>
      <c r="CF842" s="22"/>
      <c r="CG842" s="22"/>
      <c r="CH842" s="22"/>
      <c r="CI842" s="22"/>
      <c r="CJ842" s="22"/>
      <c r="CK842" s="22"/>
      <c r="CL842" s="22"/>
      <c r="CM842" s="22"/>
      <c r="CN842" s="22"/>
      <c r="CO842" s="22"/>
      <c r="CP842" s="22"/>
      <c r="CQ842" s="22"/>
      <c r="CR842" s="22"/>
      <c r="CS842" s="22"/>
      <c r="CT842" s="22"/>
      <c r="CU842" s="22"/>
      <c r="CV842" s="22"/>
      <c r="CW842" s="22"/>
      <c r="CX842" s="22"/>
      <c r="CY842" s="22"/>
      <c r="CZ842" s="22"/>
      <c r="DA842" s="22"/>
      <c r="DB842" s="22"/>
      <c r="DC842" s="22"/>
      <c r="DD842" s="22"/>
      <c r="DE842" s="22"/>
      <c r="DF842" s="22"/>
      <c r="DG842" s="22"/>
      <c r="DH842" s="22"/>
      <c r="DI842" s="22"/>
      <c r="DJ842" s="22"/>
      <c r="DK842" s="22"/>
      <c r="DL842" s="22"/>
      <c r="DM842" s="22"/>
      <c r="DN842" s="22"/>
      <c r="DO842" s="22"/>
      <c r="DP842" s="22"/>
      <c r="DQ842" s="22"/>
      <c r="DR842" s="22"/>
      <c r="DS842" s="22"/>
      <c r="DT842" s="22"/>
      <c r="DU842" s="22"/>
      <c r="DV842" s="22"/>
      <c r="DW842" s="22"/>
      <c r="DX842" s="22"/>
      <c r="DY842" s="22"/>
      <c r="DZ842" s="22"/>
      <c r="EA842" s="22"/>
      <c r="EB842" s="22"/>
      <c r="EC842" s="22"/>
      <c r="ED842" s="22"/>
      <c r="EE842" s="22"/>
      <c r="EF842" s="22"/>
      <c r="EG842" s="22"/>
      <c r="EH842" s="22"/>
      <c r="EI842" s="22"/>
      <c r="EJ842" s="22"/>
      <c r="EK842" s="22"/>
      <c r="EL842" s="22"/>
      <c r="EM842" s="22"/>
      <c r="EN842" s="22"/>
      <c r="EO842" s="22"/>
      <c r="EP842" s="22"/>
      <c r="EQ842" s="22"/>
      <c r="ER842" s="22"/>
      <c r="ES842" s="22"/>
      <c r="ET842" s="22"/>
      <c r="EU842" s="22"/>
      <c r="EV842" s="22"/>
      <c r="EW842" s="22"/>
      <c r="EX842" s="22"/>
      <c r="EY842" s="22"/>
      <c r="EZ842" s="22"/>
      <c r="FA842" s="22"/>
      <c r="FB842" s="22"/>
      <c r="FC842" s="22"/>
      <c r="FD842" s="22"/>
      <c r="FE842" s="22"/>
      <c r="FF842" s="22"/>
      <c r="FG842" s="22"/>
      <c r="FH842" s="22"/>
      <c r="FI842" s="22"/>
      <c r="FJ842" s="22"/>
      <c r="FK842" s="22"/>
      <c r="FL842" s="22"/>
      <c r="FM842" s="22"/>
      <c r="FN842" s="22"/>
      <c r="FO842" s="22"/>
      <c r="FP842" s="22"/>
      <c r="FQ842" s="22"/>
      <c r="FR842" s="22"/>
      <c r="FS842" s="22"/>
      <c r="FT842" s="22"/>
      <c r="FU842" s="22"/>
      <c r="FV842" s="22"/>
      <c r="FW842" s="22"/>
      <c r="FX842" s="22"/>
      <c r="FY842" s="22"/>
      <c r="FZ842" s="22"/>
      <c r="GA842" s="22"/>
      <c r="GB842" s="22"/>
      <c r="GC842" s="22"/>
      <c r="GD842" s="22"/>
      <c r="GE842" s="22"/>
      <c r="GF842" s="22"/>
      <c r="GG842" s="22"/>
      <c r="GH842" s="22"/>
      <c r="GI842" s="22"/>
      <c r="GJ842" s="22"/>
      <c r="GK842" s="22"/>
      <c r="GL842" s="22"/>
      <c r="GM842" s="22"/>
      <c r="GN842" s="22"/>
      <c r="GO842" s="22"/>
      <c r="GP842" s="22"/>
      <c r="GQ842" s="22"/>
      <c r="GR842" s="22"/>
      <c r="GS842" s="22"/>
      <c r="GT842" s="22"/>
      <c r="GU842" s="22"/>
      <c r="GV842" s="22"/>
      <c r="GW842" s="22"/>
      <c r="GX842" s="22"/>
      <c r="GY842" s="22"/>
      <c r="GZ842" s="22"/>
      <c r="HA842" s="22"/>
      <c r="HB842" s="22"/>
      <c r="HC842" s="22"/>
      <c r="HD842" s="22"/>
      <c r="HE842" s="22"/>
      <c r="HF842" s="22"/>
      <c r="HG842" s="22"/>
      <c r="HH842" s="22"/>
      <c r="HI842" s="22"/>
      <c r="HJ842" s="22"/>
      <c r="HK842" s="22"/>
      <c r="HL842" s="22"/>
      <c r="HM842" s="22"/>
      <c r="HN842" s="22"/>
      <c r="HO842" s="22"/>
      <c r="HP842" s="22"/>
      <c r="HQ842" s="22"/>
      <c r="HR842" s="22"/>
      <c r="HS842" s="22"/>
      <c r="HT842" s="22"/>
      <c r="HU842" s="22"/>
      <c r="HV842" s="22"/>
      <c r="HW842" s="22"/>
      <c r="HX842" s="22"/>
      <c r="HY842" s="22"/>
      <c r="HZ842" s="22"/>
      <c r="IA842" s="22"/>
      <c r="IB842" s="22"/>
      <c r="IC842" s="22"/>
      <c r="ID842" s="22"/>
      <c r="IE842" s="22"/>
      <c r="IF842" s="22"/>
      <c r="IG842" s="22"/>
      <c r="IH842" s="22"/>
      <c r="II842" s="22"/>
      <c r="IJ842" s="22"/>
      <c r="IK842" s="22"/>
      <c r="IL842" s="22"/>
      <c r="IM842" s="22"/>
      <c r="IN842" s="22"/>
      <c r="IO842" s="22"/>
    </row>
    <row r="843" s="21" customFormat="1" ht="65" customHeight="1" spans="1:249">
      <c r="A843" s="98">
        <v>55</v>
      </c>
      <c r="B843" s="117" t="s">
        <v>1959</v>
      </c>
      <c r="C843" s="119" t="s">
        <v>40</v>
      </c>
      <c r="D843" s="67" t="s">
        <v>867</v>
      </c>
      <c r="E843" s="116" t="s">
        <v>1235</v>
      </c>
      <c r="F843" s="143" t="s">
        <v>1960</v>
      </c>
      <c r="G843" s="277">
        <v>76.75</v>
      </c>
      <c r="H843" s="143" t="s">
        <v>1961</v>
      </c>
      <c r="I843" s="119">
        <v>2</v>
      </c>
      <c r="J843" s="119"/>
      <c r="K843" s="280">
        <v>0.11</v>
      </c>
      <c r="L843" s="280">
        <v>0.4</v>
      </c>
      <c r="M843" s="280">
        <v>0.531</v>
      </c>
      <c r="N843" s="280">
        <v>0.761</v>
      </c>
      <c r="O843" s="70" t="s">
        <v>1563</v>
      </c>
      <c r="P843" s="70" t="s">
        <v>99</v>
      </c>
      <c r="Q843" s="70">
        <v>2022.08</v>
      </c>
      <c r="R843" s="117"/>
      <c r="S843" s="22"/>
      <c r="T843" s="22"/>
      <c r="U843" s="22"/>
      <c r="V843" s="22"/>
      <c r="W843" s="22"/>
      <c r="X843" s="22"/>
      <c r="Y843" s="22"/>
      <c r="Z843" s="22"/>
      <c r="AA843" s="22"/>
      <c r="AB843" s="22"/>
      <c r="AC843" s="22"/>
      <c r="AD843" s="22"/>
      <c r="AE843" s="22"/>
      <c r="AF843" s="22"/>
      <c r="AG843" s="22"/>
      <c r="AH843" s="22"/>
      <c r="AI843" s="22"/>
      <c r="AJ843" s="22"/>
      <c r="AK843" s="22"/>
      <c r="AL843" s="22"/>
      <c r="AM843" s="22"/>
      <c r="AN843" s="22"/>
      <c r="AO843" s="22"/>
      <c r="AP843" s="22"/>
      <c r="AQ843" s="22"/>
      <c r="AR843" s="22"/>
      <c r="AS843" s="22"/>
      <c r="AT843" s="22"/>
      <c r="AU843" s="22"/>
      <c r="AV843" s="22"/>
      <c r="AW843" s="22"/>
      <c r="AX843" s="22"/>
      <c r="AY843" s="22"/>
      <c r="AZ843" s="22"/>
      <c r="BA843" s="22"/>
      <c r="BB843" s="22"/>
      <c r="BC843" s="22"/>
      <c r="BD843" s="22"/>
      <c r="BE843" s="22"/>
      <c r="BF843" s="22"/>
      <c r="BG843" s="22"/>
      <c r="BH843" s="22"/>
      <c r="BI843" s="22"/>
      <c r="BJ843" s="22"/>
      <c r="BK843" s="22"/>
      <c r="BL843" s="22"/>
      <c r="BM843" s="22"/>
      <c r="BN843" s="22"/>
      <c r="BO843" s="22"/>
      <c r="BP843" s="22"/>
      <c r="BQ843" s="22"/>
      <c r="BR843" s="22"/>
      <c r="BS843" s="22"/>
      <c r="BT843" s="22"/>
      <c r="BU843" s="22"/>
      <c r="BV843" s="22"/>
      <c r="BW843" s="22"/>
      <c r="BX843" s="22"/>
      <c r="BY843" s="22"/>
      <c r="BZ843" s="22"/>
      <c r="CA843" s="22"/>
      <c r="CB843" s="22"/>
      <c r="CC843" s="22"/>
      <c r="CD843" s="22"/>
      <c r="CE843" s="22"/>
      <c r="CF843" s="22"/>
      <c r="CG843" s="22"/>
      <c r="CH843" s="22"/>
      <c r="CI843" s="22"/>
      <c r="CJ843" s="22"/>
      <c r="CK843" s="22"/>
      <c r="CL843" s="22"/>
      <c r="CM843" s="22"/>
      <c r="CN843" s="22"/>
      <c r="CO843" s="22"/>
      <c r="CP843" s="22"/>
      <c r="CQ843" s="22"/>
      <c r="CR843" s="22"/>
      <c r="CS843" s="22"/>
      <c r="CT843" s="22"/>
      <c r="CU843" s="22"/>
      <c r="CV843" s="22"/>
      <c r="CW843" s="22"/>
      <c r="CX843" s="22"/>
      <c r="CY843" s="22"/>
      <c r="CZ843" s="22"/>
      <c r="DA843" s="22"/>
      <c r="DB843" s="22"/>
      <c r="DC843" s="22"/>
      <c r="DD843" s="22"/>
      <c r="DE843" s="22"/>
      <c r="DF843" s="22"/>
      <c r="DG843" s="22"/>
      <c r="DH843" s="22"/>
      <c r="DI843" s="22"/>
      <c r="DJ843" s="22"/>
      <c r="DK843" s="22"/>
      <c r="DL843" s="22"/>
      <c r="DM843" s="22"/>
      <c r="DN843" s="22"/>
      <c r="DO843" s="22"/>
      <c r="DP843" s="22"/>
      <c r="DQ843" s="22"/>
      <c r="DR843" s="22"/>
      <c r="DS843" s="22"/>
      <c r="DT843" s="22"/>
      <c r="DU843" s="22"/>
      <c r="DV843" s="22"/>
      <c r="DW843" s="22"/>
      <c r="DX843" s="22"/>
      <c r="DY843" s="22"/>
      <c r="DZ843" s="22"/>
      <c r="EA843" s="22"/>
      <c r="EB843" s="22"/>
      <c r="EC843" s="22"/>
      <c r="ED843" s="22"/>
      <c r="EE843" s="22"/>
      <c r="EF843" s="22"/>
      <c r="EG843" s="22"/>
      <c r="EH843" s="22"/>
      <c r="EI843" s="22"/>
      <c r="EJ843" s="22"/>
      <c r="EK843" s="22"/>
      <c r="EL843" s="22"/>
      <c r="EM843" s="22"/>
      <c r="EN843" s="22"/>
      <c r="EO843" s="22"/>
      <c r="EP843" s="22"/>
      <c r="EQ843" s="22"/>
      <c r="ER843" s="22"/>
      <c r="ES843" s="22"/>
      <c r="ET843" s="22"/>
      <c r="EU843" s="22"/>
      <c r="EV843" s="22"/>
      <c r="EW843" s="22"/>
      <c r="EX843" s="22"/>
      <c r="EY843" s="22"/>
      <c r="EZ843" s="22"/>
      <c r="FA843" s="22"/>
      <c r="FB843" s="22"/>
      <c r="FC843" s="22"/>
      <c r="FD843" s="22"/>
      <c r="FE843" s="22"/>
      <c r="FF843" s="22"/>
      <c r="FG843" s="22"/>
      <c r="FH843" s="22"/>
      <c r="FI843" s="22"/>
      <c r="FJ843" s="22"/>
      <c r="FK843" s="22"/>
      <c r="FL843" s="22"/>
      <c r="FM843" s="22"/>
      <c r="FN843" s="22"/>
      <c r="FO843" s="22"/>
      <c r="FP843" s="22"/>
      <c r="FQ843" s="22"/>
      <c r="FR843" s="22"/>
      <c r="FS843" s="22"/>
      <c r="FT843" s="22"/>
      <c r="FU843" s="22"/>
      <c r="FV843" s="22"/>
      <c r="FW843" s="22"/>
      <c r="FX843" s="22"/>
      <c r="FY843" s="22"/>
      <c r="FZ843" s="22"/>
      <c r="GA843" s="22"/>
      <c r="GB843" s="22"/>
      <c r="GC843" s="22"/>
      <c r="GD843" s="22"/>
      <c r="GE843" s="22"/>
      <c r="GF843" s="22"/>
      <c r="GG843" s="22"/>
      <c r="GH843" s="22"/>
      <c r="GI843" s="22"/>
      <c r="GJ843" s="22"/>
      <c r="GK843" s="22"/>
      <c r="GL843" s="22"/>
      <c r="GM843" s="22"/>
      <c r="GN843" s="22"/>
      <c r="GO843" s="22"/>
      <c r="GP843" s="22"/>
      <c r="GQ843" s="22"/>
      <c r="GR843" s="22"/>
      <c r="GS843" s="22"/>
      <c r="GT843" s="22"/>
      <c r="GU843" s="22"/>
      <c r="GV843" s="22"/>
      <c r="GW843" s="22"/>
      <c r="GX843" s="22"/>
      <c r="GY843" s="22"/>
      <c r="GZ843" s="22"/>
      <c r="HA843" s="22"/>
      <c r="HB843" s="22"/>
      <c r="HC843" s="22"/>
      <c r="HD843" s="22"/>
      <c r="HE843" s="22"/>
      <c r="HF843" s="22"/>
      <c r="HG843" s="22"/>
      <c r="HH843" s="22"/>
      <c r="HI843" s="22"/>
      <c r="HJ843" s="22"/>
      <c r="HK843" s="22"/>
      <c r="HL843" s="22"/>
      <c r="HM843" s="22"/>
      <c r="HN843" s="22"/>
      <c r="HO843" s="22"/>
      <c r="HP843" s="22"/>
      <c r="HQ843" s="22"/>
      <c r="HR843" s="22"/>
      <c r="HS843" s="22"/>
      <c r="HT843" s="22"/>
      <c r="HU843" s="22"/>
      <c r="HV843" s="22"/>
      <c r="HW843" s="22"/>
      <c r="HX843" s="22"/>
      <c r="HY843" s="22"/>
      <c r="HZ843" s="22"/>
      <c r="IA843" s="22"/>
      <c r="IB843" s="22"/>
      <c r="IC843" s="22"/>
      <c r="ID843" s="22"/>
      <c r="IE843" s="22"/>
      <c r="IF843" s="22"/>
      <c r="IG843" s="22"/>
      <c r="IH843" s="22"/>
      <c r="II843" s="22"/>
      <c r="IJ843" s="22"/>
      <c r="IK843" s="22"/>
      <c r="IL843" s="22"/>
      <c r="IM843" s="22"/>
      <c r="IN843" s="22"/>
      <c r="IO843" s="22"/>
    </row>
    <row r="844" s="12" customFormat="1" ht="47" customHeight="1" spans="1:18">
      <c r="A844" s="98">
        <v>56</v>
      </c>
      <c r="B844" s="75" t="s">
        <v>1962</v>
      </c>
      <c r="C844" s="76" t="s">
        <v>40</v>
      </c>
      <c r="D844" s="67" t="s">
        <v>867</v>
      </c>
      <c r="E844" s="119" t="s">
        <v>111</v>
      </c>
      <c r="F844" s="75" t="s">
        <v>1963</v>
      </c>
      <c r="G844" s="109">
        <v>23.4</v>
      </c>
      <c r="H844" s="75" t="s">
        <v>1890</v>
      </c>
      <c r="I844" s="98"/>
      <c r="J844" s="98">
        <v>1</v>
      </c>
      <c r="K844" s="98">
        <v>0.0069</v>
      </c>
      <c r="L844" s="98">
        <v>0.0182</v>
      </c>
      <c r="M844" s="98">
        <v>0.0396</v>
      </c>
      <c r="N844" s="98">
        <v>0.0878</v>
      </c>
      <c r="O844" s="255" t="s">
        <v>1563</v>
      </c>
      <c r="P844" s="119" t="s">
        <v>111</v>
      </c>
      <c r="Q844" s="180">
        <v>2022.08</v>
      </c>
      <c r="R844" s="112"/>
    </row>
    <row r="845" s="12" customFormat="1" ht="47" customHeight="1" spans="1:18">
      <c r="A845" s="98">
        <v>57</v>
      </c>
      <c r="B845" s="75" t="s">
        <v>1688</v>
      </c>
      <c r="C845" s="76" t="s">
        <v>40</v>
      </c>
      <c r="D845" s="67" t="s">
        <v>867</v>
      </c>
      <c r="E845" s="119" t="s">
        <v>51</v>
      </c>
      <c r="F845" s="75" t="s">
        <v>1964</v>
      </c>
      <c r="G845" s="138">
        <v>30</v>
      </c>
      <c r="H845" s="75" t="s">
        <v>1890</v>
      </c>
      <c r="I845" s="98">
        <v>1</v>
      </c>
      <c r="J845" s="98"/>
      <c r="K845" s="98">
        <v>0.0027</v>
      </c>
      <c r="L845" s="98">
        <v>0.0057</v>
      </c>
      <c r="M845" s="98">
        <v>0.0133</v>
      </c>
      <c r="N845" s="98">
        <v>0.0251</v>
      </c>
      <c r="O845" s="255" t="s">
        <v>1563</v>
      </c>
      <c r="P845" s="119" t="s">
        <v>51</v>
      </c>
      <c r="Q845" s="180">
        <v>2022.08</v>
      </c>
      <c r="R845" s="112"/>
    </row>
    <row r="846" s="10" customFormat="1" ht="55" customHeight="1" spans="1:18">
      <c r="A846" s="98">
        <v>58</v>
      </c>
      <c r="B846" s="75" t="s">
        <v>1965</v>
      </c>
      <c r="C846" s="70" t="s">
        <v>40</v>
      </c>
      <c r="D846" s="67" t="s">
        <v>867</v>
      </c>
      <c r="E846" s="70" t="s">
        <v>1686</v>
      </c>
      <c r="F846" s="69" t="s">
        <v>1966</v>
      </c>
      <c r="G846" s="97">
        <f>67.64+42+3</f>
        <v>112.64</v>
      </c>
      <c r="H846" s="71" t="s">
        <v>1967</v>
      </c>
      <c r="I846" s="73">
        <v>1</v>
      </c>
      <c r="J846" s="73"/>
      <c r="K846" s="101">
        <v>0.0091</v>
      </c>
      <c r="L846" s="101" t="s">
        <v>1968</v>
      </c>
      <c r="M846" s="101">
        <v>0.0505</v>
      </c>
      <c r="N846" s="101">
        <v>0.0954</v>
      </c>
      <c r="O846" s="255" t="s">
        <v>1563</v>
      </c>
      <c r="P846" s="119" t="s">
        <v>51</v>
      </c>
      <c r="Q846" s="180">
        <v>2022.08</v>
      </c>
      <c r="R846" s="118"/>
    </row>
    <row r="847" s="12" customFormat="1" ht="47" customHeight="1" spans="1:18">
      <c r="A847" s="98">
        <v>59</v>
      </c>
      <c r="B847" s="75" t="s">
        <v>1969</v>
      </c>
      <c r="C847" s="76" t="s">
        <v>40</v>
      </c>
      <c r="D847" s="67" t="s">
        <v>867</v>
      </c>
      <c r="E847" s="119" t="s">
        <v>1970</v>
      </c>
      <c r="F847" s="75" t="s">
        <v>1971</v>
      </c>
      <c r="G847" s="138">
        <v>9.5</v>
      </c>
      <c r="H847" s="75" t="s">
        <v>1972</v>
      </c>
      <c r="I847" s="98">
        <v>1</v>
      </c>
      <c r="J847" s="98"/>
      <c r="K847" s="98">
        <v>0.0036</v>
      </c>
      <c r="L847" s="98">
        <v>0.0074</v>
      </c>
      <c r="M847" s="98">
        <v>0.0162</v>
      </c>
      <c r="N847" s="98">
        <v>0.0345</v>
      </c>
      <c r="O847" s="255" t="s">
        <v>1563</v>
      </c>
      <c r="P847" s="119" t="s">
        <v>67</v>
      </c>
      <c r="Q847" s="180">
        <v>2022.08</v>
      </c>
      <c r="R847" s="75"/>
    </row>
    <row r="848" s="12" customFormat="1" ht="70" customHeight="1" spans="1:18">
      <c r="A848" s="98">
        <v>60</v>
      </c>
      <c r="B848" s="75" t="s">
        <v>1973</v>
      </c>
      <c r="C848" s="76" t="s">
        <v>40</v>
      </c>
      <c r="D848" s="67" t="s">
        <v>867</v>
      </c>
      <c r="E848" s="119" t="s">
        <v>1974</v>
      </c>
      <c r="F848" s="75" t="s">
        <v>1975</v>
      </c>
      <c r="G848" s="138">
        <v>69</v>
      </c>
      <c r="H848" s="75" t="s">
        <v>1890</v>
      </c>
      <c r="I848" s="98">
        <v>1</v>
      </c>
      <c r="J848" s="98"/>
      <c r="K848" s="98">
        <v>0.051</v>
      </c>
      <c r="L848" s="98">
        <v>0.0014</v>
      </c>
      <c r="M848" s="98">
        <v>0.035</v>
      </c>
      <c r="N848" s="98">
        <v>0.0587</v>
      </c>
      <c r="O848" s="255" t="s">
        <v>1563</v>
      </c>
      <c r="P848" s="119" t="s">
        <v>67</v>
      </c>
      <c r="Q848" s="180">
        <v>2022.08</v>
      </c>
      <c r="R848" s="112"/>
    </row>
    <row r="849" s="12" customFormat="1" ht="47" customHeight="1" spans="1:18">
      <c r="A849" s="98">
        <v>61</v>
      </c>
      <c r="B849" s="75" t="s">
        <v>1976</v>
      </c>
      <c r="C849" s="76" t="s">
        <v>40</v>
      </c>
      <c r="D849" s="67" t="s">
        <v>867</v>
      </c>
      <c r="E849" s="119" t="s">
        <v>102</v>
      </c>
      <c r="F849" s="75" t="s">
        <v>1977</v>
      </c>
      <c r="G849" s="138">
        <v>56.12</v>
      </c>
      <c r="H849" s="75" t="s">
        <v>1890</v>
      </c>
      <c r="I849" s="98">
        <v>1</v>
      </c>
      <c r="J849" s="98"/>
      <c r="K849" s="95">
        <v>0.002</v>
      </c>
      <c r="L849" s="95">
        <v>0.009</v>
      </c>
      <c r="M849" s="98">
        <v>0.0133</v>
      </c>
      <c r="N849" s="98">
        <v>0.0351</v>
      </c>
      <c r="O849" s="255" t="s">
        <v>1563</v>
      </c>
      <c r="P849" s="119" t="s">
        <v>102</v>
      </c>
      <c r="Q849" s="180">
        <v>2022.08</v>
      </c>
      <c r="R849" s="112"/>
    </row>
    <row r="850" s="12" customFormat="1" ht="47" customHeight="1" spans="1:18">
      <c r="A850" s="98">
        <v>62</v>
      </c>
      <c r="B850" s="75" t="s">
        <v>1978</v>
      </c>
      <c r="C850" s="76" t="s">
        <v>40</v>
      </c>
      <c r="D850" s="67" t="s">
        <v>867</v>
      </c>
      <c r="E850" s="119" t="s">
        <v>102</v>
      </c>
      <c r="F850" s="75" t="s">
        <v>1979</v>
      </c>
      <c r="G850" s="138">
        <v>68</v>
      </c>
      <c r="H850" s="75" t="s">
        <v>1890</v>
      </c>
      <c r="I850" s="98"/>
      <c r="J850" s="98">
        <v>1</v>
      </c>
      <c r="K850" s="98">
        <v>0.0036</v>
      </c>
      <c r="L850" s="98">
        <v>0.0074</v>
      </c>
      <c r="M850" s="98">
        <v>0.0162</v>
      </c>
      <c r="N850" s="98">
        <v>0.0345</v>
      </c>
      <c r="O850" s="255" t="s">
        <v>1563</v>
      </c>
      <c r="P850" s="119" t="s">
        <v>102</v>
      </c>
      <c r="Q850" s="180">
        <v>2022.08</v>
      </c>
      <c r="R850" s="112"/>
    </row>
    <row r="851" s="12" customFormat="1" ht="47" customHeight="1" spans="1:18">
      <c r="A851" s="98">
        <v>63</v>
      </c>
      <c r="B851" s="75" t="s">
        <v>1980</v>
      </c>
      <c r="C851" s="70" t="s">
        <v>40</v>
      </c>
      <c r="D851" s="67" t="s">
        <v>867</v>
      </c>
      <c r="E851" s="70" t="s">
        <v>1782</v>
      </c>
      <c r="F851" s="75" t="s">
        <v>1981</v>
      </c>
      <c r="G851" s="67">
        <v>36.65</v>
      </c>
      <c r="H851" s="75" t="s">
        <v>1890</v>
      </c>
      <c r="I851" s="67"/>
      <c r="J851" s="67">
        <v>1</v>
      </c>
      <c r="K851" s="67">
        <v>0.001</v>
      </c>
      <c r="L851" s="67">
        <v>0.0017</v>
      </c>
      <c r="M851" s="67">
        <v>0.005</v>
      </c>
      <c r="N851" s="67">
        <v>0.0072</v>
      </c>
      <c r="O851" s="70" t="s">
        <v>1563</v>
      </c>
      <c r="P851" s="70" t="s">
        <v>102</v>
      </c>
      <c r="Q851" s="180">
        <v>2022.08</v>
      </c>
      <c r="R851" s="112"/>
    </row>
    <row r="852" s="10" customFormat="1" ht="55" customHeight="1" spans="1:18">
      <c r="A852" s="98">
        <v>64</v>
      </c>
      <c r="B852" s="137" t="s">
        <v>1982</v>
      </c>
      <c r="C852" s="119" t="s">
        <v>40</v>
      </c>
      <c r="D852" s="67" t="s">
        <v>867</v>
      </c>
      <c r="E852" s="119" t="s">
        <v>1983</v>
      </c>
      <c r="F852" s="75" t="s">
        <v>1984</v>
      </c>
      <c r="G852" s="79">
        <f>89+15</f>
        <v>104</v>
      </c>
      <c r="H852" s="75" t="s">
        <v>1890</v>
      </c>
      <c r="I852" s="91"/>
      <c r="J852" s="176">
        <v>1</v>
      </c>
      <c r="K852" s="176">
        <v>0.0043</v>
      </c>
      <c r="L852" s="176">
        <v>0.0137</v>
      </c>
      <c r="M852" s="176">
        <v>0.0291</v>
      </c>
      <c r="N852" s="176">
        <v>0.0521</v>
      </c>
      <c r="O852" s="119" t="s">
        <v>1563</v>
      </c>
      <c r="P852" s="255" t="s">
        <v>74</v>
      </c>
      <c r="Q852" s="180">
        <v>2022.08</v>
      </c>
      <c r="R852" s="118"/>
    </row>
    <row r="853" s="10" customFormat="1" ht="55" customHeight="1" spans="1:18">
      <c r="A853" s="98">
        <v>65</v>
      </c>
      <c r="B853" s="75" t="s">
        <v>1985</v>
      </c>
      <c r="C853" s="119" t="s">
        <v>40</v>
      </c>
      <c r="D853" s="67" t="s">
        <v>867</v>
      </c>
      <c r="E853" s="119" t="s">
        <v>1841</v>
      </c>
      <c r="F853" s="75" t="s">
        <v>1986</v>
      </c>
      <c r="G853" s="79">
        <v>30</v>
      </c>
      <c r="H853" s="75" t="s">
        <v>1890</v>
      </c>
      <c r="I853" s="98">
        <v>1</v>
      </c>
      <c r="J853" s="176"/>
      <c r="K853" s="259">
        <v>0.0087</v>
      </c>
      <c r="L853" s="260">
        <v>0.0145</v>
      </c>
      <c r="M853" s="261">
        <v>0.0464</v>
      </c>
      <c r="N853" s="261">
        <v>0.0723</v>
      </c>
      <c r="O853" s="119" t="s">
        <v>1563</v>
      </c>
      <c r="P853" s="255" t="s">
        <v>74</v>
      </c>
      <c r="Q853" s="180">
        <v>2022.08</v>
      </c>
      <c r="R853" s="118"/>
    </row>
    <row r="854" s="10" customFormat="1" ht="55" customHeight="1" spans="1:18">
      <c r="A854" s="98">
        <v>66</v>
      </c>
      <c r="B854" s="75" t="s">
        <v>1987</v>
      </c>
      <c r="C854" s="119" t="s">
        <v>40</v>
      </c>
      <c r="D854" s="67" t="s">
        <v>867</v>
      </c>
      <c r="E854" s="119" t="s">
        <v>1530</v>
      </c>
      <c r="F854" s="75" t="s">
        <v>1988</v>
      </c>
      <c r="G854" s="97">
        <v>32.79</v>
      </c>
      <c r="H854" s="75" t="s">
        <v>1890</v>
      </c>
      <c r="I854" s="98">
        <v>1</v>
      </c>
      <c r="J854" s="176"/>
      <c r="K854" s="259">
        <v>0.0087</v>
      </c>
      <c r="L854" s="260">
        <v>0.0145</v>
      </c>
      <c r="M854" s="261">
        <v>0.0464</v>
      </c>
      <c r="N854" s="261">
        <v>0.0723</v>
      </c>
      <c r="O854" s="119" t="s">
        <v>1563</v>
      </c>
      <c r="P854" s="255" t="s">
        <v>74</v>
      </c>
      <c r="Q854" s="180">
        <v>2022.08</v>
      </c>
      <c r="R854" s="118"/>
    </row>
    <row r="855" s="12" customFormat="1" ht="47" customHeight="1" spans="1:18">
      <c r="A855" s="98">
        <v>67</v>
      </c>
      <c r="B855" s="75" t="s">
        <v>1989</v>
      </c>
      <c r="C855" s="76" t="s">
        <v>40</v>
      </c>
      <c r="D855" s="67" t="s">
        <v>867</v>
      </c>
      <c r="E855" s="119" t="s">
        <v>1990</v>
      </c>
      <c r="F855" s="75" t="s">
        <v>1991</v>
      </c>
      <c r="G855" s="138">
        <v>97</v>
      </c>
      <c r="H855" s="75" t="s">
        <v>1890</v>
      </c>
      <c r="I855" s="98"/>
      <c r="J855" s="98">
        <v>1</v>
      </c>
      <c r="K855" s="98">
        <v>0.0069</v>
      </c>
      <c r="L855" s="98">
        <v>0.0182</v>
      </c>
      <c r="M855" s="98">
        <v>0.0396</v>
      </c>
      <c r="N855" s="98">
        <v>0.0878</v>
      </c>
      <c r="O855" s="255" t="s">
        <v>1563</v>
      </c>
      <c r="P855" s="119" t="s">
        <v>42</v>
      </c>
      <c r="Q855" s="180">
        <v>2022.08</v>
      </c>
      <c r="R855" s="112"/>
    </row>
    <row r="856" s="12" customFormat="1" ht="47" customHeight="1" spans="1:18">
      <c r="A856" s="98">
        <v>68</v>
      </c>
      <c r="B856" s="75" t="s">
        <v>1992</v>
      </c>
      <c r="C856" s="76" t="s">
        <v>40</v>
      </c>
      <c r="D856" s="67" t="s">
        <v>867</v>
      </c>
      <c r="E856" s="119" t="s">
        <v>1993</v>
      </c>
      <c r="F856" s="75" t="s">
        <v>1994</v>
      </c>
      <c r="G856" s="138">
        <v>35</v>
      </c>
      <c r="H856" s="75" t="s">
        <v>1890</v>
      </c>
      <c r="I856" s="98"/>
      <c r="J856" s="98">
        <v>1</v>
      </c>
      <c r="K856" s="98">
        <v>0.0069</v>
      </c>
      <c r="L856" s="98">
        <v>0.0182</v>
      </c>
      <c r="M856" s="98">
        <v>0.0396</v>
      </c>
      <c r="N856" s="98">
        <v>0.0878</v>
      </c>
      <c r="O856" s="255" t="s">
        <v>1563</v>
      </c>
      <c r="P856" s="119" t="s">
        <v>42</v>
      </c>
      <c r="Q856" s="180">
        <v>2022.08</v>
      </c>
      <c r="R856" s="112"/>
    </row>
    <row r="857" s="22" customFormat="1" ht="55" customHeight="1" spans="1:18">
      <c r="A857" s="98">
        <v>69</v>
      </c>
      <c r="B857" s="75" t="s">
        <v>1584</v>
      </c>
      <c r="C857" s="70" t="s">
        <v>40</v>
      </c>
      <c r="D857" s="67" t="s">
        <v>867</v>
      </c>
      <c r="E857" s="70" t="s">
        <v>1585</v>
      </c>
      <c r="F857" s="75" t="s">
        <v>1995</v>
      </c>
      <c r="G857" s="138">
        <v>58</v>
      </c>
      <c r="H857" s="75" t="s">
        <v>1890</v>
      </c>
      <c r="I857" s="98"/>
      <c r="J857" s="98">
        <v>1</v>
      </c>
      <c r="K857" s="98">
        <v>0.006</v>
      </c>
      <c r="L857" s="98">
        <v>0.0137</v>
      </c>
      <c r="M857" s="98">
        <v>0.03</v>
      </c>
      <c r="N857" s="98">
        <v>0.0692</v>
      </c>
      <c r="O857" s="255" t="s">
        <v>1563</v>
      </c>
      <c r="P857" s="70" t="s">
        <v>62</v>
      </c>
      <c r="Q857" s="180">
        <v>2022.08</v>
      </c>
      <c r="R857" s="117"/>
    </row>
    <row r="858" s="22" customFormat="1" ht="55" customHeight="1" spans="1:18">
      <c r="A858" s="98">
        <v>70</v>
      </c>
      <c r="B858" s="75" t="s">
        <v>1996</v>
      </c>
      <c r="C858" s="70" t="s">
        <v>40</v>
      </c>
      <c r="D858" s="67" t="s">
        <v>867</v>
      </c>
      <c r="E858" s="70" t="s">
        <v>1997</v>
      </c>
      <c r="F858" s="75" t="s">
        <v>1998</v>
      </c>
      <c r="G858" s="138">
        <v>18.8</v>
      </c>
      <c r="H858" s="75" t="s">
        <v>1890</v>
      </c>
      <c r="I858" s="98"/>
      <c r="J858" s="67">
        <v>1</v>
      </c>
      <c r="K858" s="67">
        <v>0.001</v>
      </c>
      <c r="L858" s="67">
        <v>0.0017</v>
      </c>
      <c r="M858" s="67">
        <v>0.005</v>
      </c>
      <c r="N858" s="67">
        <v>0.0072</v>
      </c>
      <c r="O858" s="70" t="s">
        <v>1563</v>
      </c>
      <c r="P858" s="70" t="s">
        <v>62</v>
      </c>
      <c r="Q858" s="180">
        <v>2022.08</v>
      </c>
      <c r="R858" s="117"/>
    </row>
    <row r="859" s="22" customFormat="1" ht="55" customHeight="1" spans="1:18">
      <c r="A859" s="98">
        <v>71</v>
      </c>
      <c r="B859" s="75" t="s">
        <v>1999</v>
      </c>
      <c r="C859" s="70" t="s">
        <v>40</v>
      </c>
      <c r="D859" s="67" t="s">
        <v>867</v>
      </c>
      <c r="E859" s="70" t="s">
        <v>2000</v>
      </c>
      <c r="F859" s="75" t="s">
        <v>2001</v>
      </c>
      <c r="G859" s="138">
        <v>31.57</v>
      </c>
      <c r="H859" s="75" t="s">
        <v>1890</v>
      </c>
      <c r="I859" s="98">
        <v>1</v>
      </c>
      <c r="J859" s="98"/>
      <c r="K859" s="98">
        <v>0.0072</v>
      </c>
      <c r="L859" s="98">
        <v>0.0083</v>
      </c>
      <c r="M859" s="98">
        <v>0.0369</v>
      </c>
      <c r="N859" s="98">
        <v>0.0442</v>
      </c>
      <c r="O859" s="255" t="s">
        <v>1563</v>
      </c>
      <c r="P859" s="70" t="s">
        <v>62</v>
      </c>
      <c r="Q859" s="180">
        <v>2022.08</v>
      </c>
      <c r="R859" s="117"/>
    </row>
    <row r="860" s="22" customFormat="1" ht="55" customHeight="1" spans="1:18">
      <c r="A860" s="98">
        <v>72</v>
      </c>
      <c r="B860" s="75" t="s">
        <v>2002</v>
      </c>
      <c r="C860" s="70" t="s">
        <v>40</v>
      </c>
      <c r="D860" s="67" t="s">
        <v>867</v>
      </c>
      <c r="E860" s="70" t="s">
        <v>2003</v>
      </c>
      <c r="F860" s="75" t="s">
        <v>2004</v>
      </c>
      <c r="G860" s="138">
        <v>26</v>
      </c>
      <c r="H860" s="75" t="s">
        <v>1890</v>
      </c>
      <c r="I860" s="98"/>
      <c r="J860" s="67">
        <v>1</v>
      </c>
      <c r="K860" s="67">
        <v>0.001</v>
      </c>
      <c r="L860" s="67">
        <v>0.0017</v>
      </c>
      <c r="M860" s="67">
        <v>0.005</v>
      </c>
      <c r="N860" s="67">
        <v>0.0072</v>
      </c>
      <c r="O860" s="70" t="s">
        <v>1563</v>
      </c>
      <c r="P860" s="70" t="s">
        <v>62</v>
      </c>
      <c r="Q860" s="180">
        <v>2022.08</v>
      </c>
      <c r="R860" s="117"/>
    </row>
    <row r="861" s="12" customFormat="1" ht="64" customHeight="1" spans="1:18">
      <c r="A861" s="63" t="s">
        <v>2005</v>
      </c>
      <c r="B861" s="63"/>
      <c r="C861" s="278"/>
      <c r="D861" s="92"/>
      <c r="E861" s="63"/>
      <c r="F861" s="113" t="s">
        <v>2006</v>
      </c>
      <c r="G861" s="65">
        <f>14063.819+61.38</f>
        <v>14125.199</v>
      </c>
      <c r="H861" s="107"/>
      <c r="I861" s="92"/>
      <c r="J861" s="92"/>
      <c r="K861" s="92"/>
      <c r="L861" s="92"/>
      <c r="M861" s="92"/>
      <c r="N861" s="92"/>
      <c r="O861" s="92"/>
      <c r="P861" s="92"/>
      <c r="Q861" s="92"/>
      <c r="R861" s="107"/>
    </row>
    <row r="862" s="1" customFormat="1" ht="84" customHeight="1" spans="1:249">
      <c r="A862" s="98">
        <v>1</v>
      </c>
      <c r="B862" s="75" t="s">
        <v>2007</v>
      </c>
      <c r="C862" s="70" t="s">
        <v>40</v>
      </c>
      <c r="D862" s="67" t="s">
        <v>867</v>
      </c>
      <c r="E862" s="255" t="s">
        <v>48</v>
      </c>
      <c r="F862" s="75" t="s">
        <v>2008</v>
      </c>
      <c r="G862" s="95">
        <v>1932.0039</v>
      </c>
      <c r="H862" s="251" t="s">
        <v>1587</v>
      </c>
      <c r="I862" s="67">
        <v>7</v>
      </c>
      <c r="J862" s="67">
        <v>8</v>
      </c>
      <c r="K862" s="94">
        <v>0.1686</v>
      </c>
      <c r="L862" s="94">
        <v>0.27231</v>
      </c>
      <c r="M862" s="94">
        <v>0.4479</v>
      </c>
      <c r="N862" s="94">
        <v>0.885</v>
      </c>
      <c r="O862" s="255" t="s">
        <v>1563</v>
      </c>
      <c r="P862" s="255" t="s">
        <v>48</v>
      </c>
      <c r="Q862" s="73">
        <v>2022.08</v>
      </c>
      <c r="R862" s="125"/>
      <c r="S862" s="10"/>
      <c r="T862" s="10"/>
      <c r="U862" s="10"/>
      <c r="V862" s="10"/>
      <c r="W862" s="10"/>
      <c r="X862" s="10"/>
      <c r="Y862" s="10"/>
      <c r="Z862" s="10"/>
      <c r="AA862" s="10"/>
      <c r="AB862" s="10"/>
      <c r="AC862" s="10"/>
      <c r="AD862" s="10"/>
      <c r="AE862" s="10"/>
      <c r="AF862" s="10"/>
      <c r="AG862" s="10"/>
      <c r="AH862" s="10"/>
      <c r="AI862" s="10"/>
      <c r="AJ862" s="10"/>
      <c r="AK862" s="10"/>
      <c r="AL862" s="10"/>
      <c r="AM862" s="10"/>
      <c r="AN862" s="10"/>
      <c r="AO862" s="10"/>
      <c r="AP862" s="10"/>
      <c r="AQ862" s="10"/>
      <c r="AR862" s="10"/>
      <c r="AS862" s="10"/>
      <c r="AT862" s="10"/>
      <c r="AU862" s="10"/>
      <c r="AV862" s="10"/>
      <c r="AW862" s="10"/>
      <c r="AX862" s="10"/>
      <c r="AY862" s="10"/>
      <c r="AZ862" s="10"/>
      <c r="BA862" s="10"/>
      <c r="BB862" s="10"/>
      <c r="BC862" s="10"/>
      <c r="BD862" s="10"/>
      <c r="BE862" s="10"/>
      <c r="BF862" s="10"/>
      <c r="BG862" s="10"/>
      <c r="BH862" s="10"/>
      <c r="BI862" s="10"/>
      <c r="BJ862" s="10"/>
      <c r="BK862" s="10"/>
      <c r="BL862" s="10"/>
      <c r="BM862" s="10"/>
      <c r="BN862" s="10"/>
      <c r="BO862" s="10"/>
      <c r="BP862" s="10"/>
      <c r="BQ862" s="10"/>
      <c r="BR862" s="10"/>
      <c r="BS862" s="10"/>
      <c r="BT862" s="10"/>
      <c r="BU862" s="10"/>
      <c r="BV862" s="10"/>
      <c r="BW862" s="10"/>
      <c r="BX862" s="10"/>
      <c r="BY862" s="10"/>
      <c r="BZ862" s="10"/>
      <c r="CA862" s="10"/>
      <c r="CB862" s="10"/>
      <c r="CC862" s="10"/>
      <c r="CD862" s="10"/>
      <c r="CE862" s="10"/>
      <c r="CF862" s="10"/>
      <c r="CG862" s="10"/>
      <c r="CH862" s="10"/>
      <c r="CI862" s="10"/>
      <c r="CJ862" s="10"/>
      <c r="CK862" s="10"/>
      <c r="CL862" s="10"/>
      <c r="CM862" s="10"/>
      <c r="CN862" s="10"/>
      <c r="CO862" s="10"/>
      <c r="CP862" s="10"/>
      <c r="CQ862" s="10"/>
      <c r="CR862" s="10"/>
      <c r="CS862" s="10"/>
      <c r="CT862" s="10"/>
      <c r="CU862" s="10"/>
      <c r="CV862" s="10"/>
      <c r="CW862" s="10"/>
      <c r="CX862" s="10"/>
      <c r="CY862" s="10"/>
      <c r="CZ862" s="10"/>
      <c r="DA862" s="10"/>
      <c r="DB862" s="10"/>
      <c r="DC862" s="10"/>
      <c r="DD862" s="10"/>
      <c r="DE862" s="10"/>
      <c r="DF862" s="10"/>
      <c r="DG862" s="10"/>
      <c r="DH862" s="10"/>
      <c r="DI862" s="10"/>
      <c r="DJ862" s="10"/>
      <c r="DK862" s="10"/>
      <c r="DL862" s="10"/>
      <c r="DM862" s="10"/>
      <c r="DN862" s="10"/>
      <c r="DO862" s="10"/>
      <c r="DP862" s="10"/>
      <c r="DQ862" s="10"/>
      <c r="DR862" s="10"/>
      <c r="DS862" s="10"/>
      <c r="DT862" s="10"/>
      <c r="DU862" s="10"/>
      <c r="DV862" s="10"/>
      <c r="DW862" s="10"/>
      <c r="DX862" s="10"/>
      <c r="DY862" s="10"/>
      <c r="DZ862" s="10"/>
      <c r="EA862" s="10"/>
      <c r="EB862" s="10"/>
      <c r="EC862" s="10"/>
      <c r="ED862" s="10"/>
      <c r="EE862" s="10"/>
      <c r="EF862" s="10"/>
      <c r="EG862" s="10"/>
      <c r="EH862" s="10"/>
      <c r="EI862" s="10"/>
      <c r="EJ862" s="10"/>
      <c r="EK862" s="10"/>
      <c r="EL862" s="10"/>
      <c r="EM862" s="10"/>
      <c r="EN862" s="10"/>
      <c r="EO862" s="10"/>
      <c r="EP862" s="10"/>
      <c r="EQ862" s="10"/>
      <c r="ER862" s="10"/>
      <c r="ES862" s="10"/>
      <c r="ET862" s="10"/>
      <c r="EU862" s="10"/>
      <c r="EV862" s="10"/>
      <c r="EW862" s="10"/>
      <c r="EX862" s="10"/>
      <c r="EY862" s="10"/>
      <c r="EZ862" s="10"/>
      <c r="FA862" s="10"/>
      <c r="FB862" s="10"/>
      <c r="FC862" s="10"/>
      <c r="FD862" s="10"/>
      <c r="FE862" s="10"/>
      <c r="FF862" s="10"/>
      <c r="FG862" s="10"/>
      <c r="FH862" s="10"/>
      <c r="FI862" s="10"/>
      <c r="FJ862" s="10"/>
      <c r="FK862" s="10"/>
      <c r="FL862" s="10"/>
      <c r="FM862" s="10"/>
      <c r="FN862" s="10"/>
      <c r="FO862" s="10"/>
      <c r="FP862" s="10"/>
      <c r="FQ862" s="10"/>
      <c r="FR862" s="10"/>
      <c r="FS862" s="10"/>
      <c r="FT862" s="10"/>
      <c r="FU862" s="10"/>
      <c r="FV862" s="10"/>
      <c r="FW862" s="10"/>
      <c r="FX862" s="10"/>
      <c r="FY862" s="10"/>
      <c r="FZ862" s="10"/>
      <c r="GA862" s="10"/>
      <c r="GB862" s="10"/>
      <c r="GC862" s="10"/>
      <c r="GD862" s="10"/>
      <c r="GE862" s="10"/>
      <c r="GF862" s="10"/>
      <c r="GG862" s="10"/>
      <c r="GH862" s="10"/>
      <c r="GI862" s="10"/>
      <c r="GJ862" s="10"/>
      <c r="GK862" s="10"/>
      <c r="GL862" s="10"/>
      <c r="GM862" s="10"/>
      <c r="GN862" s="10"/>
      <c r="GO862" s="10"/>
      <c r="GP862" s="10"/>
      <c r="GQ862" s="10"/>
      <c r="GR862" s="10"/>
      <c r="GS862" s="10"/>
      <c r="GT862" s="10"/>
      <c r="GU862" s="10"/>
      <c r="GV862" s="10"/>
      <c r="GW862" s="10"/>
      <c r="GX862" s="10"/>
      <c r="GY862" s="10"/>
      <c r="GZ862" s="10"/>
      <c r="HA862" s="10"/>
      <c r="HB862" s="10"/>
      <c r="HC862" s="10"/>
      <c r="HD862" s="10"/>
      <c r="HE862" s="10"/>
      <c r="HF862" s="10"/>
      <c r="HG862" s="10"/>
      <c r="HH862" s="10"/>
      <c r="HI862" s="10"/>
      <c r="HJ862" s="10"/>
      <c r="HK862" s="10"/>
      <c r="HL862" s="10"/>
      <c r="HM862" s="10"/>
      <c r="HN862" s="10"/>
      <c r="HO862" s="10"/>
      <c r="HP862" s="10"/>
      <c r="HQ862" s="10"/>
      <c r="HR862" s="10"/>
      <c r="HS862" s="10"/>
      <c r="HT862" s="10"/>
      <c r="HU862" s="10"/>
      <c r="HV862" s="10"/>
      <c r="HW862" s="10"/>
      <c r="HX862" s="10"/>
      <c r="HY862" s="10"/>
      <c r="HZ862" s="10"/>
      <c r="IA862" s="10"/>
      <c r="IB862" s="10"/>
      <c r="IC862" s="10"/>
      <c r="ID862" s="10"/>
      <c r="IE862" s="10"/>
      <c r="IF862" s="10"/>
      <c r="IG862" s="10"/>
      <c r="IH862" s="10"/>
      <c r="II862" s="10"/>
      <c r="IJ862" s="10"/>
      <c r="IK862" s="10"/>
      <c r="IL862" s="10"/>
      <c r="IM862" s="10"/>
      <c r="IN862" s="10"/>
      <c r="IO862" s="10"/>
    </row>
    <row r="863" s="12" customFormat="1" ht="87" customHeight="1" spans="1:18">
      <c r="A863" s="98">
        <v>2</v>
      </c>
      <c r="B863" s="75" t="s">
        <v>2009</v>
      </c>
      <c r="C863" s="70" t="s">
        <v>40</v>
      </c>
      <c r="D863" s="67" t="s">
        <v>867</v>
      </c>
      <c r="E863" s="255" t="s">
        <v>99</v>
      </c>
      <c r="F863" s="75" t="s">
        <v>2010</v>
      </c>
      <c r="G863" s="95">
        <v>677.611</v>
      </c>
      <c r="H863" s="251" t="s">
        <v>1587</v>
      </c>
      <c r="I863" s="67">
        <v>7</v>
      </c>
      <c r="J863" s="67">
        <v>5</v>
      </c>
      <c r="K863" s="94">
        <v>0.1122</v>
      </c>
      <c r="L863" s="94">
        <v>0.2569</v>
      </c>
      <c r="M863" s="94">
        <v>0.6398</v>
      </c>
      <c r="N863" s="94">
        <v>1.08</v>
      </c>
      <c r="O863" s="255" t="s">
        <v>1563</v>
      </c>
      <c r="P863" s="255" t="s">
        <v>99</v>
      </c>
      <c r="Q863" s="73">
        <v>2022.08</v>
      </c>
      <c r="R863" s="266"/>
    </row>
    <row r="864" s="12" customFormat="1" ht="96" customHeight="1" spans="1:18">
      <c r="A864" s="98">
        <v>3</v>
      </c>
      <c r="B864" s="75" t="s">
        <v>2011</v>
      </c>
      <c r="C864" s="70" t="s">
        <v>40</v>
      </c>
      <c r="D864" s="67" t="s">
        <v>867</v>
      </c>
      <c r="E864" s="70" t="s">
        <v>102</v>
      </c>
      <c r="F864" s="75" t="s">
        <v>2012</v>
      </c>
      <c r="G864" s="95">
        <v>1389.8914</v>
      </c>
      <c r="H864" s="251" t="s">
        <v>1587</v>
      </c>
      <c r="I864" s="67">
        <v>5</v>
      </c>
      <c r="J864" s="79">
        <v>5</v>
      </c>
      <c r="K864" s="72">
        <v>0.065</v>
      </c>
      <c r="L864" s="72">
        <v>0.0054</v>
      </c>
      <c r="M864" s="72">
        <v>0.452</v>
      </c>
      <c r="N864" s="72">
        <v>0.12</v>
      </c>
      <c r="O864" s="255" t="s">
        <v>1563</v>
      </c>
      <c r="P864" s="70" t="s">
        <v>102</v>
      </c>
      <c r="Q864" s="73">
        <v>2022.08</v>
      </c>
      <c r="R864" s="266"/>
    </row>
    <row r="865" s="12" customFormat="1" ht="82" customHeight="1" spans="1:18">
      <c r="A865" s="98">
        <v>4</v>
      </c>
      <c r="B865" s="75" t="s">
        <v>2013</v>
      </c>
      <c r="C865" s="119" t="s">
        <v>40</v>
      </c>
      <c r="D865" s="67" t="s">
        <v>867</v>
      </c>
      <c r="E865" s="257" t="s">
        <v>71</v>
      </c>
      <c r="F865" s="75" t="s">
        <v>2014</v>
      </c>
      <c r="G865" s="95">
        <v>345.8059</v>
      </c>
      <c r="H865" s="251" t="s">
        <v>1587</v>
      </c>
      <c r="I865" s="98">
        <v>1</v>
      </c>
      <c r="J865" s="79">
        <v>1</v>
      </c>
      <c r="K865" s="72">
        <v>0.0228</v>
      </c>
      <c r="L865" s="72">
        <v>0.0768</v>
      </c>
      <c r="M865" s="72">
        <v>0.1208</v>
      </c>
      <c r="N865" s="72">
        <v>0.3993</v>
      </c>
      <c r="O865" s="255" t="s">
        <v>1563</v>
      </c>
      <c r="P865" s="257" t="s">
        <v>71</v>
      </c>
      <c r="Q865" s="73">
        <v>2022.08</v>
      </c>
      <c r="R865" s="125"/>
    </row>
    <row r="866" s="12" customFormat="1" ht="69" customHeight="1" spans="1:18">
      <c r="A866" s="98">
        <v>5</v>
      </c>
      <c r="B866" s="75" t="s">
        <v>2015</v>
      </c>
      <c r="C866" s="70" t="s">
        <v>40</v>
      </c>
      <c r="D866" s="67" t="s">
        <v>867</v>
      </c>
      <c r="E866" s="255" t="s">
        <v>57</v>
      </c>
      <c r="F866" s="75" t="s">
        <v>2016</v>
      </c>
      <c r="G866" s="95">
        <v>986.2919</v>
      </c>
      <c r="H866" s="251" t="s">
        <v>1587</v>
      </c>
      <c r="I866" s="67">
        <v>5</v>
      </c>
      <c r="J866" s="67">
        <v>2</v>
      </c>
      <c r="K866" s="94">
        <v>0.0622</v>
      </c>
      <c r="L866" s="94">
        <v>0.1057</v>
      </c>
      <c r="M866" s="94">
        <v>0.2641</v>
      </c>
      <c r="N866" s="94">
        <v>0.6473</v>
      </c>
      <c r="O866" s="255" t="s">
        <v>1563</v>
      </c>
      <c r="P866" s="255" t="s">
        <v>57</v>
      </c>
      <c r="Q866" s="73">
        <v>2022.08</v>
      </c>
      <c r="R866" s="112"/>
    </row>
    <row r="867" s="12" customFormat="1" ht="86" customHeight="1" spans="1:18">
      <c r="A867" s="98">
        <v>6</v>
      </c>
      <c r="B867" s="75" t="s">
        <v>2017</v>
      </c>
      <c r="C867" s="70" t="s">
        <v>40</v>
      </c>
      <c r="D867" s="67" t="s">
        <v>867</v>
      </c>
      <c r="E867" s="119" t="s">
        <v>77</v>
      </c>
      <c r="F867" s="75" t="s">
        <v>2018</v>
      </c>
      <c r="G867" s="95">
        <v>1411.2978</v>
      </c>
      <c r="H867" s="251" t="s">
        <v>1587</v>
      </c>
      <c r="I867" s="98">
        <v>3</v>
      </c>
      <c r="J867" s="122">
        <v>5</v>
      </c>
      <c r="K867" s="94">
        <v>0.1122</v>
      </c>
      <c r="L867" s="94">
        <v>0.2569</v>
      </c>
      <c r="M867" s="94">
        <v>0.6398</v>
      </c>
      <c r="N867" s="94">
        <v>1.08</v>
      </c>
      <c r="O867" s="255" t="s">
        <v>1563</v>
      </c>
      <c r="P867" s="119" t="s">
        <v>77</v>
      </c>
      <c r="Q867" s="73">
        <v>2022.08</v>
      </c>
      <c r="R867" s="112"/>
    </row>
    <row r="868" s="12" customFormat="1" ht="73" customHeight="1" spans="1:18">
      <c r="A868" s="98">
        <v>7</v>
      </c>
      <c r="B868" s="75" t="s">
        <v>2019</v>
      </c>
      <c r="C868" s="119" t="s">
        <v>40</v>
      </c>
      <c r="D868" s="67" t="s">
        <v>867</v>
      </c>
      <c r="E868" s="255" t="s">
        <v>64</v>
      </c>
      <c r="F868" s="75" t="s">
        <v>2020</v>
      </c>
      <c r="G868" s="95">
        <v>1247.6156</v>
      </c>
      <c r="H868" s="251" t="s">
        <v>1587</v>
      </c>
      <c r="I868" s="98">
        <v>2</v>
      </c>
      <c r="J868" s="98">
        <v>2</v>
      </c>
      <c r="K868" s="98">
        <v>0.0527</v>
      </c>
      <c r="L868" s="98">
        <v>0.1487</v>
      </c>
      <c r="M868" s="98">
        <v>0.2165</v>
      </c>
      <c r="N868" s="98">
        <v>0.6076</v>
      </c>
      <c r="O868" s="255" t="s">
        <v>1563</v>
      </c>
      <c r="P868" s="255" t="s">
        <v>64</v>
      </c>
      <c r="Q868" s="73">
        <v>2022.08</v>
      </c>
      <c r="R868" s="125"/>
    </row>
    <row r="869" s="12" customFormat="1" ht="64" customHeight="1" spans="1:18">
      <c r="A869" s="98">
        <v>8</v>
      </c>
      <c r="B869" s="75" t="s">
        <v>2021</v>
      </c>
      <c r="C869" s="119" t="s">
        <v>40</v>
      </c>
      <c r="D869" s="67" t="s">
        <v>867</v>
      </c>
      <c r="E869" s="119" t="s">
        <v>62</v>
      </c>
      <c r="F869" s="75" t="s">
        <v>2022</v>
      </c>
      <c r="G869" s="95">
        <v>265.9316</v>
      </c>
      <c r="H869" s="251" t="s">
        <v>1587</v>
      </c>
      <c r="I869" s="98">
        <v>2</v>
      </c>
      <c r="J869" s="98">
        <v>2</v>
      </c>
      <c r="K869" s="136">
        <v>0.0038</v>
      </c>
      <c r="L869" s="136">
        <v>0.019</v>
      </c>
      <c r="M869" s="136">
        <v>0.0142</v>
      </c>
      <c r="N869" s="136">
        <v>0.071</v>
      </c>
      <c r="O869" s="255" t="s">
        <v>1563</v>
      </c>
      <c r="P869" s="119" t="s">
        <v>62</v>
      </c>
      <c r="Q869" s="73">
        <v>2022.08</v>
      </c>
      <c r="R869" s="125"/>
    </row>
    <row r="870" s="12" customFormat="1" ht="56" customHeight="1" spans="1:18">
      <c r="A870" s="98">
        <v>9</v>
      </c>
      <c r="B870" s="75" t="s">
        <v>2023</v>
      </c>
      <c r="C870" s="119" t="s">
        <v>40</v>
      </c>
      <c r="D870" s="67" t="s">
        <v>867</v>
      </c>
      <c r="E870" s="76" t="s">
        <v>74</v>
      </c>
      <c r="F870" s="75" t="s">
        <v>2024</v>
      </c>
      <c r="G870" s="95">
        <v>106.018</v>
      </c>
      <c r="H870" s="251" t="s">
        <v>1587</v>
      </c>
      <c r="I870" s="67">
        <v>2</v>
      </c>
      <c r="J870" s="67">
        <v>1</v>
      </c>
      <c r="K870" s="67">
        <v>0.0298</v>
      </c>
      <c r="L870" s="67">
        <v>0.0259</v>
      </c>
      <c r="M870" s="67">
        <v>0.1776</v>
      </c>
      <c r="N870" s="67">
        <v>0.1252</v>
      </c>
      <c r="O870" s="255" t="s">
        <v>1563</v>
      </c>
      <c r="P870" s="76" t="s">
        <v>74</v>
      </c>
      <c r="Q870" s="73">
        <v>2022.08</v>
      </c>
      <c r="R870" s="112"/>
    </row>
    <row r="871" s="12" customFormat="1" ht="77" customHeight="1" spans="1:18">
      <c r="A871" s="98">
        <v>10</v>
      </c>
      <c r="B871" s="75" t="s">
        <v>2025</v>
      </c>
      <c r="C871" s="70" t="s">
        <v>40</v>
      </c>
      <c r="D871" s="67" t="s">
        <v>867</v>
      </c>
      <c r="E871" s="70" t="s">
        <v>87</v>
      </c>
      <c r="F871" s="75" t="s">
        <v>2026</v>
      </c>
      <c r="G871" s="95">
        <v>72.583</v>
      </c>
      <c r="H871" s="251" t="s">
        <v>1587</v>
      </c>
      <c r="I871" s="100">
        <v>2</v>
      </c>
      <c r="J871" s="100">
        <v>1</v>
      </c>
      <c r="K871" s="128">
        <v>0.0121</v>
      </c>
      <c r="L871" s="128">
        <v>0.0767</v>
      </c>
      <c r="M871" s="128">
        <v>0.2217</v>
      </c>
      <c r="N871" s="128">
        <v>0.3506</v>
      </c>
      <c r="O871" s="255" t="s">
        <v>1563</v>
      </c>
      <c r="P871" s="70" t="s">
        <v>87</v>
      </c>
      <c r="Q871" s="73">
        <v>2022.08</v>
      </c>
      <c r="R871" s="125"/>
    </row>
    <row r="872" s="12" customFormat="1" ht="73" customHeight="1" spans="1:18">
      <c r="A872" s="98">
        <v>11</v>
      </c>
      <c r="B872" s="75" t="s">
        <v>2027</v>
      </c>
      <c r="C872" s="70" t="s">
        <v>40</v>
      </c>
      <c r="D872" s="67" t="s">
        <v>867</v>
      </c>
      <c r="E872" s="119" t="s">
        <v>54</v>
      </c>
      <c r="F872" s="75" t="s">
        <v>2028</v>
      </c>
      <c r="G872" s="95">
        <v>158.1085</v>
      </c>
      <c r="H872" s="251" t="s">
        <v>1587</v>
      </c>
      <c r="I872" s="98">
        <v>3</v>
      </c>
      <c r="J872" s="98">
        <v>1</v>
      </c>
      <c r="K872" s="95">
        <v>0.0337</v>
      </c>
      <c r="L872" s="95">
        <v>0.1008</v>
      </c>
      <c r="M872" s="95">
        <v>0.1768</v>
      </c>
      <c r="N872" s="95">
        <v>0.5111</v>
      </c>
      <c r="O872" s="255" t="s">
        <v>1563</v>
      </c>
      <c r="P872" s="119" t="s">
        <v>54</v>
      </c>
      <c r="Q872" s="73">
        <v>2022.08</v>
      </c>
      <c r="R872" s="112"/>
    </row>
    <row r="873" s="12" customFormat="1" ht="90" customHeight="1" spans="1:18">
      <c r="A873" s="98">
        <v>12</v>
      </c>
      <c r="B873" s="75" t="s">
        <v>2029</v>
      </c>
      <c r="C873" s="70" t="s">
        <v>40</v>
      </c>
      <c r="D873" s="67" t="s">
        <v>867</v>
      </c>
      <c r="E873" s="74" t="s">
        <v>67</v>
      </c>
      <c r="F873" s="75" t="s">
        <v>2030</v>
      </c>
      <c r="G873" s="95">
        <v>483.8163</v>
      </c>
      <c r="H873" s="251" t="s">
        <v>1587</v>
      </c>
      <c r="I873" s="73">
        <v>11</v>
      </c>
      <c r="J873" s="67">
        <v>1</v>
      </c>
      <c r="K873" s="94">
        <v>0.0125</v>
      </c>
      <c r="L873" s="94">
        <v>0.0082</v>
      </c>
      <c r="M873" s="94">
        <v>0.0756</v>
      </c>
      <c r="N873" s="94">
        <v>0.0442</v>
      </c>
      <c r="O873" s="255" t="s">
        <v>1563</v>
      </c>
      <c r="P873" s="74" t="s">
        <v>67</v>
      </c>
      <c r="Q873" s="73">
        <v>2022.08</v>
      </c>
      <c r="R873" s="112"/>
    </row>
    <row r="874" s="12" customFormat="1" ht="91" customHeight="1" spans="1:18">
      <c r="A874" s="98">
        <v>13</v>
      </c>
      <c r="B874" s="75" t="s">
        <v>2031</v>
      </c>
      <c r="C874" s="248" t="s">
        <v>40</v>
      </c>
      <c r="D874" s="67" t="s">
        <v>867</v>
      </c>
      <c r="E874" s="248" t="s">
        <v>42</v>
      </c>
      <c r="F874" s="75" t="s">
        <v>2032</v>
      </c>
      <c r="G874" s="95">
        <v>618.2825</v>
      </c>
      <c r="H874" s="251" t="s">
        <v>1587</v>
      </c>
      <c r="I874" s="176">
        <v>7</v>
      </c>
      <c r="J874" s="176">
        <v>11</v>
      </c>
      <c r="K874" s="176">
        <v>0.0132</v>
      </c>
      <c r="L874" s="176">
        <v>0.0856</v>
      </c>
      <c r="M874" s="176">
        <v>0.0725</v>
      </c>
      <c r="N874" s="176">
        <v>0.4552</v>
      </c>
      <c r="O874" s="255" t="s">
        <v>1563</v>
      </c>
      <c r="P874" s="248" t="s">
        <v>42</v>
      </c>
      <c r="Q874" s="73">
        <v>2022.08</v>
      </c>
      <c r="R874" s="282"/>
    </row>
    <row r="875" s="12" customFormat="1" ht="67" customHeight="1" spans="1:18">
      <c r="A875" s="98">
        <v>14</v>
      </c>
      <c r="B875" s="75" t="s">
        <v>2033</v>
      </c>
      <c r="C875" s="70" t="s">
        <v>40</v>
      </c>
      <c r="D875" s="67" t="s">
        <v>867</v>
      </c>
      <c r="E875" s="119" t="s">
        <v>111</v>
      </c>
      <c r="F875" s="75" t="s">
        <v>2034</v>
      </c>
      <c r="G875" s="95">
        <v>654.7343</v>
      </c>
      <c r="H875" s="251" t="s">
        <v>1587</v>
      </c>
      <c r="I875" s="73">
        <v>3</v>
      </c>
      <c r="J875" s="73">
        <v>5</v>
      </c>
      <c r="K875" s="72">
        <v>0.0605</v>
      </c>
      <c r="L875" s="72">
        <v>0.1117</v>
      </c>
      <c r="M875" s="72">
        <v>0.3059</v>
      </c>
      <c r="N875" s="72">
        <v>0.5782</v>
      </c>
      <c r="O875" s="255" t="s">
        <v>1563</v>
      </c>
      <c r="P875" s="119" t="s">
        <v>111</v>
      </c>
      <c r="Q875" s="73">
        <v>2022.08</v>
      </c>
      <c r="R875" s="125"/>
    </row>
    <row r="876" s="12" customFormat="1" ht="90" customHeight="1" spans="1:18">
      <c r="A876" s="98">
        <v>15</v>
      </c>
      <c r="B876" s="75" t="s">
        <v>2035</v>
      </c>
      <c r="C876" s="70" t="s">
        <v>40</v>
      </c>
      <c r="D876" s="67" t="s">
        <v>867</v>
      </c>
      <c r="E876" s="119" t="s">
        <v>51</v>
      </c>
      <c r="F876" s="75" t="s">
        <v>2036</v>
      </c>
      <c r="G876" s="95">
        <v>2671.2358</v>
      </c>
      <c r="H876" s="251" t="s">
        <v>1587</v>
      </c>
      <c r="I876" s="98">
        <v>16</v>
      </c>
      <c r="J876" s="98">
        <v>6</v>
      </c>
      <c r="K876" s="73">
        <v>0.0121</v>
      </c>
      <c r="L876" s="73">
        <v>0.0241</v>
      </c>
      <c r="M876" s="73">
        <v>0.0673</v>
      </c>
      <c r="N876" s="73">
        <v>0.1327</v>
      </c>
      <c r="O876" s="255" t="s">
        <v>1563</v>
      </c>
      <c r="P876" s="119" t="s">
        <v>51</v>
      </c>
      <c r="Q876" s="73">
        <v>2022.08</v>
      </c>
      <c r="R876" s="125"/>
    </row>
    <row r="877" s="10" customFormat="1" ht="63" customHeight="1" spans="1:18">
      <c r="A877" s="51" t="s">
        <v>2037</v>
      </c>
      <c r="B877" s="164" t="s">
        <v>2038</v>
      </c>
      <c r="C877" s="98"/>
      <c r="D877" s="98"/>
      <c r="E877" s="67"/>
      <c r="F877" s="134" t="s">
        <v>2039</v>
      </c>
      <c r="G877" s="120">
        <f>G878+G883+G885</f>
        <v>2110.8</v>
      </c>
      <c r="H877" s="135"/>
      <c r="I877" s="98"/>
      <c r="J877" s="98"/>
      <c r="K877" s="154"/>
      <c r="L877" s="154"/>
      <c r="M877" s="154"/>
      <c r="N877" s="154"/>
      <c r="O877" s="98"/>
      <c r="P877" s="98"/>
      <c r="Q877" s="98"/>
      <c r="R877" s="125"/>
    </row>
    <row r="878" s="10" customFormat="1" ht="35" customHeight="1" spans="1:18">
      <c r="A878" s="92" t="s">
        <v>2040</v>
      </c>
      <c r="B878" s="92"/>
      <c r="C878" s="98"/>
      <c r="D878" s="98"/>
      <c r="E878" s="67"/>
      <c r="F878" s="134" t="s">
        <v>2041</v>
      </c>
      <c r="G878" s="120">
        <f>SUM(G879:G882)</f>
        <v>532.8</v>
      </c>
      <c r="H878" s="135"/>
      <c r="I878" s="98"/>
      <c r="J878" s="98"/>
      <c r="K878" s="154"/>
      <c r="L878" s="154"/>
      <c r="M878" s="154"/>
      <c r="N878" s="154"/>
      <c r="O878" s="98"/>
      <c r="P878" s="98"/>
      <c r="Q878" s="98"/>
      <c r="R878" s="125"/>
    </row>
    <row r="879" s="10" customFormat="1" ht="76" customHeight="1" spans="1:18">
      <c r="A879" s="98">
        <v>1</v>
      </c>
      <c r="B879" s="265" t="s">
        <v>2042</v>
      </c>
      <c r="C879" s="255" t="s">
        <v>40</v>
      </c>
      <c r="D879" s="67" t="s">
        <v>47</v>
      </c>
      <c r="E879" s="255" t="s">
        <v>2043</v>
      </c>
      <c r="F879" s="265" t="s">
        <v>2044</v>
      </c>
      <c r="G879" s="72">
        <v>127</v>
      </c>
      <c r="H879" s="265" t="s">
        <v>2045</v>
      </c>
      <c r="I879" s="101"/>
      <c r="J879" s="101">
        <v>1</v>
      </c>
      <c r="K879" s="101"/>
      <c r="L879" s="101">
        <v>0.0274</v>
      </c>
      <c r="M879" s="101"/>
      <c r="N879" s="101">
        <v>0.1176</v>
      </c>
      <c r="O879" s="255" t="s">
        <v>2046</v>
      </c>
      <c r="P879" s="255" t="s">
        <v>71</v>
      </c>
      <c r="Q879" s="98">
        <v>2021.12</v>
      </c>
      <c r="R879" s="125"/>
    </row>
    <row r="880" s="20" customFormat="1" ht="76" customHeight="1" spans="1:18">
      <c r="A880" s="98">
        <v>2</v>
      </c>
      <c r="B880" s="75" t="s">
        <v>2047</v>
      </c>
      <c r="C880" s="70" t="s">
        <v>40</v>
      </c>
      <c r="D880" s="67" t="s">
        <v>47</v>
      </c>
      <c r="E880" s="70" t="s">
        <v>1616</v>
      </c>
      <c r="F880" s="75" t="s">
        <v>2048</v>
      </c>
      <c r="G880" s="67">
        <f>54+3.8</f>
        <v>57.8</v>
      </c>
      <c r="H880" s="75" t="s">
        <v>2049</v>
      </c>
      <c r="I880" s="67">
        <v>1</v>
      </c>
      <c r="J880" s="67"/>
      <c r="K880" s="67"/>
      <c r="L880" s="67">
        <v>0.0204</v>
      </c>
      <c r="M880" s="67"/>
      <c r="N880" s="67">
        <v>0.112</v>
      </c>
      <c r="O880" s="255" t="s">
        <v>2046</v>
      </c>
      <c r="P880" s="70" t="s">
        <v>71</v>
      </c>
      <c r="Q880" s="98">
        <v>2021.12</v>
      </c>
      <c r="R880" s="75"/>
    </row>
    <row r="881" s="20" customFormat="1" ht="76" customHeight="1" spans="1:18">
      <c r="A881" s="98">
        <v>3</v>
      </c>
      <c r="B881" s="75" t="s">
        <v>2050</v>
      </c>
      <c r="C881" s="255" t="s">
        <v>40</v>
      </c>
      <c r="D881" s="67" t="s">
        <v>47</v>
      </c>
      <c r="E881" s="70" t="s">
        <v>102</v>
      </c>
      <c r="F881" s="75" t="s">
        <v>2051</v>
      </c>
      <c r="G881" s="67">
        <v>280</v>
      </c>
      <c r="H881" s="75" t="s">
        <v>2049</v>
      </c>
      <c r="I881" s="67"/>
      <c r="J881" s="67"/>
      <c r="K881" s="67"/>
      <c r="L881" s="67"/>
      <c r="M881" s="67"/>
      <c r="N881" s="67"/>
      <c r="O881" s="255" t="s">
        <v>2046</v>
      </c>
      <c r="P881" s="70" t="s">
        <v>102</v>
      </c>
      <c r="Q881" s="98">
        <v>2021.12</v>
      </c>
      <c r="R881" s="75"/>
    </row>
    <row r="882" s="10" customFormat="1" ht="76" customHeight="1" spans="1:18">
      <c r="A882" s="98">
        <v>4</v>
      </c>
      <c r="B882" s="265" t="s">
        <v>2052</v>
      </c>
      <c r="C882" s="255" t="s">
        <v>40</v>
      </c>
      <c r="D882" s="67" t="s">
        <v>47</v>
      </c>
      <c r="E882" s="255" t="s">
        <v>1813</v>
      </c>
      <c r="F882" s="265" t="s">
        <v>2053</v>
      </c>
      <c r="G882" s="72">
        <v>68</v>
      </c>
      <c r="H882" s="265" t="s">
        <v>2054</v>
      </c>
      <c r="I882" s="101">
        <v>1</v>
      </c>
      <c r="J882" s="101"/>
      <c r="K882" s="101">
        <v>32</v>
      </c>
      <c r="L882" s="101">
        <v>43</v>
      </c>
      <c r="M882" s="101">
        <v>166</v>
      </c>
      <c r="N882" s="101">
        <v>228</v>
      </c>
      <c r="O882" s="255" t="s">
        <v>2046</v>
      </c>
      <c r="P882" s="255" t="s">
        <v>87</v>
      </c>
      <c r="Q882" s="98">
        <v>2021.12</v>
      </c>
      <c r="R882" s="125"/>
    </row>
    <row r="883" s="11" customFormat="1" ht="46" customHeight="1" spans="1:249">
      <c r="A883" s="146" t="s">
        <v>2055</v>
      </c>
      <c r="B883" s="147"/>
      <c r="C883" s="92"/>
      <c r="D883" s="92"/>
      <c r="E883" s="92"/>
      <c r="F883" s="134" t="s">
        <v>2056</v>
      </c>
      <c r="G883" s="120">
        <f>G884</f>
        <v>55</v>
      </c>
      <c r="H883" s="107"/>
      <c r="I883" s="92"/>
      <c r="J883" s="92"/>
      <c r="K883" s="123"/>
      <c r="L883" s="123"/>
      <c r="M883" s="123"/>
      <c r="N883" s="92"/>
      <c r="O883" s="92"/>
      <c r="P883" s="92"/>
      <c r="Q883" s="283"/>
      <c r="R883" s="107"/>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c r="AT883" s="9"/>
      <c r="AU883" s="9"/>
      <c r="AV883" s="9"/>
      <c r="AW883" s="9"/>
      <c r="AX883" s="9"/>
      <c r="AY883" s="9"/>
      <c r="AZ883" s="9"/>
      <c r="BA883" s="9"/>
      <c r="BB883" s="9"/>
      <c r="BC883" s="9"/>
      <c r="BD883" s="9"/>
      <c r="BE883" s="9"/>
      <c r="BF883" s="9"/>
      <c r="BG883" s="9"/>
      <c r="BH883" s="9"/>
      <c r="BI883" s="9"/>
      <c r="BJ883" s="9"/>
      <c r="BK883" s="9"/>
      <c r="BL883" s="9"/>
      <c r="BM883" s="9"/>
      <c r="BN883" s="9"/>
      <c r="BO883" s="9"/>
      <c r="BP883" s="9"/>
      <c r="BQ883" s="9"/>
      <c r="BR883" s="9"/>
      <c r="BS883" s="9"/>
      <c r="BT883" s="9"/>
      <c r="BU883" s="9"/>
      <c r="BV883" s="9"/>
      <c r="BW883" s="9"/>
      <c r="BX883" s="9"/>
      <c r="BY883" s="9"/>
      <c r="BZ883" s="9"/>
      <c r="CA883" s="9"/>
      <c r="CB883" s="9"/>
      <c r="CC883" s="9"/>
      <c r="CD883" s="9"/>
      <c r="CE883" s="9"/>
      <c r="CF883" s="9"/>
      <c r="CG883" s="9"/>
      <c r="CH883" s="9"/>
      <c r="CI883" s="9"/>
      <c r="CJ883" s="9"/>
      <c r="CK883" s="9"/>
      <c r="CL883" s="9"/>
      <c r="CM883" s="9"/>
      <c r="CN883" s="9"/>
      <c r="CO883" s="9"/>
      <c r="CP883" s="9"/>
      <c r="CQ883" s="9"/>
      <c r="CR883" s="9"/>
      <c r="CS883" s="9"/>
      <c r="CT883" s="9"/>
      <c r="CU883" s="9"/>
      <c r="CV883" s="9"/>
      <c r="CW883" s="9"/>
      <c r="CX883" s="9"/>
      <c r="CY883" s="9"/>
      <c r="CZ883" s="9"/>
      <c r="DA883" s="9"/>
      <c r="DB883" s="9"/>
      <c r="DC883" s="9"/>
      <c r="DD883" s="9"/>
      <c r="DE883" s="9"/>
      <c r="DF883" s="9"/>
      <c r="DG883" s="9"/>
      <c r="DH883" s="9"/>
      <c r="DI883" s="9"/>
      <c r="DJ883" s="9"/>
      <c r="DK883" s="9"/>
      <c r="DL883" s="9"/>
      <c r="DM883" s="9"/>
      <c r="DN883" s="9"/>
      <c r="DO883" s="9"/>
      <c r="DP883" s="9"/>
      <c r="DQ883" s="9"/>
      <c r="DR883" s="9"/>
      <c r="DS883" s="9"/>
      <c r="DT883" s="9"/>
      <c r="DU883" s="9"/>
      <c r="DV883" s="9"/>
      <c r="DW883" s="9"/>
      <c r="DX883" s="9"/>
      <c r="DY883" s="9"/>
      <c r="DZ883" s="9"/>
      <c r="EA883" s="9"/>
      <c r="EB883" s="9"/>
      <c r="EC883" s="9"/>
      <c r="ED883" s="9"/>
      <c r="EE883" s="9"/>
      <c r="EF883" s="9"/>
      <c r="EG883" s="9"/>
      <c r="EH883" s="9"/>
      <c r="EI883" s="9"/>
      <c r="EJ883" s="9"/>
      <c r="EK883" s="9"/>
      <c r="EL883" s="9"/>
      <c r="EM883" s="9"/>
      <c r="EN883" s="9"/>
      <c r="EO883" s="9"/>
      <c r="EP883" s="9"/>
      <c r="EQ883" s="9"/>
      <c r="ER883" s="9"/>
      <c r="ES883" s="9"/>
      <c r="ET883" s="9"/>
      <c r="EU883" s="9"/>
      <c r="EV883" s="9"/>
      <c r="EW883" s="9"/>
      <c r="EX883" s="9"/>
      <c r="EY883" s="9"/>
      <c r="EZ883" s="9"/>
      <c r="FA883" s="9"/>
      <c r="FB883" s="9"/>
      <c r="FC883" s="9"/>
      <c r="FD883" s="9"/>
      <c r="FE883" s="9"/>
      <c r="FF883" s="9"/>
      <c r="FG883" s="9"/>
      <c r="FH883" s="9"/>
      <c r="FI883" s="9"/>
      <c r="FJ883" s="9"/>
      <c r="FK883" s="9"/>
      <c r="FL883" s="9"/>
      <c r="FM883" s="9"/>
      <c r="FN883" s="9"/>
      <c r="FO883" s="9"/>
      <c r="FP883" s="9"/>
      <c r="FQ883" s="9"/>
      <c r="FR883" s="9"/>
      <c r="FS883" s="9"/>
      <c r="FT883" s="9"/>
      <c r="FU883" s="9"/>
      <c r="FV883" s="9"/>
      <c r="FW883" s="9"/>
      <c r="FX883" s="9"/>
      <c r="FY883" s="9"/>
      <c r="FZ883" s="9"/>
      <c r="GA883" s="9"/>
      <c r="GB883" s="9"/>
      <c r="GC883" s="9"/>
      <c r="GD883" s="9"/>
      <c r="GE883" s="9"/>
      <c r="GF883" s="9"/>
      <c r="GG883" s="9"/>
      <c r="GH883" s="9"/>
      <c r="GI883" s="9"/>
      <c r="GJ883" s="9"/>
      <c r="GK883" s="9"/>
      <c r="GL883" s="9"/>
      <c r="GM883" s="9"/>
      <c r="GN883" s="9"/>
      <c r="GO883" s="9"/>
      <c r="GP883" s="9"/>
      <c r="GQ883" s="9"/>
      <c r="GR883" s="9"/>
      <c r="GS883" s="9"/>
      <c r="GT883" s="9"/>
      <c r="GU883" s="9"/>
      <c r="GV883" s="9"/>
      <c r="GW883" s="9"/>
      <c r="GX883" s="9"/>
      <c r="GY883" s="9"/>
      <c r="GZ883" s="9"/>
      <c r="HA883" s="9"/>
      <c r="HB883" s="9"/>
      <c r="HC883" s="9"/>
      <c r="HD883" s="9"/>
      <c r="HE883" s="9"/>
      <c r="HF883" s="9"/>
      <c r="HG883" s="9"/>
      <c r="HH883" s="9"/>
      <c r="HI883" s="9"/>
      <c r="HJ883" s="9"/>
      <c r="HK883" s="9"/>
      <c r="HL883" s="9"/>
      <c r="HM883" s="9"/>
      <c r="HN883" s="9"/>
      <c r="HO883" s="9"/>
      <c r="HP883" s="9"/>
      <c r="HQ883" s="9"/>
      <c r="HR883" s="9"/>
      <c r="HS883" s="9"/>
      <c r="HT883" s="9"/>
      <c r="HU883" s="9"/>
      <c r="HV883" s="9"/>
      <c r="HW883" s="9"/>
      <c r="HX883" s="9"/>
      <c r="HY883" s="9"/>
      <c r="HZ883" s="9"/>
      <c r="IA883" s="9"/>
      <c r="IB883" s="9"/>
      <c r="IC883" s="9"/>
      <c r="ID883" s="9"/>
      <c r="IE883" s="9"/>
      <c r="IF883" s="9"/>
      <c r="IG883" s="9"/>
      <c r="IH883" s="9"/>
      <c r="II883" s="9"/>
      <c r="IJ883" s="9"/>
      <c r="IK883" s="9"/>
      <c r="IL883" s="9"/>
      <c r="IM883" s="9"/>
      <c r="IN883" s="9"/>
      <c r="IO883" s="9"/>
    </row>
    <row r="884" s="1" customFormat="1" ht="61" customHeight="1" spans="1:249">
      <c r="A884" s="98">
        <v>1</v>
      </c>
      <c r="B884" s="143" t="s">
        <v>2057</v>
      </c>
      <c r="C884" s="119" t="s">
        <v>40</v>
      </c>
      <c r="D884" s="98" t="s">
        <v>41</v>
      </c>
      <c r="E884" s="119" t="s">
        <v>102</v>
      </c>
      <c r="F884" s="143" t="s">
        <v>2058</v>
      </c>
      <c r="G884" s="270">
        <v>55</v>
      </c>
      <c r="H884" s="71" t="s">
        <v>2059</v>
      </c>
      <c r="I884" s="122"/>
      <c r="J884" s="122">
        <v>1</v>
      </c>
      <c r="K884" s="154"/>
      <c r="L884" s="154">
        <v>32</v>
      </c>
      <c r="M884" s="154"/>
      <c r="N884" s="196">
        <v>0.013</v>
      </c>
      <c r="O884" s="74" t="s">
        <v>707</v>
      </c>
      <c r="P884" s="70" t="s">
        <v>2060</v>
      </c>
      <c r="Q884" s="98">
        <v>2021.12</v>
      </c>
      <c r="R884" s="137"/>
      <c r="S884" s="284"/>
      <c r="T884" s="30"/>
      <c r="U884" s="30"/>
      <c r="V884" s="30"/>
      <c r="W884" s="30"/>
      <c r="X884" s="30"/>
      <c r="Y884" s="30"/>
      <c r="Z884" s="30"/>
      <c r="AA884" s="30"/>
      <c r="AB884" s="30"/>
      <c r="AC884" s="30"/>
      <c r="AD884" s="30"/>
      <c r="AE884" s="30"/>
      <c r="AF884" s="30"/>
      <c r="AG884" s="30"/>
      <c r="AH884" s="30"/>
      <c r="AI884" s="30"/>
      <c r="AJ884" s="30"/>
      <c r="AK884" s="30"/>
      <c r="AL884" s="30"/>
      <c r="AM884" s="30"/>
      <c r="AN884" s="30"/>
      <c r="AO884" s="30"/>
      <c r="AP884" s="30"/>
      <c r="AQ884" s="30"/>
      <c r="AR884" s="30"/>
      <c r="AS884" s="30"/>
      <c r="AT884" s="30"/>
      <c r="AU884" s="30"/>
      <c r="AV884" s="30"/>
      <c r="AW884" s="30"/>
      <c r="AX884" s="30"/>
      <c r="AY884" s="30"/>
      <c r="AZ884" s="30"/>
      <c r="BA884" s="30"/>
      <c r="BB884" s="30"/>
      <c r="BC884" s="30"/>
      <c r="BD884" s="30"/>
      <c r="BE884" s="30"/>
      <c r="BF884" s="30"/>
      <c r="BG884" s="30"/>
      <c r="BH884" s="30"/>
      <c r="BI884" s="30"/>
      <c r="BJ884" s="30"/>
      <c r="BK884" s="30"/>
      <c r="BL884" s="30"/>
      <c r="BM884" s="30"/>
      <c r="BN884" s="30"/>
      <c r="BO884" s="30"/>
      <c r="BP884" s="30"/>
      <c r="BQ884" s="30"/>
      <c r="BR884" s="30"/>
      <c r="BS884" s="30"/>
      <c r="BT884" s="30"/>
      <c r="BU884" s="30"/>
      <c r="BV884" s="30"/>
      <c r="BW884" s="30"/>
      <c r="BX884" s="30"/>
      <c r="BY884" s="30"/>
      <c r="BZ884" s="30"/>
      <c r="CA884" s="30"/>
      <c r="CB884" s="30"/>
      <c r="CC884" s="30"/>
      <c r="CD884" s="30"/>
      <c r="CE884" s="30"/>
      <c r="CF884" s="30"/>
      <c r="CG884" s="30"/>
      <c r="CH884" s="30"/>
      <c r="CI884" s="30"/>
      <c r="CJ884" s="30"/>
      <c r="CK884" s="30"/>
      <c r="CL884" s="30"/>
      <c r="CM884" s="30"/>
      <c r="CN884" s="30"/>
      <c r="CO884" s="30"/>
      <c r="CP884" s="30"/>
      <c r="CQ884" s="30"/>
      <c r="CR884" s="30"/>
      <c r="CS884" s="30"/>
      <c r="CT884" s="30"/>
      <c r="CU884" s="30"/>
      <c r="CV884" s="30"/>
      <c r="CW884" s="30"/>
      <c r="CX884" s="30"/>
      <c r="CY884" s="30"/>
      <c r="CZ884" s="30"/>
      <c r="DA884" s="30"/>
      <c r="DB884" s="30"/>
      <c r="DC884" s="30"/>
      <c r="DD884" s="30"/>
      <c r="DE884" s="30"/>
      <c r="DF884" s="30"/>
      <c r="DG884" s="30"/>
      <c r="DH884" s="30"/>
      <c r="DI884" s="30"/>
      <c r="DJ884" s="30"/>
      <c r="DK884" s="30"/>
      <c r="DL884" s="30"/>
      <c r="DM884" s="30"/>
      <c r="DN884" s="30"/>
      <c r="DO884" s="30"/>
      <c r="DP884" s="30"/>
      <c r="DQ884" s="30"/>
      <c r="DR884" s="30"/>
      <c r="DS884" s="30"/>
      <c r="DT884" s="30"/>
      <c r="DU884" s="30"/>
      <c r="DV884" s="30"/>
      <c r="DW884" s="30"/>
      <c r="DX884" s="30"/>
      <c r="DY884" s="30"/>
      <c r="DZ884" s="30"/>
      <c r="EA884" s="30"/>
      <c r="EB884" s="30"/>
      <c r="EC884" s="30"/>
      <c r="ED884" s="30"/>
      <c r="EE884" s="30"/>
      <c r="EF884" s="30"/>
      <c r="EG884" s="30"/>
      <c r="EH884" s="30"/>
      <c r="EI884" s="30"/>
      <c r="EJ884" s="30"/>
      <c r="EK884" s="30"/>
      <c r="EL884" s="30"/>
      <c r="EM884" s="30"/>
      <c r="EN884" s="30"/>
      <c r="EO884" s="30"/>
      <c r="EP884" s="30"/>
      <c r="EQ884" s="30"/>
      <c r="ER884" s="30"/>
      <c r="ES884" s="30"/>
      <c r="ET884" s="30"/>
      <c r="EU884" s="30"/>
      <c r="EV884" s="30"/>
      <c r="EW884" s="30"/>
      <c r="EX884" s="30"/>
      <c r="EY884" s="30"/>
      <c r="EZ884" s="30"/>
      <c r="FA884" s="30"/>
      <c r="FB884" s="30"/>
      <c r="FC884" s="30"/>
      <c r="FD884" s="30"/>
      <c r="FE884" s="30"/>
      <c r="FF884" s="30"/>
      <c r="FG884" s="30"/>
      <c r="FH884" s="30"/>
      <c r="FI884" s="30"/>
      <c r="FJ884" s="30"/>
      <c r="FK884" s="30"/>
      <c r="FL884" s="30"/>
      <c r="FM884" s="30"/>
      <c r="FN884" s="30"/>
      <c r="FO884" s="30"/>
      <c r="FP884" s="30"/>
      <c r="FQ884" s="30"/>
      <c r="FR884" s="30"/>
      <c r="FS884" s="30"/>
      <c r="FT884" s="30"/>
      <c r="FU884" s="30"/>
      <c r="FV884" s="30"/>
      <c r="FW884" s="30"/>
      <c r="FX884" s="30"/>
      <c r="FY884" s="30"/>
      <c r="FZ884" s="30"/>
      <c r="GA884" s="30"/>
      <c r="GB884" s="30"/>
      <c r="GC884" s="30"/>
      <c r="GD884" s="30"/>
      <c r="GE884" s="30"/>
      <c r="GF884" s="30"/>
      <c r="GG884" s="30"/>
      <c r="GH884" s="30"/>
      <c r="GI884" s="30"/>
      <c r="GJ884" s="30"/>
      <c r="GK884" s="30"/>
      <c r="GL884" s="30"/>
      <c r="GM884" s="30"/>
      <c r="GN884" s="30"/>
      <c r="GO884" s="30"/>
      <c r="GP884" s="30"/>
      <c r="GQ884" s="30"/>
      <c r="GR884" s="30"/>
      <c r="GS884" s="30"/>
      <c r="GT884" s="30"/>
      <c r="GU884" s="30"/>
      <c r="GV884" s="30"/>
      <c r="GW884" s="30"/>
      <c r="GX884" s="30"/>
      <c r="GY884" s="30"/>
      <c r="GZ884" s="30"/>
      <c r="HA884" s="30"/>
      <c r="HB884" s="30"/>
      <c r="HC884" s="30"/>
      <c r="HD884" s="30"/>
      <c r="HE884" s="30"/>
      <c r="HF884" s="30"/>
      <c r="HG884" s="30"/>
      <c r="HH884" s="30"/>
      <c r="HI884" s="30"/>
      <c r="HJ884" s="30"/>
      <c r="HK884" s="30"/>
      <c r="HL884" s="30"/>
      <c r="HM884" s="30"/>
      <c r="HN884" s="30"/>
      <c r="HO884" s="30"/>
      <c r="HP884" s="30"/>
      <c r="HQ884" s="30"/>
      <c r="HR884" s="30"/>
      <c r="HS884" s="30"/>
      <c r="HT884" s="30"/>
      <c r="HU884" s="30"/>
      <c r="HV884" s="30"/>
      <c r="HW884" s="30"/>
      <c r="HX884" s="30"/>
      <c r="HY884" s="30"/>
      <c r="HZ884" s="30"/>
      <c r="IA884" s="30"/>
      <c r="IB884" s="30"/>
      <c r="IC884" s="30"/>
      <c r="ID884" s="30"/>
      <c r="IE884" s="30"/>
      <c r="IF884" s="30"/>
      <c r="IG884" s="30"/>
      <c r="IH884" s="30"/>
      <c r="II884" s="30"/>
      <c r="IJ884" s="30"/>
      <c r="IK884" s="30"/>
      <c r="IL884" s="30"/>
      <c r="IM884" s="30"/>
      <c r="IN884" s="30"/>
      <c r="IO884" s="30"/>
    </row>
    <row r="885" s="10" customFormat="1" ht="42" customHeight="1" spans="1:18">
      <c r="A885" s="92" t="s">
        <v>2061</v>
      </c>
      <c r="B885" s="92"/>
      <c r="C885" s="98"/>
      <c r="D885" s="98" t="s">
        <v>41</v>
      </c>
      <c r="E885" s="67"/>
      <c r="F885" s="134" t="s">
        <v>2062</v>
      </c>
      <c r="G885" s="142">
        <f>G886+G887+G888</f>
        <v>1523</v>
      </c>
      <c r="H885" s="125"/>
      <c r="I885" s="98"/>
      <c r="J885" s="98"/>
      <c r="K885" s="95"/>
      <c r="L885" s="94"/>
      <c r="M885" s="95"/>
      <c r="N885" s="98"/>
      <c r="O885" s="98"/>
      <c r="P885" s="98"/>
      <c r="Q885" s="180"/>
      <c r="R885" s="125"/>
    </row>
    <row r="886" s="12" customFormat="1" ht="70" customHeight="1" spans="1:18">
      <c r="A886" s="98">
        <v>1</v>
      </c>
      <c r="B886" s="75" t="s">
        <v>2063</v>
      </c>
      <c r="C886" s="119" t="s">
        <v>40</v>
      </c>
      <c r="D886" s="98" t="s">
        <v>41</v>
      </c>
      <c r="E886" s="70" t="s">
        <v>334</v>
      </c>
      <c r="F886" s="71" t="s">
        <v>2064</v>
      </c>
      <c r="G886" s="245">
        <v>720</v>
      </c>
      <c r="H886" s="75" t="s">
        <v>1839</v>
      </c>
      <c r="I886" s="98">
        <v>1</v>
      </c>
      <c r="J886" s="98">
        <v>0</v>
      </c>
      <c r="K886" s="67">
        <v>0.006</v>
      </c>
      <c r="L886" s="67">
        <v>0.0095</v>
      </c>
      <c r="M886" s="67">
        <v>0.033</v>
      </c>
      <c r="N886" s="67">
        <v>0.0508</v>
      </c>
      <c r="O886" s="255" t="s">
        <v>1563</v>
      </c>
      <c r="P886" s="70" t="s">
        <v>62</v>
      </c>
      <c r="Q886" s="180">
        <v>2021.12</v>
      </c>
      <c r="R886" s="137"/>
    </row>
    <row r="887" s="12" customFormat="1" ht="70" customHeight="1" spans="1:18">
      <c r="A887" s="98">
        <v>2</v>
      </c>
      <c r="B887" s="75" t="s">
        <v>2065</v>
      </c>
      <c r="C887" s="119" t="s">
        <v>40</v>
      </c>
      <c r="D887" s="98" t="s">
        <v>41</v>
      </c>
      <c r="E887" s="70" t="s">
        <v>71</v>
      </c>
      <c r="F887" s="71" t="s">
        <v>2066</v>
      </c>
      <c r="G887" s="245">
        <v>618</v>
      </c>
      <c r="H887" s="75" t="s">
        <v>1839</v>
      </c>
      <c r="I887" s="98"/>
      <c r="J887" s="72">
        <v>3</v>
      </c>
      <c r="K887" s="72">
        <v>0.0043</v>
      </c>
      <c r="L887" s="72">
        <v>0.0012</v>
      </c>
      <c r="M887" s="72">
        <v>0.025</v>
      </c>
      <c r="N887" s="72">
        <v>0.0092</v>
      </c>
      <c r="O887" s="255" t="s">
        <v>1563</v>
      </c>
      <c r="P887" s="257" t="s">
        <v>71</v>
      </c>
      <c r="Q887" s="180">
        <v>2021.12</v>
      </c>
      <c r="R887" s="137"/>
    </row>
    <row r="888" s="12" customFormat="1" ht="84" customHeight="1" spans="1:18">
      <c r="A888" s="98">
        <v>3</v>
      </c>
      <c r="B888" s="75" t="s">
        <v>2067</v>
      </c>
      <c r="C888" s="119" t="s">
        <v>40</v>
      </c>
      <c r="D888" s="98" t="s">
        <v>41</v>
      </c>
      <c r="E888" s="70" t="s">
        <v>67</v>
      </c>
      <c r="F888" s="71" t="s">
        <v>2068</v>
      </c>
      <c r="G888" s="245">
        <v>185</v>
      </c>
      <c r="H888" s="75" t="s">
        <v>2069</v>
      </c>
      <c r="I888" s="281">
        <v>1</v>
      </c>
      <c r="K888" s="274">
        <v>0.0008</v>
      </c>
      <c r="L888" s="274">
        <v>0</v>
      </c>
      <c r="M888" s="274">
        <v>0</v>
      </c>
      <c r="N888" s="274">
        <v>0.0063</v>
      </c>
      <c r="O888" s="255" t="s">
        <v>1563</v>
      </c>
      <c r="P888" s="70" t="s">
        <v>67</v>
      </c>
      <c r="Q888" s="180">
        <v>2021.12</v>
      </c>
      <c r="R888" s="137"/>
    </row>
    <row r="889" s="10" customFormat="1" ht="51" customHeight="1" spans="1:18">
      <c r="A889" s="182" t="s">
        <v>676</v>
      </c>
      <c r="B889" s="62" t="s">
        <v>2070</v>
      </c>
      <c r="C889" s="98"/>
      <c r="D889" s="98"/>
      <c r="E889" s="67"/>
      <c r="F889" s="134" t="s">
        <v>2071</v>
      </c>
      <c r="G889" s="120">
        <f>G890</f>
        <v>710.3</v>
      </c>
      <c r="H889" s="135"/>
      <c r="I889" s="98"/>
      <c r="J889" s="98"/>
      <c r="K889" s="154"/>
      <c r="L889" s="154"/>
      <c r="M889" s="154"/>
      <c r="N889" s="154"/>
      <c r="O889" s="98"/>
      <c r="P889" s="98"/>
      <c r="Q889" s="98"/>
      <c r="R889" s="125"/>
    </row>
    <row r="890" s="10" customFormat="1" ht="55" customHeight="1" spans="1:18">
      <c r="A890" s="51" t="s">
        <v>32</v>
      </c>
      <c r="B890" s="62" t="s">
        <v>2072</v>
      </c>
      <c r="C890" s="98"/>
      <c r="D890" s="98"/>
      <c r="E890" s="67"/>
      <c r="F890" s="134" t="s">
        <v>2073</v>
      </c>
      <c r="G890" s="120">
        <f>G891+G892+G893</f>
        <v>710.3</v>
      </c>
      <c r="H890" s="135"/>
      <c r="I890" s="98"/>
      <c r="J890" s="98"/>
      <c r="K890" s="154"/>
      <c r="L890" s="154"/>
      <c r="M890" s="154"/>
      <c r="N890" s="154"/>
      <c r="O890" s="98"/>
      <c r="P890" s="98"/>
      <c r="Q890" s="98"/>
      <c r="R890" s="125"/>
    </row>
    <row r="891" s="15" customFormat="1" ht="58" customHeight="1" spans="1:18">
      <c r="A891" s="67">
        <v>1</v>
      </c>
      <c r="B891" s="116" t="s">
        <v>2074</v>
      </c>
      <c r="C891" s="119" t="s">
        <v>40</v>
      </c>
      <c r="D891" s="67" t="s">
        <v>41</v>
      </c>
      <c r="E891" s="70" t="s">
        <v>883</v>
      </c>
      <c r="F891" s="75" t="s">
        <v>2075</v>
      </c>
      <c r="G891" s="136">
        <v>700</v>
      </c>
      <c r="H891" s="137" t="s">
        <v>2076</v>
      </c>
      <c r="I891" s="98">
        <v>30</v>
      </c>
      <c r="J891" s="98">
        <v>30</v>
      </c>
      <c r="K891" s="98">
        <v>0.3208</v>
      </c>
      <c r="L891" s="98">
        <v>0.3792</v>
      </c>
      <c r="M891" s="98">
        <v>1.2</v>
      </c>
      <c r="N891" s="98">
        <v>1.3</v>
      </c>
      <c r="O891" s="70" t="s">
        <v>45</v>
      </c>
      <c r="P891" s="119" t="s">
        <v>682</v>
      </c>
      <c r="Q891" s="98">
        <v>2021.12</v>
      </c>
      <c r="R891" s="125"/>
    </row>
    <row r="892" s="15" customFormat="1" ht="58" customHeight="1" spans="1:18">
      <c r="A892" s="67">
        <v>2</v>
      </c>
      <c r="B892" s="116" t="s">
        <v>2077</v>
      </c>
      <c r="C892" s="119" t="s">
        <v>40</v>
      </c>
      <c r="D892" s="67" t="s">
        <v>788</v>
      </c>
      <c r="E892" s="70" t="s">
        <v>42</v>
      </c>
      <c r="F892" s="75" t="s">
        <v>2078</v>
      </c>
      <c r="G892" s="136">
        <v>6.4</v>
      </c>
      <c r="H892" s="137" t="s">
        <v>2076</v>
      </c>
      <c r="I892" s="98"/>
      <c r="J892" s="98"/>
      <c r="K892" s="98"/>
      <c r="L892" s="98"/>
      <c r="M892" s="98"/>
      <c r="N892" s="98"/>
      <c r="O892" s="70" t="s">
        <v>45</v>
      </c>
      <c r="P892" s="70" t="s">
        <v>45</v>
      </c>
      <c r="Q892" s="98">
        <v>2022.04</v>
      </c>
      <c r="R892" s="75"/>
    </row>
    <row r="893" s="15" customFormat="1" ht="58" customHeight="1" spans="1:18">
      <c r="A893" s="67">
        <v>3</v>
      </c>
      <c r="B893" s="116" t="s">
        <v>2079</v>
      </c>
      <c r="C893" s="119" t="s">
        <v>40</v>
      </c>
      <c r="D893" s="67" t="s">
        <v>788</v>
      </c>
      <c r="E893" s="70" t="s">
        <v>42</v>
      </c>
      <c r="F893" s="75" t="s">
        <v>2080</v>
      </c>
      <c r="G893" s="136">
        <v>3.9</v>
      </c>
      <c r="H893" s="137" t="s">
        <v>2076</v>
      </c>
      <c r="I893" s="98"/>
      <c r="J893" s="98"/>
      <c r="K893" s="98"/>
      <c r="L893" s="98"/>
      <c r="M893" s="98"/>
      <c r="N893" s="98"/>
      <c r="O893" s="70" t="s">
        <v>2081</v>
      </c>
      <c r="P893" s="70" t="s">
        <v>42</v>
      </c>
      <c r="Q893" s="98">
        <v>2022.04</v>
      </c>
      <c r="R893" s="75"/>
    </row>
    <row r="894" s="10" customFormat="1" ht="35" customHeight="1" spans="1:18">
      <c r="A894" s="182" t="s">
        <v>871</v>
      </c>
      <c r="B894" s="62" t="s">
        <v>2082</v>
      </c>
      <c r="C894" s="98"/>
      <c r="D894" s="98"/>
      <c r="E894" s="67"/>
      <c r="F894" s="134" t="s">
        <v>2083</v>
      </c>
      <c r="G894" s="120">
        <f>G895+G902</f>
        <v>19811</v>
      </c>
      <c r="H894" s="135"/>
      <c r="I894" s="98"/>
      <c r="J894" s="98"/>
      <c r="K894" s="154"/>
      <c r="L894" s="154"/>
      <c r="M894" s="154"/>
      <c r="N894" s="154"/>
      <c r="O894" s="98"/>
      <c r="P894" s="98"/>
      <c r="Q894" s="98"/>
      <c r="R894" s="125"/>
    </row>
    <row r="895" s="10" customFormat="1" ht="35" customHeight="1" spans="1:18">
      <c r="A895" s="51" t="s">
        <v>32</v>
      </c>
      <c r="B895" s="62" t="s">
        <v>2084</v>
      </c>
      <c r="C895" s="98"/>
      <c r="D895" s="98"/>
      <c r="E895" s="67"/>
      <c r="F895" s="134" t="s">
        <v>2085</v>
      </c>
      <c r="G895" s="120">
        <f>SUM(G896:G901)</f>
        <v>3711</v>
      </c>
      <c r="H895" s="135"/>
      <c r="I895" s="98"/>
      <c r="J895" s="98"/>
      <c r="K895" s="154"/>
      <c r="L895" s="154"/>
      <c r="M895" s="154"/>
      <c r="N895" s="154"/>
      <c r="O895" s="98"/>
      <c r="P895" s="98"/>
      <c r="Q895" s="98"/>
      <c r="R895" s="125"/>
    </row>
    <row r="896" s="10" customFormat="1" ht="80" customHeight="1" spans="1:18">
      <c r="A896" s="98">
        <v>1</v>
      </c>
      <c r="B896" s="143" t="s">
        <v>2086</v>
      </c>
      <c r="C896" s="76" t="s">
        <v>40</v>
      </c>
      <c r="D896" s="67" t="s">
        <v>41</v>
      </c>
      <c r="E896" s="76" t="s">
        <v>2087</v>
      </c>
      <c r="F896" s="143" t="s">
        <v>2088</v>
      </c>
      <c r="G896" s="72">
        <v>2000</v>
      </c>
      <c r="H896" s="71" t="s">
        <v>2089</v>
      </c>
      <c r="I896" s="79"/>
      <c r="J896" s="79"/>
      <c r="K896" s="97"/>
      <c r="L896" s="97"/>
      <c r="M896" s="97"/>
      <c r="N896" s="97"/>
      <c r="O896" s="76" t="s">
        <v>2090</v>
      </c>
      <c r="P896" s="76" t="s">
        <v>2090</v>
      </c>
      <c r="Q896" s="73">
        <v>2021.12</v>
      </c>
      <c r="R896" s="203"/>
    </row>
    <row r="897" s="10" customFormat="1" ht="80" customHeight="1" spans="1:18">
      <c r="A897" s="98">
        <v>2</v>
      </c>
      <c r="B897" s="143" t="s">
        <v>2091</v>
      </c>
      <c r="C897" s="76" t="s">
        <v>40</v>
      </c>
      <c r="D897" s="67" t="s">
        <v>41</v>
      </c>
      <c r="E897" s="76" t="s">
        <v>2092</v>
      </c>
      <c r="F897" s="143" t="s">
        <v>2093</v>
      </c>
      <c r="G897" s="72">
        <v>350</v>
      </c>
      <c r="H897" s="71" t="s">
        <v>2094</v>
      </c>
      <c r="I897" s="79"/>
      <c r="J897" s="79"/>
      <c r="K897" s="97"/>
      <c r="L897" s="97"/>
      <c r="M897" s="97"/>
      <c r="N897" s="97"/>
      <c r="O897" s="76" t="s">
        <v>2090</v>
      </c>
      <c r="P897" s="76" t="s">
        <v>2090</v>
      </c>
      <c r="Q897" s="73">
        <v>2021.12</v>
      </c>
      <c r="R897" s="301"/>
    </row>
    <row r="898" s="10" customFormat="1" ht="60" customHeight="1" spans="1:18">
      <c r="A898" s="98">
        <v>3</v>
      </c>
      <c r="B898" s="285" t="s">
        <v>2095</v>
      </c>
      <c r="C898" s="76" t="s">
        <v>40</v>
      </c>
      <c r="D898" s="67" t="s">
        <v>41</v>
      </c>
      <c r="E898" s="76" t="s">
        <v>2096</v>
      </c>
      <c r="F898" s="143" t="s">
        <v>2097</v>
      </c>
      <c r="G898" s="72">
        <v>205</v>
      </c>
      <c r="H898" s="71" t="s">
        <v>2098</v>
      </c>
      <c r="I898" s="79"/>
      <c r="J898" s="79"/>
      <c r="K898" s="97"/>
      <c r="L898" s="97"/>
      <c r="M898" s="97"/>
      <c r="N898" s="97"/>
      <c r="O898" s="76" t="s">
        <v>2090</v>
      </c>
      <c r="P898" s="76" t="s">
        <v>2090</v>
      </c>
      <c r="Q898" s="73">
        <v>2021.12</v>
      </c>
      <c r="R898" s="125"/>
    </row>
    <row r="899" s="10" customFormat="1" ht="60" customHeight="1" spans="1:18">
      <c r="A899" s="98">
        <v>4</v>
      </c>
      <c r="B899" s="286" t="s">
        <v>2099</v>
      </c>
      <c r="C899" s="76" t="s">
        <v>40</v>
      </c>
      <c r="D899" s="67" t="s">
        <v>41</v>
      </c>
      <c r="E899" s="76" t="s">
        <v>2100</v>
      </c>
      <c r="F899" s="143" t="s">
        <v>2101</v>
      </c>
      <c r="G899" s="72">
        <v>233</v>
      </c>
      <c r="H899" s="71" t="s">
        <v>2102</v>
      </c>
      <c r="I899" s="79"/>
      <c r="J899" s="79"/>
      <c r="K899" s="97"/>
      <c r="L899" s="97"/>
      <c r="M899" s="97"/>
      <c r="N899" s="97"/>
      <c r="O899" s="76" t="s">
        <v>2090</v>
      </c>
      <c r="P899" s="76" t="s">
        <v>2090</v>
      </c>
      <c r="Q899" s="73">
        <v>2021.12</v>
      </c>
      <c r="R899" s="301"/>
    </row>
    <row r="900" s="10" customFormat="1" ht="60" customHeight="1" spans="1:18">
      <c r="A900" s="98">
        <v>5</v>
      </c>
      <c r="B900" s="143" t="s">
        <v>2103</v>
      </c>
      <c r="C900" s="76" t="s">
        <v>40</v>
      </c>
      <c r="D900" s="67" t="s">
        <v>41</v>
      </c>
      <c r="E900" s="76" t="s">
        <v>2104</v>
      </c>
      <c r="F900" s="143" t="s">
        <v>2105</v>
      </c>
      <c r="G900" s="72">
        <v>500</v>
      </c>
      <c r="H900" s="71" t="s">
        <v>2106</v>
      </c>
      <c r="I900" s="79"/>
      <c r="J900" s="79"/>
      <c r="K900" s="97"/>
      <c r="L900" s="97"/>
      <c r="M900" s="97"/>
      <c r="N900" s="97"/>
      <c r="O900" s="76" t="s">
        <v>2090</v>
      </c>
      <c r="P900" s="76" t="s">
        <v>2090</v>
      </c>
      <c r="Q900" s="73">
        <v>2021.12</v>
      </c>
      <c r="R900" s="301"/>
    </row>
    <row r="901" s="8" customFormat="1" ht="60" customHeight="1" spans="1:249">
      <c r="A901" s="98">
        <v>6</v>
      </c>
      <c r="B901" s="143" t="s">
        <v>2107</v>
      </c>
      <c r="C901" s="76" t="s">
        <v>40</v>
      </c>
      <c r="D901" s="67" t="s">
        <v>41</v>
      </c>
      <c r="E901" s="76" t="s">
        <v>2104</v>
      </c>
      <c r="F901" s="143" t="s">
        <v>2108</v>
      </c>
      <c r="G901" s="72">
        <v>423</v>
      </c>
      <c r="H901" s="71" t="s">
        <v>2109</v>
      </c>
      <c r="I901" s="79"/>
      <c r="J901" s="79"/>
      <c r="K901" s="97"/>
      <c r="L901" s="97"/>
      <c r="M901" s="97"/>
      <c r="N901" s="97"/>
      <c r="O901" s="76" t="s">
        <v>2090</v>
      </c>
      <c r="P901" s="76" t="s">
        <v>2090</v>
      </c>
      <c r="Q901" s="73">
        <v>2021.12</v>
      </c>
      <c r="R901" s="125"/>
      <c r="S901" s="10"/>
      <c r="T901" s="10"/>
      <c r="U901" s="10"/>
      <c r="V901" s="10"/>
      <c r="W901" s="10"/>
      <c r="X901" s="10"/>
      <c r="Y901" s="10"/>
      <c r="Z901" s="10"/>
      <c r="AA901" s="10"/>
      <c r="AB901" s="10"/>
      <c r="AC901" s="10"/>
      <c r="AD901" s="10"/>
      <c r="AE901" s="10"/>
      <c r="AF901" s="10"/>
      <c r="AG901" s="10"/>
      <c r="AH901" s="10"/>
      <c r="AI901" s="10"/>
      <c r="AJ901" s="10"/>
      <c r="AK901" s="10"/>
      <c r="AL901" s="10"/>
      <c r="AM901" s="10"/>
      <c r="AN901" s="10"/>
      <c r="AO901" s="10"/>
      <c r="AP901" s="10"/>
      <c r="AQ901" s="10"/>
      <c r="AR901" s="10"/>
      <c r="AS901" s="10"/>
      <c r="AT901" s="10"/>
      <c r="AU901" s="10"/>
      <c r="AV901" s="10"/>
      <c r="AW901" s="10"/>
      <c r="AX901" s="10"/>
      <c r="AY901" s="10"/>
      <c r="AZ901" s="10"/>
      <c r="BA901" s="10"/>
      <c r="BB901" s="10"/>
      <c r="BC901" s="10"/>
      <c r="BD901" s="10"/>
      <c r="BE901" s="10"/>
      <c r="BF901" s="10"/>
      <c r="BG901" s="10"/>
      <c r="BH901" s="10"/>
      <c r="BI901" s="10"/>
      <c r="BJ901" s="10"/>
      <c r="BK901" s="10"/>
      <c r="BL901" s="10"/>
      <c r="BM901" s="10"/>
      <c r="BN901" s="10"/>
      <c r="BO901" s="10"/>
      <c r="BP901" s="10"/>
      <c r="BQ901" s="10"/>
      <c r="BR901" s="10"/>
      <c r="BS901" s="10"/>
      <c r="BT901" s="10"/>
      <c r="BU901" s="10"/>
      <c r="BV901" s="10"/>
      <c r="BW901" s="10"/>
      <c r="BX901" s="10"/>
      <c r="BY901" s="10"/>
      <c r="BZ901" s="10"/>
      <c r="CA901" s="10"/>
      <c r="CB901" s="10"/>
      <c r="CC901" s="10"/>
      <c r="CD901" s="10"/>
      <c r="CE901" s="10"/>
      <c r="CF901" s="10"/>
      <c r="CG901" s="10"/>
      <c r="CH901" s="10"/>
      <c r="CI901" s="10"/>
      <c r="CJ901" s="10"/>
      <c r="CK901" s="10"/>
      <c r="CL901" s="10"/>
      <c r="CM901" s="10"/>
      <c r="CN901" s="10"/>
      <c r="CO901" s="10"/>
      <c r="CP901" s="10"/>
      <c r="CQ901" s="10"/>
      <c r="CR901" s="10"/>
      <c r="CS901" s="10"/>
      <c r="CT901" s="10"/>
      <c r="CU901" s="10"/>
      <c r="CV901" s="10"/>
      <c r="CW901" s="10"/>
      <c r="CX901" s="10"/>
      <c r="CY901" s="10"/>
      <c r="CZ901" s="10"/>
      <c r="DA901" s="10"/>
      <c r="DB901" s="10"/>
      <c r="DC901" s="10"/>
      <c r="DD901" s="10"/>
      <c r="DE901" s="10"/>
      <c r="DF901" s="10"/>
      <c r="DG901" s="10"/>
      <c r="DH901" s="10"/>
      <c r="DI901" s="10"/>
      <c r="DJ901" s="10"/>
      <c r="DK901" s="10"/>
      <c r="DL901" s="10"/>
      <c r="DM901" s="10"/>
      <c r="DN901" s="10"/>
      <c r="DO901" s="10"/>
      <c r="DP901" s="10"/>
      <c r="DQ901" s="10"/>
      <c r="DR901" s="10"/>
      <c r="DS901" s="10"/>
      <c r="DT901" s="10"/>
      <c r="DU901" s="10"/>
      <c r="DV901" s="10"/>
      <c r="DW901" s="10"/>
      <c r="DX901" s="10"/>
      <c r="DY901" s="10"/>
      <c r="DZ901" s="10"/>
      <c r="EA901" s="10"/>
      <c r="EB901" s="10"/>
      <c r="EC901" s="10"/>
      <c r="ED901" s="10"/>
      <c r="EE901" s="10"/>
      <c r="EF901" s="10"/>
      <c r="EG901" s="10"/>
      <c r="EH901" s="10"/>
      <c r="EI901" s="10"/>
      <c r="EJ901" s="10"/>
      <c r="EK901" s="10"/>
      <c r="EL901" s="10"/>
      <c r="EM901" s="10"/>
      <c r="EN901" s="10"/>
      <c r="EO901" s="10"/>
      <c r="EP901" s="10"/>
      <c r="EQ901" s="10"/>
      <c r="ER901" s="10"/>
      <c r="ES901" s="10"/>
      <c r="ET901" s="10"/>
      <c r="EU901" s="10"/>
      <c r="EV901" s="10"/>
      <c r="EW901" s="10"/>
      <c r="EX901" s="10"/>
      <c r="EY901" s="10"/>
      <c r="EZ901" s="10"/>
      <c r="FA901" s="10"/>
      <c r="FB901" s="10"/>
      <c r="FC901" s="10"/>
      <c r="FD901" s="10"/>
      <c r="FE901" s="10"/>
      <c r="FF901" s="10"/>
      <c r="FG901" s="10"/>
      <c r="FH901" s="10"/>
      <c r="FI901" s="10"/>
      <c r="FJ901" s="10"/>
      <c r="FK901" s="10"/>
      <c r="FL901" s="10"/>
      <c r="FM901" s="10"/>
      <c r="FN901" s="10"/>
      <c r="FO901" s="10"/>
      <c r="FP901" s="10"/>
      <c r="FQ901" s="10"/>
      <c r="FR901" s="10"/>
      <c r="FS901" s="10"/>
      <c r="FT901" s="10"/>
      <c r="FU901" s="10"/>
      <c r="FV901" s="10"/>
      <c r="FW901" s="10"/>
      <c r="FX901" s="10"/>
      <c r="FY901" s="10"/>
      <c r="FZ901" s="10"/>
      <c r="GA901" s="10"/>
      <c r="GB901" s="10"/>
      <c r="GC901" s="10"/>
      <c r="GD901" s="10"/>
      <c r="GE901" s="10"/>
      <c r="GF901" s="10"/>
      <c r="GG901" s="10"/>
      <c r="GH901" s="10"/>
      <c r="GI901" s="10"/>
      <c r="GJ901" s="10"/>
      <c r="GK901" s="10"/>
      <c r="GL901" s="10"/>
      <c r="GM901" s="10"/>
      <c r="GN901" s="10"/>
      <c r="GO901" s="10"/>
      <c r="GP901" s="10"/>
      <c r="GQ901" s="10"/>
      <c r="GR901" s="10"/>
      <c r="GS901" s="10"/>
      <c r="GT901" s="10"/>
      <c r="GU901" s="10"/>
      <c r="GV901" s="10"/>
      <c r="GW901" s="10"/>
      <c r="GX901" s="10"/>
      <c r="GY901" s="10"/>
      <c r="GZ901" s="10"/>
      <c r="HA901" s="10"/>
      <c r="HB901" s="10"/>
      <c r="HC901" s="10"/>
      <c r="HD901" s="10"/>
      <c r="HE901" s="10"/>
      <c r="HF901" s="10"/>
      <c r="HG901" s="10"/>
      <c r="HH901" s="10"/>
      <c r="HI901" s="10"/>
      <c r="HJ901" s="10"/>
      <c r="HK901" s="10"/>
      <c r="HL901" s="10"/>
      <c r="HM901" s="10"/>
      <c r="HN901" s="10"/>
      <c r="HO901" s="10"/>
      <c r="HP901" s="10"/>
      <c r="HQ901" s="10"/>
      <c r="HR901" s="10"/>
      <c r="HS901" s="10"/>
      <c r="HT901" s="10"/>
      <c r="HU901" s="10"/>
      <c r="HV901" s="10"/>
      <c r="HW901" s="10"/>
      <c r="HX901" s="10"/>
      <c r="HY901" s="10"/>
      <c r="HZ901" s="10"/>
      <c r="IA901" s="10"/>
      <c r="IB901" s="10"/>
      <c r="IC901" s="10"/>
      <c r="ID901" s="10"/>
      <c r="IE901" s="10"/>
      <c r="IF901" s="10"/>
      <c r="IG901" s="10"/>
      <c r="IH901" s="10"/>
      <c r="II901" s="10"/>
      <c r="IJ901" s="10"/>
      <c r="IK901" s="10"/>
      <c r="IL901" s="10"/>
      <c r="IM901" s="10"/>
      <c r="IN901" s="10"/>
      <c r="IO901" s="10"/>
    </row>
    <row r="902" s="10" customFormat="1" ht="55" customHeight="1" spans="1:18">
      <c r="A902" s="51" t="s">
        <v>467</v>
      </c>
      <c r="B902" s="62" t="s">
        <v>2110</v>
      </c>
      <c r="C902" s="98"/>
      <c r="D902" s="98"/>
      <c r="E902" s="67"/>
      <c r="F902" s="134" t="s">
        <v>2111</v>
      </c>
      <c r="G902" s="120">
        <f>G903+G904+G905</f>
        <v>16100</v>
      </c>
      <c r="H902" s="135"/>
      <c r="I902" s="98"/>
      <c r="J902" s="98"/>
      <c r="K902" s="154"/>
      <c r="L902" s="154"/>
      <c r="M902" s="154"/>
      <c r="N902" s="154"/>
      <c r="O902" s="98"/>
      <c r="P902" s="98"/>
      <c r="Q902" s="98"/>
      <c r="R902" s="125"/>
    </row>
    <row r="903" s="16" customFormat="1" ht="161" customHeight="1" spans="1:18">
      <c r="A903" s="67">
        <v>1</v>
      </c>
      <c r="B903" s="116" t="s">
        <v>2112</v>
      </c>
      <c r="C903" s="119" t="s">
        <v>40</v>
      </c>
      <c r="D903" s="67" t="s">
        <v>41</v>
      </c>
      <c r="E903" s="70" t="s">
        <v>883</v>
      </c>
      <c r="F903" s="75" t="s">
        <v>2113</v>
      </c>
      <c r="G903" s="136">
        <v>8700</v>
      </c>
      <c r="H903" s="137" t="s">
        <v>2114</v>
      </c>
      <c r="I903" s="98">
        <v>15</v>
      </c>
      <c r="J903" s="98">
        <v>14</v>
      </c>
      <c r="K903" s="98">
        <v>0.2938</v>
      </c>
      <c r="L903" s="98">
        <v>0.3958</v>
      </c>
      <c r="M903" s="98">
        <v>0.86</v>
      </c>
      <c r="N903" s="98">
        <v>1.012</v>
      </c>
      <c r="O903" s="70" t="s">
        <v>45</v>
      </c>
      <c r="P903" s="119" t="s">
        <v>2115</v>
      </c>
      <c r="Q903" s="98">
        <v>2021.12</v>
      </c>
      <c r="R903" s="137"/>
    </row>
    <row r="904" s="16" customFormat="1" ht="131" customHeight="1" spans="1:18">
      <c r="A904" s="67">
        <v>2</v>
      </c>
      <c r="B904" s="116" t="s">
        <v>2116</v>
      </c>
      <c r="C904" s="119" t="s">
        <v>40</v>
      </c>
      <c r="D904" s="67" t="s">
        <v>41</v>
      </c>
      <c r="E904" s="70" t="s">
        <v>883</v>
      </c>
      <c r="F904" s="75" t="s">
        <v>2117</v>
      </c>
      <c r="G904" s="136">
        <v>6800</v>
      </c>
      <c r="H904" s="137" t="s">
        <v>2114</v>
      </c>
      <c r="I904" s="98">
        <v>36</v>
      </c>
      <c r="J904" s="98">
        <v>30</v>
      </c>
      <c r="K904" s="98">
        <v>0.203</v>
      </c>
      <c r="L904" s="98">
        <v>0.34</v>
      </c>
      <c r="M904" s="98">
        <v>0.778</v>
      </c>
      <c r="N904" s="98">
        <v>1.12</v>
      </c>
      <c r="O904" s="70" t="s">
        <v>45</v>
      </c>
      <c r="P904" s="119" t="s">
        <v>2115</v>
      </c>
      <c r="Q904" s="98">
        <v>2021.12</v>
      </c>
      <c r="R904" s="75"/>
    </row>
    <row r="905" s="1" customFormat="1" ht="107" customHeight="1" spans="1:249">
      <c r="A905" s="67">
        <v>3</v>
      </c>
      <c r="B905" s="140" t="s">
        <v>2118</v>
      </c>
      <c r="C905" s="119" t="s">
        <v>40</v>
      </c>
      <c r="D905" s="67" t="s">
        <v>41</v>
      </c>
      <c r="E905" s="70" t="s">
        <v>883</v>
      </c>
      <c r="F905" s="75" t="s">
        <v>2119</v>
      </c>
      <c r="G905" s="136">
        <v>600</v>
      </c>
      <c r="H905" s="137" t="s">
        <v>2114</v>
      </c>
      <c r="I905" s="98">
        <v>3</v>
      </c>
      <c r="J905" s="98"/>
      <c r="K905" s="98">
        <v>0.0123</v>
      </c>
      <c r="L905" s="98"/>
      <c r="M905" s="98">
        <v>0.0556</v>
      </c>
      <c r="N905" s="98"/>
      <c r="O905" s="70" t="s">
        <v>45</v>
      </c>
      <c r="P905" s="119" t="s">
        <v>682</v>
      </c>
      <c r="Q905" s="98">
        <v>2021.12</v>
      </c>
      <c r="R905" s="137"/>
      <c r="S905" s="30"/>
      <c r="T905" s="30"/>
      <c r="U905" s="30"/>
      <c r="V905" s="30"/>
      <c r="W905" s="30"/>
      <c r="X905" s="30"/>
      <c r="Y905" s="30"/>
      <c r="Z905" s="30"/>
      <c r="AA905" s="30"/>
      <c r="AB905" s="30"/>
      <c r="AC905" s="30"/>
      <c r="AD905" s="30"/>
      <c r="AE905" s="30"/>
      <c r="AF905" s="30"/>
      <c r="AG905" s="30"/>
      <c r="AH905" s="30"/>
      <c r="AI905" s="30"/>
      <c r="AJ905" s="30"/>
      <c r="AK905" s="30"/>
      <c r="AL905" s="30"/>
      <c r="AM905" s="30"/>
      <c r="AN905" s="30"/>
      <c r="AO905" s="30"/>
      <c r="AP905" s="30"/>
      <c r="AQ905" s="30"/>
      <c r="AR905" s="30"/>
      <c r="AS905" s="30"/>
      <c r="AT905" s="30"/>
      <c r="AU905" s="30"/>
      <c r="AV905" s="30"/>
      <c r="AW905" s="30"/>
      <c r="AX905" s="30"/>
      <c r="AY905" s="30"/>
      <c r="AZ905" s="30"/>
      <c r="BA905" s="30"/>
      <c r="BB905" s="30"/>
      <c r="BC905" s="30"/>
      <c r="BD905" s="30"/>
      <c r="BE905" s="30"/>
      <c r="BF905" s="30"/>
      <c r="BG905" s="30"/>
      <c r="BH905" s="30"/>
      <c r="BI905" s="30"/>
      <c r="BJ905" s="30"/>
      <c r="BK905" s="30"/>
      <c r="BL905" s="30"/>
      <c r="BM905" s="30"/>
      <c r="BN905" s="30"/>
      <c r="BO905" s="30"/>
      <c r="BP905" s="30"/>
      <c r="BQ905" s="30"/>
      <c r="BR905" s="30"/>
      <c r="BS905" s="30"/>
      <c r="BT905" s="30"/>
      <c r="BU905" s="30"/>
      <c r="BV905" s="30"/>
      <c r="BW905" s="30"/>
      <c r="BX905" s="30"/>
      <c r="BY905" s="30"/>
      <c r="BZ905" s="30"/>
      <c r="CA905" s="30"/>
      <c r="CB905" s="30"/>
      <c r="CC905" s="30"/>
      <c r="CD905" s="30"/>
      <c r="CE905" s="30"/>
      <c r="CF905" s="30"/>
      <c r="CG905" s="30"/>
      <c r="CH905" s="30"/>
      <c r="CI905" s="30"/>
      <c r="CJ905" s="30"/>
      <c r="CK905" s="30"/>
      <c r="CL905" s="30"/>
      <c r="CM905" s="30"/>
      <c r="CN905" s="30"/>
      <c r="CO905" s="30"/>
      <c r="CP905" s="30"/>
      <c r="CQ905" s="30"/>
      <c r="CR905" s="30"/>
      <c r="CS905" s="30"/>
      <c r="CT905" s="30"/>
      <c r="CU905" s="30"/>
      <c r="CV905" s="30"/>
      <c r="CW905" s="30"/>
      <c r="CX905" s="30"/>
      <c r="CY905" s="30"/>
      <c r="CZ905" s="30"/>
      <c r="DA905" s="30"/>
      <c r="DB905" s="30"/>
      <c r="DC905" s="30"/>
      <c r="DD905" s="30"/>
      <c r="DE905" s="30"/>
      <c r="DF905" s="30"/>
      <c r="DG905" s="30"/>
      <c r="DH905" s="30"/>
      <c r="DI905" s="30"/>
      <c r="DJ905" s="30"/>
      <c r="DK905" s="30"/>
      <c r="DL905" s="30"/>
      <c r="DM905" s="30"/>
      <c r="DN905" s="30"/>
      <c r="DO905" s="30"/>
      <c r="DP905" s="30"/>
      <c r="DQ905" s="30"/>
      <c r="DR905" s="30"/>
      <c r="DS905" s="30"/>
      <c r="DT905" s="30"/>
      <c r="DU905" s="30"/>
      <c r="DV905" s="30"/>
      <c r="DW905" s="30"/>
      <c r="DX905" s="30"/>
      <c r="DY905" s="30"/>
      <c r="DZ905" s="30"/>
      <c r="EA905" s="30"/>
      <c r="EB905" s="30"/>
      <c r="EC905" s="30"/>
      <c r="ED905" s="30"/>
      <c r="EE905" s="30"/>
      <c r="EF905" s="30"/>
      <c r="EG905" s="30"/>
      <c r="EH905" s="30"/>
      <c r="EI905" s="30"/>
      <c r="EJ905" s="30"/>
      <c r="EK905" s="30"/>
      <c r="EL905" s="30"/>
      <c r="EM905" s="30"/>
      <c r="EN905" s="30"/>
      <c r="EO905" s="30"/>
      <c r="EP905" s="30"/>
      <c r="EQ905" s="30"/>
      <c r="ER905" s="30"/>
      <c r="ES905" s="30"/>
      <c r="ET905" s="30"/>
      <c r="EU905" s="30"/>
      <c r="EV905" s="30"/>
      <c r="EW905" s="30"/>
      <c r="EX905" s="30"/>
      <c r="EY905" s="30"/>
      <c r="EZ905" s="30"/>
      <c r="FA905" s="30"/>
      <c r="FB905" s="30"/>
      <c r="FC905" s="30"/>
      <c r="FD905" s="30"/>
      <c r="FE905" s="30"/>
      <c r="FF905" s="30"/>
      <c r="FG905" s="30"/>
      <c r="FH905" s="30"/>
      <c r="FI905" s="30"/>
      <c r="FJ905" s="30"/>
      <c r="FK905" s="30"/>
      <c r="FL905" s="30"/>
      <c r="FM905" s="30"/>
      <c r="FN905" s="30"/>
      <c r="FO905" s="30"/>
      <c r="FP905" s="30"/>
      <c r="FQ905" s="30"/>
      <c r="FR905" s="30"/>
      <c r="FS905" s="30"/>
      <c r="FT905" s="30"/>
      <c r="FU905" s="30"/>
      <c r="FV905" s="30"/>
      <c r="FW905" s="30"/>
      <c r="FX905" s="30"/>
      <c r="FY905" s="30"/>
      <c r="FZ905" s="30"/>
      <c r="GA905" s="30"/>
      <c r="GB905" s="30"/>
      <c r="GC905" s="30"/>
      <c r="GD905" s="30"/>
      <c r="GE905" s="30"/>
      <c r="GF905" s="30"/>
      <c r="GG905" s="30"/>
      <c r="GH905" s="30"/>
      <c r="GI905" s="30"/>
      <c r="GJ905" s="30"/>
      <c r="GK905" s="30"/>
      <c r="GL905" s="30"/>
      <c r="GM905" s="30"/>
      <c r="GN905" s="30"/>
      <c r="GO905" s="30"/>
      <c r="GP905" s="30"/>
      <c r="GQ905" s="30"/>
      <c r="GR905" s="30"/>
      <c r="GS905" s="30"/>
      <c r="GT905" s="30"/>
      <c r="GU905" s="30"/>
      <c r="GV905" s="30"/>
      <c r="GW905" s="30"/>
      <c r="GX905" s="30"/>
      <c r="GY905" s="30"/>
      <c r="GZ905" s="30"/>
      <c r="HA905" s="30"/>
      <c r="HB905" s="30"/>
      <c r="HC905" s="30"/>
      <c r="HD905" s="30"/>
      <c r="HE905" s="30"/>
      <c r="HF905" s="30"/>
      <c r="HG905" s="30"/>
      <c r="HH905" s="30"/>
      <c r="HI905" s="30"/>
      <c r="HJ905" s="30"/>
      <c r="HK905" s="30"/>
      <c r="HL905" s="30"/>
      <c r="HM905" s="30"/>
      <c r="HN905" s="30"/>
      <c r="HO905" s="30"/>
      <c r="HP905" s="30"/>
      <c r="HQ905" s="30"/>
      <c r="HR905" s="30"/>
      <c r="HS905" s="30"/>
      <c r="HT905" s="30"/>
      <c r="HU905" s="30"/>
      <c r="HV905" s="30"/>
      <c r="HW905" s="30"/>
      <c r="HX905" s="30"/>
      <c r="HY905" s="30"/>
      <c r="HZ905" s="30"/>
      <c r="IA905" s="30"/>
      <c r="IB905" s="30"/>
      <c r="IC905" s="30"/>
      <c r="ID905" s="30"/>
      <c r="IE905" s="30"/>
      <c r="IF905" s="30"/>
      <c r="IG905" s="30"/>
      <c r="IH905" s="30"/>
      <c r="II905" s="30"/>
      <c r="IJ905" s="30"/>
      <c r="IK905" s="30"/>
      <c r="IL905" s="30"/>
      <c r="IM905" s="30"/>
      <c r="IN905" s="30"/>
      <c r="IO905" s="30"/>
    </row>
    <row r="906" s="18" customFormat="1" ht="56" customHeight="1" spans="1:249">
      <c r="A906" s="51" t="s">
        <v>2120</v>
      </c>
      <c r="B906" s="51" t="s">
        <v>2121</v>
      </c>
      <c r="C906" s="169"/>
      <c r="D906" s="169"/>
      <c r="E906" s="170"/>
      <c r="F906" s="171" t="s">
        <v>2122</v>
      </c>
      <c r="G906" s="172">
        <f>G907+G928+G966</f>
        <v>5555.1467</v>
      </c>
      <c r="H906" s="173"/>
      <c r="I906" s="169"/>
      <c r="J906" s="169"/>
      <c r="K906" s="175"/>
      <c r="L906" s="175"/>
      <c r="M906" s="175"/>
      <c r="N906" s="175"/>
      <c r="O906" s="169"/>
      <c r="P906" s="169"/>
      <c r="Q906" s="169"/>
      <c r="R906" s="178"/>
      <c r="S906" s="179"/>
      <c r="T906" s="179"/>
      <c r="U906" s="179"/>
      <c r="V906" s="179"/>
      <c r="W906" s="179"/>
      <c r="X906" s="179"/>
      <c r="Y906" s="179"/>
      <c r="Z906" s="179"/>
      <c r="AA906" s="179"/>
      <c r="AB906" s="179"/>
      <c r="AC906" s="179"/>
      <c r="AD906" s="179"/>
      <c r="AE906" s="179"/>
      <c r="AF906" s="179"/>
      <c r="AG906" s="179"/>
      <c r="AH906" s="179"/>
      <c r="AI906" s="179"/>
      <c r="AJ906" s="179"/>
      <c r="AK906" s="179"/>
      <c r="AL906" s="179"/>
      <c r="AM906" s="179"/>
      <c r="AN906" s="179"/>
      <c r="AO906" s="179"/>
      <c r="AP906" s="179"/>
      <c r="AQ906" s="179"/>
      <c r="AR906" s="179"/>
      <c r="AS906" s="179"/>
      <c r="AT906" s="179"/>
      <c r="AU906" s="179"/>
      <c r="AV906" s="179"/>
      <c r="AW906" s="179"/>
      <c r="AX906" s="179"/>
      <c r="AY906" s="179"/>
      <c r="AZ906" s="179"/>
      <c r="BA906" s="179"/>
      <c r="BB906" s="179"/>
      <c r="BC906" s="179"/>
      <c r="BD906" s="179"/>
      <c r="BE906" s="179"/>
      <c r="BF906" s="179"/>
      <c r="BG906" s="179"/>
      <c r="BH906" s="179"/>
      <c r="BI906" s="179"/>
      <c r="BJ906" s="179"/>
      <c r="BK906" s="179"/>
      <c r="BL906" s="179"/>
      <c r="BM906" s="179"/>
      <c r="BN906" s="179"/>
      <c r="BO906" s="179"/>
      <c r="BP906" s="179"/>
      <c r="BQ906" s="179"/>
      <c r="BR906" s="179"/>
      <c r="BS906" s="179"/>
      <c r="BT906" s="179"/>
      <c r="BU906" s="179"/>
      <c r="BV906" s="179"/>
      <c r="BW906" s="179"/>
      <c r="BX906" s="179"/>
      <c r="BY906" s="179"/>
      <c r="BZ906" s="179"/>
      <c r="CA906" s="179"/>
      <c r="CB906" s="179"/>
      <c r="CC906" s="179"/>
      <c r="CD906" s="179"/>
      <c r="CE906" s="179"/>
      <c r="CF906" s="179"/>
      <c r="CG906" s="179"/>
      <c r="CH906" s="179"/>
      <c r="CI906" s="179"/>
      <c r="CJ906" s="179"/>
      <c r="CK906" s="179"/>
      <c r="CL906" s="179"/>
      <c r="CM906" s="179"/>
      <c r="CN906" s="179"/>
      <c r="CO906" s="179"/>
      <c r="CP906" s="179"/>
      <c r="CQ906" s="179"/>
      <c r="CR906" s="179"/>
      <c r="CS906" s="179"/>
      <c r="CT906" s="179"/>
      <c r="CU906" s="179"/>
      <c r="CV906" s="179"/>
      <c r="CW906" s="179"/>
      <c r="CX906" s="179"/>
      <c r="CY906" s="179"/>
      <c r="CZ906" s="179"/>
      <c r="DA906" s="179"/>
      <c r="DB906" s="179"/>
      <c r="DC906" s="179"/>
      <c r="DD906" s="179"/>
      <c r="DE906" s="179"/>
      <c r="DF906" s="179"/>
      <c r="DG906" s="179"/>
      <c r="DH906" s="179"/>
      <c r="DI906" s="179"/>
      <c r="DJ906" s="179"/>
      <c r="DK906" s="179"/>
      <c r="DL906" s="179"/>
      <c r="DM906" s="179"/>
      <c r="DN906" s="179"/>
      <c r="DO906" s="179"/>
      <c r="DP906" s="179"/>
      <c r="DQ906" s="179"/>
      <c r="DR906" s="179"/>
      <c r="DS906" s="179"/>
      <c r="DT906" s="179"/>
      <c r="DU906" s="179"/>
      <c r="DV906" s="179"/>
      <c r="DW906" s="179"/>
      <c r="DX906" s="179"/>
      <c r="DY906" s="179"/>
      <c r="DZ906" s="179"/>
      <c r="EA906" s="179"/>
      <c r="EB906" s="179"/>
      <c r="EC906" s="179"/>
      <c r="ED906" s="179"/>
      <c r="EE906" s="179"/>
      <c r="EF906" s="179"/>
      <c r="EG906" s="179"/>
      <c r="EH906" s="179"/>
      <c r="EI906" s="179"/>
      <c r="EJ906" s="179"/>
      <c r="EK906" s="179"/>
      <c r="EL906" s="179"/>
      <c r="EM906" s="179"/>
      <c r="EN906" s="179"/>
      <c r="EO906" s="179"/>
      <c r="EP906" s="179"/>
      <c r="EQ906" s="179"/>
      <c r="ER906" s="179"/>
      <c r="ES906" s="179"/>
      <c r="ET906" s="179"/>
      <c r="EU906" s="179"/>
      <c r="EV906" s="179"/>
      <c r="EW906" s="179"/>
      <c r="EX906" s="179"/>
      <c r="EY906" s="179"/>
      <c r="EZ906" s="179"/>
      <c r="FA906" s="179"/>
      <c r="FB906" s="179"/>
      <c r="FC906" s="179"/>
      <c r="FD906" s="179"/>
      <c r="FE906" s="179"/>
      <c r="FF906" s="179"/>
      <c r="FG906" s="179"/>
      <c r="FH906" s="179"/>
      <c r="FI906" s="179"/>
      <c r="FJ906" s="179"/>
      <c r="FK906" s="179"/>
      <c r="FL906" s="179"/>
      <c r="FM906" s="179"/>
      <c r="FN906" s="179"/>
      <c r="FO906" s="179"/>
      <c r="FP906" s="179"/>
      <c r="FQ906" s="179"/>
      <c r="FR906" s="179"/>
      <c r="FS906" s="179"/>
      <c r="FT906" s="179"/>
      <c r="FU906" s="179"/>
      <c r="FV906" s="179"/>
      <c r="FW906" s="179"/>
      <c r="FX906" s="179"/>
      <c r="FY906" s="179"/>
      <c r="FZ906" s="179"/>
      <c r="GA906" s="179"/>
      <c r="GB906" s="179"/>
      <c r="GC906" s="179"/>
      <c r="GD906" s="179"/>
      <c r="GE906" s="179"/>
      <c r="GF906" s="179"/>
      <c r="GG906" s="179"/>
      <c r="GH906" s="179"/>
      <c r="GI906" s="179"/>
      <c r="GJ906" s="179"/>
      <c r="GK906" s="179"/>
      <c r="GL906" s="179"/>
      <c r="GM906" s="179"/>
      <c r="GN906" s="179"/>
      <c r="GO906" s="179"/>
      <c r="GP906" s="179"/>
      <c r="GQ906" s="179"/>
      <c r="GR906" s="179"/>
      <c r="GS906" s="179"/>
      <c r="GT906" s="179"/>
      <c r="GU906" s="179"/>
      <c r="GV906" s="179"/>
      <c r="GW906" s="179"/>
      <c r="GX906" s="179"/>
      <c r="GY906" s="179"/>
      <c r="GZ906" s="179"/>
      <c r="HA906" s="179"/>
      <c r="HB906" s="179"/>
      <c r="HC906" s="179"/>
      <c r="HD906" s="179"/>
      <c r="HE906" s="179"/>
      <c r="HF906" s="179"/>
      <c r="HG906" s="179"/>
      <c r="HH906" s="179"/>
      <c r="HI906" s="179"/>
      <c r="HJ906" s="179"/>
      <c r="HK906" s="179"/>
      <c r="HL906" s="179"/>
      <c r="HM906" s="179"/>
      <c r="HN906" s="179"/>
      <c r="HO906" s="179"/>
      <c r="HP906" s="179"/>
      <c r="HQ906" s="179"/>
      <c r="HR906" s="179"/>
      <c r="HS906" s="179"/>
      <c r="HT906" s="179"/>
      <c r="HU906" s="179"/>
      <c r="HV906" s="179"/>
      <c r="HW906" s="179"/>
      <c r="HX906" s="179"/>
      <c r="HY906" s="179"/>
      <c r="HZ906" s="179"/>
      <c r="IA906" s="179"/>
      <c r="IB906" s="179"/>
      <c r="IC906" s="179"/>
      <c r="ID906" s="179"/>
      <c r="IE906" s="179"/>
      <c r="IF906" s="179"/>
      <c r="IG906" s="179"/>
      <c r="IH906" s="179"/>
      <c r="II906" s="179"/>
      <c r="IJ906" s="179"/>
      <c r="IK906" s="179"/>
      <c r="IL906" s="179"/>
      <c r="IM906" s="179"/>
      <c r="IN906" s="179"/>
      <c r="IO906" s="179"/>
    </row>
    <row r="907" s="23" customFormat="1" ht="53" customHeight="1" spans="1:249">
      <c r="A907" s="63" t="s">
        <v>2123</v>
      </c>
      <c r="B907" s="63"/>
      <c r="C907" s="92"/>
      <c r="D907" s="92"/>
      <c r="E907" s="63"/>
      <c r="F907" s="77" t="s">
        <v>2124</v>
      </c>
      <c r="G907" s="120">
        <f>G908+G913+G922+G919</f>
        <v>1710.98</v>
      </c>
      <c r="H907" s="224"/>
      <c r="I907" s="194"/>
      <c r="J907" s="194"/>
      <c r="K907" s="120"/>
      <c r="L907" s="120"/>
      <c r="M907" s="120"/>
      <c r="N907" s="120"/>
      <c r="O907" s="92"/>
      <c r="P907" s="92"/>
      <c r="Q907" s="92"/>
      <c r="R907" s="107"/>
      <c r="T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c r="AT907" s="9"/>
      <c r="AU907" s="9"/>
      <c r="AV907" s="9"/>
      <c r="AW907" s="9"/>
      <c r="AX907" s="9"/>
      <c r="AY907" s="9"/>
      <c r="AZ907" s="9"/>
      <c r="BA907" s="9"/>
      <c r="BB907" s="9"/>
      <c r="BC907" s="9"/>
      <c r="BD907" s="9"/>
      <c r="BE907" s="9"/>
      <c r="BF907" s="9"/>
      <c r="BG907" s="9"/>
      <c r="BH907" s="9"/>
      <c r="BI907" s="9"/>
      <c r="BJ907" s="9"/>
      <c r="BK907" s="9"/>
      <c r="BL907" s="9"/>
      <c r="BM907" s="9"/>
      <c r="BN907" s="9"/>
      <c r="BO907" s="9"/>
      <c r="BP907" s="9"/>
      <c r="BQ907" s="9"/>
      <c r="BR907" s="9"/>
      <c r="BS907" s="9"/>
      <c r="BT907" s="9"/>
      <c r="BU907" s="9"/>
      <c r="BV907" s="9"/>
      <c r="BW907" s="9"/>
      <c r="BX907" s="9"/>
      <c r="BY907" s="9"/>
      <c r="BZ907" s="9"/>
      <c r="CA907" s="9"/>
      <c r="CB907" s="9"/>
      <c r="CC907" s="9"/>
      <c r="CD907" s="9"/>
      <c r="CE907" s="9"/>
      <c r="CF907" s="9"/>
      <c r="CG907" s="9"/>
      <c r="CH907" s="9"/>
      <c r="CI907" s="9"/>
      <c r="CJ907" s="9"/>
      <c r="CK907" s="9"/>
      <c r="CL907" s="9"/>
      <c r="CM907" s="9"/>
      <c r="CN907" s="9"/>
      <c r="CO907" s="9"/>
      <c r="CP907" s="9"/>
      <c r="CQ907" s="9"/>
      <c r="CR907" s="9"/>
      <c r="CS907" s="9"/>
      <c r="CT907" s="9"/>
      <c r="CU907" s="9"/>
      <c r="CV907" s="9"/>
      <c r="CW907" s="9"/>
      <c r="CX907" s="9"/>
      <c r="CY907" s="9"/>
      <c r="CZ907" s="9"/>
      <c r="DA907" s="9"/>
      <c r="DB907" s="9"/>
      <c r="DC907" s="9"/>
      <c r="DD907" s="9"/>
      <c r="DE907" s="9"/>
      <c r="DF907" s="9"/>
      <c r="DG907" s="9"/>
      <c r="DH907" s="9"/>
      <c r="DI907" s="9"/>
      <c r="DJ907" s="9"/>
      <c r="DK907" s="9"/>
      <c r="DL907" s="9"/>
      <c r="DM907" s="9"/>
      <c r="DN907" s="9"/>
      <c r="DO907" s="9"/>
      <c r="DP907" s="9"/>
      <c r="DQ907" s="9"/>
      <c r="DR907" s="9"/>
      <c r="DS907" s="9"/>
      <c r="DT907" s="9"/>
      <c r="DU907" s="9"/>
      <c r="DV907" s="9"/>
      <c r="DW907" s="9"/>
      <c r="DX907" s="9"/>
      <c r="DY907" s="9"/>
      <c r="DZ907" s="9"/>
      <c r="EA907" s="9"/>
      <c r="EB907" s="9"/>
      <c r="EC907" s="9"/>
      <c r="ED907" s="9"/>
      <c r="EE907" s="9"/>
      <c r="EF907" s="9"/>
      <c r="EG907" s="9"/>
      <c r="EH907" s="9"/>
      <c r="EI907" s="9"/>
      <c r="EJ907" s="9"/>
      <c r="EK907" s="9"/>
      <c r="EL907" s="9"/>
      <c r="EM907" s="9"/>
      <c r="EN907" s="9"/>
      <c r="EO907" s="9"/>
      <c r="EP907" s="9"/>
      <c r="EQ907" s="9"/>
      <c r="ER907" s="9"/>
      <c r="ES907" s="9"/>
      <c r="ET907" s="9"/>
      <c r="EU907" s="9"/>
      <c r="EV907" s="9"/>
      <c r="EW907" s="9"/>
      <c r="EX907" s="9"/>
      <c r="EY907" s="9"/>
      <c r="EZ907" s="9"/>
      <c r="FA907" s="9"/>
      <c r="FB907" s="9"/>
      <c r="FC907" s="9"/>
      <c r="FD907" s="9"/>
      <c r="FE907" s="9"/>
      <c r="FF907" s="9"/>
      <c r="FG907" s="9"/>
      <c r="FH907" s="9"/>
      <c r="FI907" s="9"/>
      <c r="FJ907" s="9"/>
      <c r="FK907" s="9"/>
      <c r="FL907" s="9"/>
      <c r="FM907" s="9"/>
      <c r="FN907" s="9"/>
      <c r="FO907" s="9"/>
      <c r="FP907" s="9"/>
      <c r="FQ907" s="9"/>
      <c r="FR907" s="9"/>
      <c r="FS907" s="9"/>
      <c r="FT907" s="9"/>
      <c r="FU907" s="9"/>
      <c r="FV907" s="9"/>
      <c r="FW907" s="9"/>
      <c r="FX907" s="9"/>
      <c r="FY907" s="9"/>
      <c r="FZ907" s="9"/>
      <c r="GA907" s="9"/>
      <c r="GB907" s="9"/>
      <c r="GC907" s="9"/>
      <c r="GD907" s="9"/>
      <c r="GE907" s="9"/>
      <c r="GF907" s="9"/>
      <c r="GG907" s="9"/>
      <c r="GH907" s="9"/>
      <c r="GI907" s="9"/>
      <c r="GJ907" s="9"/>
      <c r="GK907" s="9"/>
      <c r="GL907" s="9"/>
      <c r="GM907" s="9"/>
      <c r="GN907" s="9"/>
      <c r="GO907" s="9"/>
      <c r="GP907" s="9"/>
      <c r="GQ907" s="9"/>
      <c r="GR907" s="9"/>
      <c r="GS907" s="9"/>
      <c r="GT907" s="9"/>
      <c r="GU907" s="9"/>
      <c r="GV907" s="9"/>
      <c r="GW907" s="9"/>
      <c r="GX907" s="9"/>
      <c r="GY907" s="9"/>
      <c r="GZ907" s="9"/>
      <c r="HA907" s="9"/>
      <c r="HB907" s="9"/>
      <c r="HC907" s="9"/>
      <c r="HD907" s="9"/>
      <c r="HE907" s="9"/>
      <c r="HF907" s="9"/>
      <c r="HG907" s="9"/>
      <c r="HH907" s="9"/>
      <c r="HI907" s="9"/>
      <c r="HJ907" s="9"/>
      <c r="HK907" s="9"/>
      <c r="HL907" s="9"/>
      <c r="HM907" s="9"/>
      <c r="HN907" s="9"/>
      <c r="HO907" s="9"/>
      <c r="HP907" s="9"/>
      <c r="HQ907" s="9"/>
      <c r="HR907" s="9"/>
      <c r="HS907" s="9"/>
      <c r="HT907" s="9"/>
      <c r="HU907" s="9"/>
      <c r="HV907" s="9"/>
      <c r="HW907" s="9"/>
      <c r="HX907" s="9"/>
      <c r="HY907" s="9"/>
      <c r="HZ907" s="9"/>
      <c r="IA907" s="9"/>
      <c r="IB907" s="9"/>
      <c r="IC907" s="9"/>
      <c r="ID907" s="9"/>
      <c r="IE907" s="9"/>
      <c r="IF907" s="9"/>
      <c r="IG907" s="9"/>
      <c r="IH907" s="9"/>
      <c r="II907" s="9"/>
      <c r="IJ907" s="9"/>
      <c r="IK907" s="9"/>
      <c r="IL907" s="9"/>
      <c r="IM907" s="9"/>
      <c r="IN907" s="9"/>
      <c r="IO907" s="9"/>
    </row>
    <row r="908" s="23" customFormat="1" ht="53" customHeight="1" spans="1:18">
      <c r="A908" s="63" t="s">
        <v>2125</v>
      </c>
      <c r="B908" s="63"/>
      <c r="C908" s="80"/>
      <c r="D908" s="80"/>
      <c r="E908" s="80"/>
      <c r="F908" s="77" t="s">
        <v>2126</v>
      </c>
      <c r="G908" s="65">
        <f>G909+G910+G911+G912</f>
        <v>499</v>
      </c>
      <c r="H908" s="66"/>
      <c r="I908" s="80"/>
      <c r="J908" s="80"/>
      <c r="K908" s="65"/>
      <c r="L908" s="65"/>
      <c r="M908" s="65"/>
      <c r="N908" s="65"/>
      <c r="O908" s="92"/>
      <c r="P908" s="92"/>
      <c r="Q908" s="302"/>
      <c r="R908" s="107"/>
    </row>
    <row r="909" s="12" customFormat="1" ht="50" customHeight="1" spans="1:19">
      <c r="A909" s="67">
        <v>1</v>
      </c>
      <c r="B909" s="75" t="s">
        <v>2127</v>
      </c>
      <c r="C909" s="70" t="s">
        <v>40</v>
      </c>
      <c r="D909" s="267" t="s">
        <v>41</v>
      </c>
      <c r="E909" s="70" t="s">
        <v>2128</v>
      </c>
      <c r="F909" s="75" t="s">
        <v>2129</v>
      </c>
      <c r="G909" s="245">
        <v>89</v>
      </c>
      <c r="H909" s="75" t="s">
        <v>2130</v>
      </c>
      <c r="I909" s="293"/>
      <c r="J909" s="294">
        <v>1</v>
      </c>
      <c r="K909" s="295">
        <v>0.0876</v>
      </c>
      <c r="L909" s="94">
        <v>0.1918</v>
      </c>
      <c r="M909" s="94">
        <v>0.4102</v>
      </c>
      <c r="N909" s="94">
        <v>1.0271</v>
      </c>
      <c r="O909" s="255" t="s">
        <v>1563</v>
      </c>
      <c r="P909" s="119" t="s">
        <v>64</v>
      </c>
      <c r="Q909" s="180">
        <v>2021.12</v>
      </c>
      <c r="R909" s="112"/>
      <c r="S909" s="303"/>
    </row>
    <row r="910" s="12" customFormat="1" ht="50" customHeight="1" spans="1:19">
      <c r="A910" s="67">
        <v>2</v>
      </c>
      <c r="B910" s="75" t="s">
        <v>2131</v>
      </c>
      <c r="C910" s="70" t="s">
        <v>40</v>
      </c>
      <c r="D910" s="267" t="s">
        <v>41</v>
      </c>
      <c r="E910" s="70" t="s">
        <v>1517</v>
      </c>
      <c r="F910" s="75" t="s">
        <v>2132</v>
      </c>
      <c r="G910" s="245">
        <v>180</v>
      </c>
      <c r="H910" s="71" t="s">
        <v>2069</v>
      </c>
      <c r="I910" s="293"/>
      <c r="J910" s="291">
        <v>1</v>
      </c>
      <c r="K910" s="176">
        <v>0.0109</v>
      </c>
      <c r="L910" s="176">
        <v>0.0321</v>
      </c>
      <c r="M910" s="176">
        <v>0.0567</v>
      </c>
      <c r="N910" s="176">
        <v>0.1663</v>
      </c>
      <c r="O910" s="255" t="s">
        <v>1563</v>
      </c>
      <c r="P910" s="119" t="s">
        <v>67</v>
      </c>
      <c r="Q910" s="180">
        <v>2021.12</v>
      </c>
      <c r="R910" s="125"/>
      <c r="S910" s="303"/>
    </row>
    <row r="911" s="12" customFormat="1" ht="50" customHeight="1" spans="1:18">
      <c r="A911" s="67">
        <v>3</v>
      </c>
      <c r="B911" s="75" t="s">
        <v>2133</v>
      </c>
      <c r="C911" s="70" t="s">
        <v>40</v>
      </c>
      <c r="D911" s="267" t="s">
        <v>454</v>
      </c>
      <c r="E911" s="70" t="s">
        <v>64</v>
      </c>
      <c r="F911" s="111" t="s">
        <v>2134</v>
      </c>
      <c r="G911" s="138">
        <v>114</v>
      </c>
      <c r="H911" s="75" t="s">
        <v>2135</v>
      </c>
      <c r="I911" s="98">
        <v>1</v>
      </c>
      <c r="J911" s="98"/>
      <c r="K911" s="72">
        <v>0.0023</v>
      </c>
      <c r="L911" s="72">
        <v>0.0045</v>
      </c>
      <c r="M911" s="72">
        <v>0.0113</v>
      </c>
      <c r="N911" s="72">
        <v>0.0159</v>
      </c>
      <c r="O911" s="255" t="s">
        <v>1563</v>
      </c>
      <c r="P911" s="119" t="s">
        <v>42</v>
      </c>
      <c r="Q911" s="180">
        <v>2022.04</v>
      </c>
      <c r="R911" s="137"/>
    </row>
    <row r="912" s="12" customFormat="1" ht="50" customHeight="1" spans="1:18">
      <c r="A912" s="67">
        <v>4</v>
      </c>
      <c r="B912" s="75" t="s">
        <v>2136</v>
      </c>
      <c r="C912" s="70" t="s">
        <v>40</v>
      </c>
      <c r="D912" s="267" t="s">
        <v>454</v>
      </c>
      <c r="E912" s="70" t="s">
        <v>57</v>
      </c>
      <c r="F912" s="111" t="s">
        <v>2137</v>
      </c>
      <c r="G912" s="138">
        <v>116</v>
      </c>
      <c r="H912" s="71" t="s">
        <v>2138</v>
      </c>
      <c r="I912" s="98">
        <v>7</v>
      </c>
      <c r="J912" s="98">
        <v>3</v>
      </c>
      <c r="K912" s="98">
        <v>0.13</v>
      </c>
      <c r="L912" s="98">
        <v>0.32</v>
      </c>
      <c r="M912" s="98">
        <v>0.68</v>
      </c>
      <c r="N912" s="98">
        <v>1.18</v>
      </c>
      <c r="O912" s="255" t="s">
        <v>1563</v>
      </c>
      <c r="P912" s="70" t="s">
        <v>64</v>
      </c>
      <c r="Q912" s="180">
        <v>2022.04</v>
      </c>
      <c r="R912" s="137"/>
    </row>
    <row r="913" s="12" customFormat="1" ht="46" customHeight="1" spans="1:18">
      <c r="A913" s="63" t="s">
        <v>2139</v>
      </c>
      <c r="B913" s="63"/>
      <c r="C913" s="79"/>
      <c r="D913" s="79"/>
      <c r="E913" s="80"/>
      <c r="F913" s="77" t="s">
        <v>2140</v>
      </c>
      <c r="G913" s="65">
        <f>G914+G915+G916+G917+G918</f>
        <v>393</v>
      </c>
      <c r="H913" s="69"/>
      <c r="I913" s="79"/>
      <c r="J913" s="79"/>
      <c r="K913" s="97"/>
      <c r="L913" s="97"/>
      <c r="M913" s="97"/>
      <c r="N913" s="97"/>
      <c r="O913" s="98"/>
      <c r="P913" s="98"/>
      <c r="Q913" s="73"/>
      <c r="R913" s="125"/>
    </row>
    <row r="914" s="12" customFormat="1" ht="50" customHeight="1" spans="1:19">
      <c r="A914" s="98">
        <v>1</v>
      </c>
      <c r="B914" s="71" t="s">
        <v>2141</v>
      </c>
      <c r="C914" s="70" t="s">
        <v>40</v>
      </c>
      <c r="D914" s="267" t="s">
        <v>41</v>
      </c>
      <c r="E914" s="70" t="s">
        <v>2142</v>
      </c>
      <c r="F914" s="75" t="s">
        <v>2143</v>
      </c>
      <c r="G914" s="72">
        <v>60</v>
      </c>
      <c r="H914" s="71" t="s">
        <v>2144</v>
      </c>
      <c r="I914" s="73"/>
      <c r="J914" s="101"/>
      <c r="K914" s="95">
        <v>0.0055</v>
      </c>
      <c r="L914" s="95">
        <v>0.0263</v>
      </c>
      <c r="M914" s="95">
        <v>0.0263</v>
      </c>
      <c r="N914" s="95">
        <v>0.1145</v>
      </c>
      <c r="O914" s="255" t="s">
        <v>1563</v>
      </c>
      <c r="P914" s="119" t="s">
        <v>64</v>
      </c>
      <c r="Q914" s="180">
        <v>2021.12</v>
      </c>
      <c r="R914" s="112"/>
      <c r="S914" s="303"/>
    </row>
    <row r="915" s="12" customFormat="1" ht="50" customHeight="1" spans="1:19">
      <c r="A915" s="67">
        <v>2</v>
      </c>
      <c r="B915" s="75" t="s">
        <v>2145</v>
      </c>
      <c r="C915" s="76" t="s">
        <v>40</v>
      </c>
      <c r="D915" s="79" t="s">
        <v>41</v>
      </c>
      <c r="E915" s="76" t="s">
        <v>2146</v>
      </c>
      <c r="F915" s="75" t="s">
        <v>2147</v>
      </c>
      <c r="G915" s="72">
        <v>96</v>
      </c>
      <c r="H915" s="71" t="s">
        <v>2069</v>
      </c>
      <c r="I915" s="79">
        <v>1</v>
      </c>
      <c r="J915" s="79"/>
      <c r="K915" s="101">
        <v>0.013</v>
      </c>
      <c r="L915" s="73">
        <v>0.0756</v>
      </c>
      <c r="M915" s="73">
        <v>0.013</v>
      </c>
      <c r="N915" s="73">
        <v>0.0756</v>
      </c>
      <c r="O915" s="255" t="s">
        <v>1563</v>
      </c>
      <c r="P915" s="255" t="s">
        <v>74</v>
      </c>
      <c r="Q915" s="180">
        <v>2021.12</v>
      </c>
      <c r="R915" s="125"/>
      <c r="S915" s="303"/>
    </row>
    <row r="916" s="12" customFormat="1" ht="50" customHeight="1" spans="1:19">
      <c r="A916" s="67">
        <v>3</v>
      </c>
      <c r="B916" s="75" t="s">
        <v>2148</v>
      </c>
      <c r="C916" s="119" t="s">
        <v>40</v>
      </c>
      <c r="D916" s="67" t="s">
        <v>41</v>
      </c>
      <c r="E916" s="76" t="s">
        <v>2149</v>
      </c>
      <c r="F916" s="75" t="s">
        <v>2150</v>
      </c>
      <c r="G916" s="72">
        <v>42</v>
      </c>
      <c r="H916" s="75" t="s">
        <v>2151</v>
      </c>
      <c r="I916" s="79"/>
      <c r="J916" s="67">
        <v>1</v>
      </c>
      <c r="K916" s="94">
        <v>0.0052</v>
      </c>
      <c r="L916" s="94">
        <v>0.0151</v>
      </c>
      <c r="M916" s="94">
        <v>0.0282</v>
      </c>
      <c r="N916" s="94">
        <v>0.075</v>
      </c>
      <c r="O916" s="255" t="s">
        <v>1563</v>
      </c>
      <c r="P916" s="76" t="s">
        <v>87</v>
      </c>
      <c r="Q916" s="180">
        <v>2021.12</v>
      </c>
      <c r="R916" s="112"/>
      <c r="S916" s="303"/>
    </row>
    <row r="917" s="12" customFormat="1" ht="50" customHeight="1" spans="1:19">
      <c r="A917" s="67">
        <v>4</v>
      </c>
      <c r="B917" s="75" t="s">
        <v>2152</v>
      </c>
      <c r="C917" s="70" t="s">
        <v>40</v>
      </c>
      <c r="D917" s="267" t="s">
        <v>41</v>
      </c>
      <c r="E917" s="76" t="s">
        <v>2153</v>
      </c>
      <c r="F917" s="75" t="s">
        <v>2154</v>
      </c>
      <c r="G917" s="72">
        <v>40</v>
      </c>
      <c r="H917" s="75" t="s">
        <v>2151</v>
      </c>
      <c r="I917" s="79"/>
      <c r="J917" s="67">
        <v>2</v>
      </c>
      <c r="K917" s="94">
        <v>1.0052</v>
      </c>
      <c r="L917" s="94">
        <v>1.0151</v>
      </c>
      <c r="M917" s="94">
        <v>1.0282</v>
      </c>
      <c r="N917" s="94">
        <v>1.075</v>
      </c>
      <c r="O917" s="255" t="s">
        <v>1563</v>
      </c>
      <c r="P917" s="76" t="s">
        <v>54</v>
      </c>
      <c r="Q917" s="180">
        <v>2021.12</v>
      </c>
      <c r="R917" s="69"/>
      <c r="S917" s="303"/>
    </row>
    <row r="918" s="8" customFormat="1" ht="50" customHeight="1" spans="1:249">
      <c r="A918" s="98">
        <v>5</v>
      </c>
      <c r="B918" s="75" t="s">
        <v>2155</v>
      </c>
      <c r="C918" s="119" t="s">
        <v>40</v>
      </c>
      <c r="D918" s="67" t="s">
        <v>41</v>
      </c>
      <c r="E918" s="76" t="s">
        <v>2156</v>
      </c>
      <c r="F918" s="75" t="s">
        <v>2157</v>
      </c>
      <c r="G918" s="109">
        <v>155</v>
      </c>
      <c r="H918" s="75" t="s">
        <v>2151</v>
      </c>
      <c r="I918" s="79">
        <v>1</v>
      </c>
      <c r="J918" s="67"/>
      <c r="K918" s="94">
        <v>0.0085</v>
      </c>
      <c r="L918" s="94">
        <v>0.0048</v>
      </c>
      <c r="M918" s="94">
        <v>0.0416</v>
      </c>
      <c r="N918" s="94">
        <v>0.0261</v>
      </c>
      <c r="O918" s="255" t="s">
        <v>1563</v>
      </c>
      <c r="P918" s="76" t="s">
        <v>48</v>
      </c>
      <c r="Q918" s="73">
        <v>2021.12</v>
      </c>
      <c r="R918" s="69"/>
      <c r="S918" s="303"/>
      <c r="T918" s="12"/>
      <c r="U918" s="12"/>
      <c r="V918" s="12"/>
      <c r="W918" s="12"/>
      <c r="X918" s="12"/>
      <c r="Y918" s="12"/>
      <c r="Z918" s="12"/>
      <c r="AA918" s="12"/>
      <c r="AB918" s="12"/>
      <c r="AC918" s="12"/>
      <c r="AD918" s="12"/>
      <c r="AE918" s="12"/>
      <c r="AF918" s="12"/>
      <c r="AG918" s="12"/>
      <c r="AH918" s="12"/>
      <c r="AI918" s="12"/>
      <c r="AJ918" s="12"/>
      <c r="AK918" s="12"/>
      <c r="AL918" s="12"/>
      <c r="AM918" s="12"/>
      <c r="AN918" s="12"/>
      <c r="AO918" s="12"/>
      <c r="AP918" s="12"/>
      <c r="AQ918" s="12"/>
      <c r="AR918" s="12"/>
      <c r="AS918" s="12"/>
      <c r="AT918" s="12"/>
      <c r="AU918" s="12"/>
      <c r="AV918" s="12"/>
      <c r="AW918" s="12"/>
      <c r="AX918" s="12"/>
      <c r="AY918" s="12"/>
      <c r="AZ918" s="12"/>
      <c r="BA918" s="12"/>
      <c r="BB918" s="12"/>
      <c r="BC918" s="12"/>
      <c r="BD918" s="12"/>
      <c r="BE918" s="12"/>
      <c r="BF918" s="12"/>
      <c r="BG918" s="12"/>
      <c r="BH918" s="12"/>
      <c r="BI918" s="12"/>
      <c r="BJ918" s="12"/>
      <c r="BK918" s="12"/>
      <c r="BL918" s="12"/>
      <c r="BM918" s="12"/>
      <c r="BN918" s="12"/>
      <c r="BO918" s="12"/>
      <c r="BP918" s="12"/>
      <c r="BQ918" s="12"/>
      <c r="BR918" s="12"/>
      <c r="BS918" s="12"/>
      <c r="BT918" s="12"/>
      <c r="BU918" s="12"/>
      <c r="BV918" s="12"/>
      <c r="BW918" s="12"/>
      <c r="BX918" s="12"/>
      <c r="BY918" s="12"/>
      <c r="BZ918" s="12"/>
      <c r="CA918" s="12"/>
      <c r="CB918" s="12"/>
      <c r="CC918" s="12"/>
      <c r="CD918" s="12"/>
      <c r="CE918" s="12"/>
      <c r="CF918" s="12"/>
      <c r="CG918" s="12"/>
      <c r="CH918" s="12"/>
      <c r="CI918" s="12"/>
      <c r="CJ918" s="12"/>
      <c r="CK918" s="12"/>
      <c r="CL918" s="12"/>
      <c r="CM918" s="12"/>
      <c r="CN918" s="12"/>
      <c r="CO918" s="12"/>
      <c r="CP918" s="12"/>
      <c r="CQ918" s="12"/>
      <c r="CR918" s="12"/>
      <c r="CS918" s="12"/>
      <c r="CT918" s="12"/>
      <c r="CU918" s="12"/>
      <c r="CV918" s="12"/>
      <c r="CW918" s="12"/>
      <c r="CX918" s="12"/>
      <c r="CY918" s="12"/>
      <c r="CZ918" s="12"/>
      <c r="DA918" s="12"/>
      <c r="DB918" s="12"/>
      <c r="DC918" s="12"/>
      <c r="DD918" s="12"/>
      <c r="DE918" s="12"/>
      <c r="DF918" s="12"/>
      <c r="DG918" s="12"/>
      <c r="DH918" s="12"/>
      <c r="DI918" s="12"/>
      <c r="DJ918" s="12"/>
      <c r="DK918" s="12"/>
      <c r="DL918" s="12"/>
      <c r="DM918" s="12"/>
      <c r="DN918" s="12"/>
      <c r="DO918" s="12"/>
      <c r="DP918" s="12"/>
      <c r="DQ918" s="12"/>
      <c r="DR918" s="12"/>
      <c r="DS918" s="12"/>
      <c r="DT918" s="12"/>
      <c r="DU918" s="12"/>
      <c r="DV918" s="12"/>
      <c r="DW918" s="12"/>
      <c r="DX918" s="12"/>
      <c r="DY918" s="12"/>
      <c r="DZ918" s="12"/>
      <c r="EA918" s="12"/>
      <c r="EB918" s="12"/>
      <c r="EC918" s="12"/>
      <c r="ED918" s="12"/>
      <c r="EE918" s="12"/>
      <c r="EF918" s="12"/>
      <c r="EG918" s="12"/>
      <c r="EH918" s="12"/>
      <c r="EI918" s="12"/>
      <c r="EJ918" s="12"/>
      <c r="EK918" s="12"/>
      <c r="EL918" s="12"/>
      <c r="EM918" s="12"/>
      <c r="EN918" s="12"/>
      <c r="EO918" s="12"/>
      <c r="EP918" s="12"/>
      <c r="EQ918" s="12"/>
      <c r="ER918" s="12"/>
      <c r="ES918" s="12"/>
      <c r="ET918" s="12"/>
      <c r="EU918" s="12"/>
      <c r="EV918" s="12"/>
      <c r="EW918" s="12"/>
      <c r="EX918" s="12"/>
      <c r="EY918" s="12"/>
      <c r="EZ918" s="12"/>
      <c r="FA918" s="12"/>
      <c r="FB918" s="12"/>
      <c r="FC918" s="12"/>
      <c r="FD918" s="12"/>
      <c r="FE918" s="12"/>
      <c r="FF918" s="12"/>
      <c r="FG918" s="12"/>
      <c r="FH918" s="12"/>
      <c r="FI918" s="12"/>
      <c r="FJ918" s="12"/>
      <c r="FK918" s="12"/>
      <c r="FL918" s="12"/>
      <c r="FM918" s="12"/>
      <c r="FN918" s="12"/>
      <c r="FO918" s="12"/>
      <c r="FP918" s="12"/>
      <c r="FQ918" s="12"/>
      <c r="FR918" s="12"/>
      <c r="FS918" s="12"/>
      <c r="FT918" s="12"/>
      <c r="FU918" s="12"/>
      <c r="FV918" s="12"/>
      <c r="FW918" s="12"/>
      <c r="FX918" s="12"/>
      <c r="FY918" s="12"/>
      <c r="FZ918" s="12"/>
      <c r="GA918" s="12"/>
      <c r="GB918" s="12"/>
      <c r="GC918" s="12"/>
      <c r="GD918" s="12"/>
      <c r="GE918" s="12"/>
      <c r="GF918" s="12"/>
      <c r="GG918" s="12"/>
      <c r="GH918" s="12"/>
      <c r="GI918" s="12"/>
      <c r="GJ918" s="12"/>
      <c r="GK918" s="12"/>
      <c r="GL918" s="12"/>
      <c r="GM918" s="12"/>
      <c r="GN918" s="12"/>
      <c r="GO918" s="12"/>
      <c r="GP918" s="12"/>
      <c r="GQ918" s="12"/>
      <c r="GR918" s="12"/>
      <c r="GS918" s="12"/>
      <c r="GT918" s="12"/>
      <c r="GU918" s="12"/>
      <c r="GV918" s="12"/>
      <c r="GW918" s="12"/>
      <c r="GX918" s="12"/>
      <c r="GY918" s="12"/>
      <c r="GZ918" s="12"/>
      <c r="HA918" s="12"/>
      <c r="HB918" s="12"/>
      <c r="HC918" s="12"/>
      <c r="HD918" s="12"/>
      <c r="HE918" s="12"/>
      <c r="HF918" s="12"/>
      <c r="HG918" s="12"/>
      <c r="HH918" s="12"/>
      <c r="HI918" s="12"/>
      <c r="HJ918" s="12"/>
      <c r="HK918" s="12"/>
      <c r="HL918" s="12"/>
      <c r="HM918" s="12"/>
      <c r="HN918" s="12"/>
      <c r="HO918" s="12"/>
      <c r="HP918" s="12"/>
      <c r="HQ918" s="12"/>
      <c r="HR918" s="12"/>
      <c r="HS918" s="12"/>
      <c r="HT918" s="12"/>
      <c r="HU918" s="12"/>
      <c r="HV918" s="12"/>
      <c r="HW918" s="12"/>
      <c r="HX918" s="12"/>
      <c r="HY918" s="12"/>
      <c r="HZ918" s="12"/>
      <c r="IA918" s="12"/>
      <c r="IB918" s="12"/>
      <c r="IC918" s="12"/>
      <c r="ID918" s="12"/>
      <c r="IE918" s="12"/>
      <c r="IF918" s="12"/>
      <c r="IG918" s="12"/>
      <c r="IH918" s="12"/>
      <c r="II918" s="12"/>
      <c r="IJ918" s="12"/>
      <c r="IK918" s="12"/>
      <c r="IL918" s="12"/>
      <c r="IM918" s="12"/>
      <c r="IN918" s="12"/>
      <c r="IO918" s="12"/>
    </row>
    <row r="919" s="11" customFormat="1" ht="47" customHeight="1" spans="1:249">
      <c r="A919" s="92"/>
      <c r="B919" s="63" t="s">
        <v>2158</v>
      </c>
      <c r="C919" s="80"/>
      <c r="D919" s="80"/>
      <c r="E919" s="80"/>
      <c r="F919" s="77" t="s">
        <v>2159</v>
      </c>
      <c r="G919" s="65">
        <f>SUM(G920:G921)</f>
        <v>261.4</v>
      </c>
      <c r="H919" s="66"/>
      <c r="I919" s="80"/>
      <c r="J919" s="80"/>
      <c r="K919" s="65"/>
      <c r="L919" s="65"/>
      <c r="M919" s="65"/>
      <c r="N919" s="65"/>
      <c r="O919" s="92"/>
      <c r="P919" s="92"/>
      <c r="Q919" s="302"/>
      <c r="R919" s="107"/>
      <c r="S919" s="304"/>
      <c r="T919" s="23"/>
      <c r="U919" s="23"/>
      <c r="V919" s="23"/>
      <c r="W919" s="23"/>
      <c r="X919" s="23"/>
      <c r="Y919" s="23"/>
      <c r="Z919" s="23"/>
      <c r="AA919" s="23"/>
      <c r="AB919" s="23"/>
      <c r="AC919" s="23"/>
      <c r="AD919" s="23"/>
      <c r="AE919" s="23"/>
      <c r="AF919" s="23"/>
      <c r="AG919" s="23"/>
      <c r="AH919" s="23"/>
      <c r="AI919" s="23"/>
      <c r="AJ919" s="23"/>
      <c r="AK919" s="23"/>
      <c r="AL919" s="23"/>
      <c r="AM919" s="23"/>
      <c r="AN919" s="23"/>
      <c r="AO919" s="23"/>
      <c r="AP919" s="23"/>
      <c r="AQ919" s="23"/>
      <c r="AR919" s="23"/>
      <c r="AS919" s="23"/>
      <c r="AT919" s="23"/>
      <c r="AU919" s="23"/>
      <c r="AV919" s="23"/>
      <c r="AW919" s="23"/>
      <c r="AX919" s="23"/>
      <c r="AY919" s="23"/>
      <c r="AZ919" s="23"/>
      <c r="BA919" s="23"/>
      <c r="BB919" s="23"/>
      <c r="BC919" s="23"/>
      <c r="BD919" s="23"/>
      <c r="BE919" s="23"/>
      <c r="BF919" s="23"/>
      <c r="BG919" s="23"/>
      <c r="BH919" s="23"/>
      <c r="BI919" s="23"/>
      <c r="BJ919" s="23"/>
      <c r="BK919" s="23"/>
      <c r="BL919" s="23"/>
      <c r="BM919" s="23"/>
      <c r="BN919" s="23"/>
      <c r="BO919" s="23"/>
      <c r="BP919" s="23"/>
      <c r="BQ919" s="23"/>
      <c r="BR919" s="23"/>
      <c r="BS919" s="23"/>
      <c r="BT919" s="23"/>
      <c r="BU919" s="23"/>
      <c r="BV919" s="23"/>
      <c r="BW919" s="23"/>
      <c r="BX919" s="23"/>
      <c r="BY919" s="23"/>
      <c r="BZ919" s="23"/>
      <c r="CA919" s="23"/>
      <c r="CB919" s="23"/>
      <c r="CC919" s="23"/>
      <c r="CD919" s="23"/>
      <c r="CE919" s="23"/>
      <c r="CF919" s="23"/>
      <c r="CG919" s="23"/>
      <c r="CH919" s="23"/>
      <c r="CI919" s="23"/>
      <c r="CJ919" s="23"/>
      <c r="CK919" s="23"/>
      <c r="CL919" s="23"/>
      <c r="CM919" s="23"/>
      <c r="CN919" s="23"/>
      <c r="CO919" s="23"/>
      <c r="CP919" s="23"/>
      <c r="CQ919" s="23"/>
      <c r="CR919" s="23"/>
      <c r="CS919" s="23"/>
      <c r="CT919" s="23"/>
      <c r="CU919" s="23"/>
      <c r="CV919" s="23"/>
      <c r="CW919" s="23"/>
      <c r="CX919" s="23"/>
      <c r="CY919" s="23"/>
      <c r="CZ919" s="23"/>
      <c r="DA919" s="23"/>
      <c r="DB919" s="23"/>
      <c r="DC919" s="23"/>
      <c r="DD919" s="23"/>
      <c r="DE919" s="23"/>
      <c r="DF919" s="23"/>
      <c r="DG919" s="23"/>
      <c r="DH919" s="23"/>
      <c r="DI919" s="23"/>
      <c r="DJ919" s="23"/>
      <c r="DK919" s="23"/>
      <c r="DL919" s="23"/>
      <c r="DM919" s="23"/>
      <c r="DN919" s="23"/>
      <c r="DO919" s="23"/>
      <c r="DP919" s="23"/>
      <c r="DQ919" s="23"/>
      <c r="DR919" s="23"/>
      <c r="DS919" s="23"/>
      <c r="DT919" s="23"/>
      <c r="DU919" s="23"/>
      <c r="DV919" s="23"/>
      <c r="DW919" s="23"/>
      <c r="DX919" s="23"/>
      <c r="DY919" s="23"/>
      <c r="DZ919" s="23"/>
      <c r="EA919" s="23"/>
      <c r="EB919" s="23"/>
      <c r="EC919" s="23"/>
      <c r="ED919" s="23"/>
      <c r="EE919" s="23"/>
      <c r="EF919" s="23"/>
      <c r="EG919" s="23"/>
      <c r="EH919" s="23"/>
      <c r="EI919" s="23"/>
      <c r="EJ919" s="23"/>
      <c r="EK919" s="23"/>
      <c r="EL919" s="23"/>
      <c r="EM919" s="23"/>
      <c r="EN919" s="23"/>
      <c r="EO919" s="23"/>
      <c r="EP919" s="23"/>
      <c r="EQ919" s="23"/>
      <c r="ER919" s="23"/>
      <c r="ES919" s="23"/>
      <c r="ET919" s="23"/>
      <c r="EU919" s="23"/>
      <c r="EV919" s="23"/>
      <c r="EW919" s="23"/>
      <c r="EX919" s="23"/>
      <c r="EY919" s="23"/>
      <c r="EZ919" s="23"/>
      <c r="FA919" s="23"/>
      <c r="FB919" s="23"/>
      <c r="FC919" s="23"/>
      <c r="FD919" s="23"/>
      <c r="FE919" s="23"/>
      <c r="FF919" s="23"/>
      <c r="FG919" s="23"/>
      <c r="FH919" s="23"/>
      <c r="FI919" s="23"/>
      <c r="FJ919" s="23"/>
      <c r="FK919" s="23"/>
      <c r="FL919" s="23"/>
      <c r="FM919" s="23"/>
      <c r="FN919" s="23"/>
      <c r="FO919" s="23"/>
      <c r="FP919" s="23"/>
      <c r="FQ919" s="23"/>
      <c r="FR919" s="23"/>
      <c r="FS919" s="23"/>
      <c r="FT919" s="23"/>
      <c r="FU919" s="23"/>
      <c r="FV919" s="23"/>
      <c r="FW919" s="23"/>
      <c r="FX919" s="23"/>
      <c r="FY919" s="23"/>
      <c r="FZ919" s="23"/>
      <c r="GA919" s="23"/>
      <c r="GB919" s="23"/>
      <c r="GC919" s="23"/>
      <c r="GD919" s="23"/>
      <c r="GE919" s="23"/>
      <c r="GF919" s="23"/>
      <c r="GG919" s="23"/>
      <c r="GH919" s="23"/>
      <c r="GI919" s="23"/>
      <c r="GJ919" s="23"/>
      <c r="GK919" s="23"/>
      <c r="GL919" s="23"/>
      <c r="GM919" s="23"/>
      <c r="GN919" s="23"/>
      <c r="GO919" s="23"/>
      <c r="GP919" s="23"/>
      <c r="GQ919" s="23"/>
      <c r="GR919" s="23"/>
      <c r="GS919" s="23"/>
      <c r="GT919" s="23"/>
      <c r="GU919" s="23"/>
      <c r="GV919" s="23"/>
      <c r="GW919" s="23"/>
      <c r="GX919" s="23"/>
      <c r="GY919" s="23"/>
      <c r="GZ919" s="23"/>
      <c r="HA919" s="23"/>
      <c r="HB919" s="23"/>
      <c r="HC919" s="23"/>
      <c r="HD919" s="23"/>
      <c r="HE919" s="23"/>
      <c r="HF919" s="23"/>
      <c r="HG919" s="23"/>
      <c r="HH919" s="23"/>
      <c r="HI919" s="23"/>
      <c r="HJ919" s="23"/>
      <c r="HK919" s="23"/>
      <c r="HL919" s="23"/>
      <c r="HM919" s="23"/>
      <c r="HN919" s="23"/>
      <c r="HO919" s="23"/>
      <c r="HP919" s="23"/>
      <c r="HQ919" s="23"/>
      <c r="HR919" s="23"/>
      <c r="HS919" s="23"/>
      <c r="HT919" s="23"/>
      <c r="HU919" s="23"/>
      <c r="HV919" s="23"/>
      <c r="HW919" s="23"/>
      <c r="HX919" s="23"/>
      <c r="HY919" s="23"/>
      <c r="HZ919" s="23"/>
      <c r="IA919" s="23"/>
      <c r="IB919" s="23"/>
      <c r="IC919" s="23"/>
      <c r="ID919" s="23"/>
      <c r="IE919" s="23"/>
      <c r="IF919" s="23"/>
      <c r="IG919" s="23"/>
      <c r="IH919" s="23"/>
      <c r="II919" s="23"/>
      <c r="IJ919" s="23"/>
      <c r="IK919" s="23"/>
      <c r="IL919" s="23"/>
      <c r="IM919" s="23"/>
      <c r="IN919" s="23"/>
      <c r="IO919" s="23"/>
    </row>
    <row r="920" s="12" customFormat="1" ht="47" customHeight="1" spans="1:19">
      <c r="A920" s="67">
        <v>1</v>
      </c>
      <c r="B920" s="75" t="s">
        <v>2160</v>
      </c>
      <c r="C920" s="76" t="s">
        <v>40</v>
      </c>
      <c r="D920" s="67" t="s">
        <v>41</v>
      </c>
      <c r="E920" s="70" t="s">
        <v>2161</v>
      </c>
      <c r="F920" s="143" t="s">
        <v>2162</v>
      </c>
      <c r="G920" s="72">
        <v>86.4</v>
      </c>
      <c r="H920" s="71" t="s">
        <v>2138</v>
      </c>
      <c r="I920" s="67">
        <v>1</v>
      </c>
      <c r="J920" s="67"/>
      <c r="K920" s="97"/>
      <c r="L920" s="73">
        <v>0.0072</v>
      </c>
      <c r="M920" s="67"/>
      <c r="N920" s="73">
        <v>0.0164</v>
      </c>
      <c r="O920" s="255" t="s">
        <v>1563</v>
      </c>
      <c r="P920" s="70" t="s">
        <v>54</v>
      </c>
      <c r="Q920" s="180">
        <v>2021.12</v>
      </c>
      <c r="R920" s="125"/>
      <c r="S920" s="303"/>
    </row>
    <row r="921" s="12" customFormat="1" ht="47" customHeight="1" spans="1:19">
      <c r="A921" s="67">
        <v>2</v>
      </c>
      <c r="B921" s="75" t="s">
        <v>2163</v>
      </c>
      <c r="C921" s="76" t="s">
        <v>40</v>
      </c>
      <c r="D921" s="67" t="s">
        <v>41</v>
      </c>
      <c r="E921" s="76" t="s">
        <v>2164</v>
      </c>
      <c r="F921" s="75" t="s">
        <v>2165</v>
      </c>
      <c r="G921" s="72">
        <v>175</v>
      </c>
      <c r="H921" s="71" t="s">
        <v>2138</v>
      </c>
      <c r="I921" s="79">
        <v>1</v>
      </c>
      <c r="J921" s="79"/>
      <c r="K921" s="72">
        <v>0.0023</v>
      </c>
      <c r="L921" s="72">
        <v>0.0045</v>
      </c>
      <c r="M921" s="72">
        <v>0.0113</v>
      </c>
      <c r="N921" s="72">
        <v>0.0159</v>
      </c>
      <c r="O921" s="255" t="s">
        <v>1563</v>
      </c>
      <c r="P921" s="255" t="s">
        <v>42</v>
      </c>
      <c r="Q921" s="180">
        <v>2021.12</v>
      </c>
      <c r="R921" s="75"/>
      <c r="S921" s="303"/>
    </row>
    <row r="922" s="12" customFormat="1" ht="35" customHeight="1" spans="1:18">
      <c r="A922" s="63" t="s">
        <v>2166</v>
      </c>
      <c r="B922" s="63"/>
      <c r="C922" s="79"/>
      <c r="D922" s="79"/>
      <c r="E922" s="80"/>
      <c r="F922" s="77" t="s">
        <v>2167</v>
      </c>
      <c r="G922" s="65">
        <f>SUM(G923:G927)</f>
        <v>557.58</v>
      </c>
      <c r="H922" s="69"/>
      <c r="I922" s="79"/>
      <c r="J922" s="79"/>
      <c r="K922" s="97"/>
      <c r="L922" s="97"/>
      <c r="M922" s="97"/>
      <c r="N922" s="97"/>
      <c r="O922" s="98"/>
      <c r="P922" s="98"/>
      <c r="Q922" s="138"/>
      <c r="R922" s="125"/>
    </row>
    <row r="923" s="12" customFormat="1" ht="50" customHeight="1" spans="1:19">
      <c r="A923" s="73">
        <v>1</v>
      </c>
      <c r="B923" s="75" t="s">
        <v>2168</v>
      </c>
      <c r="C923" s="76" t="s">
        <v>40</v>
      </c>
      <c r="D923" s="79" t="s">
        <v>41</v>
      </c>
      <c r="E923" s="76" t="s">
        <v>94</v>
      </c>
      <c r="F923" s="75" t="s">
        <v>2169</v>
      </c>
      <c r="G923" s="72">
        <v>130</v>
      </c>
      <c r="H923" s="71" t="s">
        <v>2170</v>
      </c>
      <c r="I923" s="73">
        <v>1</v>
      </c>
      <c r="J923" s="73"/>
      <c r="K923" s="154">
        <v>0.0233</v>
      </c>
      <c r="L923" s="154">
        <v>0.0385</v>
      </c>
      <c r="M923" s="154">
        <v>0.0987</v>
      </c>
      <c r="N923" s="154">
        <v>0.1526</v>
      </c>
      <c r="O923" s="255" t="s">
        <v>1563</v>
      </c>
      <c r="P923" s="119" t="s">
        <v>62</v>
      </c>
      <c r="Q923" s="101" t="s">
        <v>1576</v>
      </c>
      <c r="R923" s="301"/>
      <c r="S923" s="303"/>
    </row>
    <row r="924" s="12" customFormat="1" ht="50" customHeight="1" spans="1:18">
      <c r="A924" s="98">
        <v>2</v>
      </c>
      <c r="B924" s="287" t="s">
        <v>2171</v>
      </c>
      <c r="C924" s="76" t="s">
        <v>40</v>
      </c>
      <c r="D924" s="67" t="s">
        <v>41</v>
      </c>
      <c r="E924" s="70" t="s">
        <v>2172</v>
      </c>
      <c r="F924" s="143" t="s">
        <v>2173</v>
      </c>
      <c r="G924" s="136">
        <v>77.58</v>
      </c>
      <c r="H924" s="251" t="s">
        <v>1604</v>
      </c>
      <c r="I924" s="98">
        <v>1</v>
      </c>
      <c r="J924" s="98"/>
      <c r="K924" s="154"/>
      <c r="L924" s="180">
        <v>0.0032</v>
      </c>
      <c r="M924" s="67"/>
      <c r="N924" s="180">
        <v>0.0126</v>
      </c>
      <c r="O924" s="255" t="s">
        <v>1563</v>
      </c>
      <c r="P924" s="119" t="s">
        <v>54</v>
      </c>
      <c r="Q924" s="180">
        <v>2021.12</v>
      </c>
      <c r="R924" s="301"/>
    </row>
    <row r="925" s="12" customFormat="1" ht="50" customHeight="1" spans="1:18">
      <c r="A925" s="73">
        <v>3</v>
      </c>
      <c r="B925" s="75" t="s">
        <v>2174</v>
      </c>
      <c r="C925" s="70" t="s">
        <v>40</v>
      </c>
      <c r="D925" s="98" t="s">
        <v>41</v>
      </c>
      <c r="E925" s="70" t="s">
        <v>2175</v>
      </c>
      <c r="F925" s="143" t="s">
        <v>2176</v>
      </c>
      <c r="G925" s="136">
        <v>150</v>
      </c>
      <c r="H925" s="168" t="s">
        <v>2177</v>
      </c>
      <c r="I925" s="98">
        <v>1</v>
      </c>
      <c r="J925" s="98"/>
      <c r="K925" s="154"/>
      <c r="L925" s="180">
        <v>0.0079</v>
      </c>
      <c r="M925" s="67"/>
      <c r="N925" s="180">
        <v>0.0359</v>
      </c>
      <c r="O925" s="255" t="s">
        <v>1563</v>
      </c>
      <c r="P925" s="119" t="s">
        <v>67</v>
      </c>
      <c r="Q925" s="180">
        <v>2021.12</v>
      </c>
      <c r="R925" s="301"/>
    </row>
    <row r="926" s="12" customFormat="1" ht="50" customHeight="1" spans="1:18">
      <c r="A926" s="98">
        <v>4</v>
      </c>
      <c r="B926" s="75" t="s">
        <v>2178</v>
      </c>
      <c r="C926" s="76" t="s">
        <v>40</v>
      </c>
      <c r="D926" s="79" t="s">
        <v>41</v>
      </c>
      <c r="E926" s="76" t="s">
        <v>1573</v>
      </c>
      <c r="F926" s="143" t="s">
        <v>2179</v>
      </c>
      <c r="G926" s="72">
        <v>100</v>
      </c>
      <c r="H926" s="71" t="s">
        <v>2180</v>
      </c>
      <c r="I926" s="72"/>
      <c r="J926" s="79">
        <v>1</v>
      </c>
      <c r="K926" s="72">
        <v>0.0063</v>
      </c>
      <c r="L926" s="72">
        <v>0.0036</v>
      </c>
      <c r="M926" s="72">
        <v>0.027</v>
      </c>
      <c r="N926" s="72">
        <v>0.015</v>
      </c>
      <c r="O926" s="255" t="s">
        <v>1563</v>
      </c>
      <c r="P926" s="257" t="s">
        <v>71</v>
      </c>
      <c r="Q926" s="101" t="s">
        <v>1576</v>
      </c>
      <c r="R926" s="193"/>
    </row>
    <row r="927" s="12" customFormat="1" ht="50" customHeight="1" spans="1:18">
      <c r="A927" s="73">
        <v>5</v>
      </c>
      <c r="B927" s="75" t="s">
        <v>2181</v>
      </c>
      <c r="C927" s="76" t="s">
        <v>40</v>
      </c>
      <c r="D927" s="79" t="s">
        <v>41</v>
      </c>
      <c r="E927" s="76" t="s">
        <v>2182</v>
      </c>
      <c r="F927" s="143" t="s">
        <v>2183</v>
      </c>
      <c r="G927" s="72">
        <v>100</v>
      </c>
      <c r="H927" s="71" t="s">
        <v>2180</v>
      </c>
      <c r="I927" s="72"/>
      <c r="J927" s="79">
        <v>1</v>
      </c>
      <c r="K927" s="72">
        <v>0.0051</v>
      </c>
      <c r="L927" s="72">
        <v>0.0006</v>
      </c>
      <c r="M927" s="72">
        <v>0.0203</v>
      </c>
      <c r="N927" s="72">
        <v>0.0075</v>
      </c>
      <c r="O927" s="255" t="s">
        <v>1563</v>
      </c>
      <c r="P927" s="257" t="s">
        <v>71</v>
      </c>
      <c r="Q927" s="101" t="s">
        <v>1576</v>
      </c>
      <c r="R927" s="301"/>
    </row>
    <row r="928" s="23" customFormat="1" ht="55" customHeight="1" spans="1:249">
      <c r="A928" s="63" t="s">
        <v>2184</v>
      </c>
      <c r="B928" s="63"/>
      <c r="C928" s="92"/>
      <c r="D928" s="92"/>
      <c r="E928" s="63"/>
      <c r="F928" s="77" t="s">
        <v>2185</v>
      </c>
      <c r="G928" s="120">
        <f>G929+G938+G964+G955</f>
        <v>2445.6667</v>
      </c>
      <c r="H928" s="107"/>
      <c r="I928" s="92"/>
      <c r="J928" s="92"/>
      <c r="K928" s="92"/>
      <c r="L928" s="92"/>
      <c r="M928" s="92"/>
      <c r="N928" s="92"/>
      <c r="O928" s="92"/>
      <c r="P928" s="92"/>
      <c r="Q928" s="92"/>
      <c r="R928" s="107"/>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c r="AT928" s="9"/>
      <c r="AU928" s="9"/>
      <c r="AV928" s="9"/>
      <c r="AW928" s="9"/>
      <c r="AX928" s="9"/>
      <c r="AY928" s="9"/>
      <c r="AZ928" s="9"/>
      <c r="BA928" s="9"/>
      <c r="BB928" s="9"/>
      <c r="BC928" s="9"/>
      <c r="BD928" s="9"/>
      <c r="BE928" s="9"/>
      <c r="BF928" s="9"/>
      <c r="BG928" s="9"/>
      <c r="BH928" s="9"/>
      <c r="BI928" s="9"/>
      <c r="BJ928" s="9"/>
      <c r="BK928" s="9"/>
      <c r="BL928" s="9"/>
      <c r="BM928" s="9"/>
      <c r="BN928" s="9"/>
      <c r="BO928" s="9"/>
      <c r="BP928" s="9"/>
      <c r="BQ928" s="9"/>
      <c r="BR928" s="9"/>
      <c r="BS928" s="9"/>
      <c r="BT928" s="9"/>
      <c r="BU928" s="9"/>
      <c r="BV928" s="9"/>
      <c r="BW928" s="9"/>
      <c r="BX928" s="9"/>
      <c r="BY928" s="9"/>
      <c r="BZ928" s="9"/>
      <c r="CA928" s="9"/>
      <c r="CB928" s="9"/>
      <c r="CC928" s="9"/>
      <c r="CD928" s="9"/>
      <c r="CE928" s="9"/>
      <c r="CF928" s="9"/>
      <c r="CG928" s="9"/>
      <c r="CH928" s="9"/>
      <c r="CI928" s="9"/>
      <c r="CJ928" s="9"/>
      <c r="CK928" s="9"/>
      <c r="CL928" s="9"/>
      <c r="CM928" s="9"/>
      <c r="CN928" s="9"/>
      <c r="CO928" s="9"/>
      <c r="CP928" s="9"/>
      <c r="CQ928" s="9"/>
      <c r="CR928" s="9"/>
      <c r="CS928" s="9"/>
      <c r="CT928" s="9"/>
      <c r="CU928" s="9"/>
      <c r="CV928" s="9"/>
      <c r="CW928" s="9"/>
      <c r="CX928" s="9"/>
      <c r="CY928" s="9"/>
      <c r="CZ928" s="9"/>
      <c r="DA928" s="9"/>
      <c r="DB928" s="9"/>
      <c r="DC928" s="9"/>
      <c r="DD928" s="9"/>
      <c r="DE928" s="9"/>
      <c r="DF928" s="9"/>
      <c r="DG928" s="9"/>
      <c r="DH928" s="9"/>
      <c r="DI928" s="9"/>
      <c r="DJ928" s="9"/>
      <c r="DK928" s="9"/>
      <c r="DL928" s="9"/>
      <c r="DM928" s="9"/>
      <c r="DN928" s="9"/>
      <c r="DO928" s="9"/>
      <c r="DP928" s="9"/>
      <c r="DQ928" s="9"/>
      <c r="DR928" s="9"/>
      <c r="DS928" s="9"/>
      <c r="DT928" s="9"/>
      <c r="DU928" s="9"/>
      <c r="DV928" s="9"/>
      <c r="DW928" s="9"/>
      <c r="DX928" s="9"/>
      <c r="DY928" s="9"/>
      <c r="DZ928" s="9"/>
      <c r="EA928" s="9"/>
      <c r="EB928" s="9"/>
      <c r="EC928" s="9"/>
      <c r="ED928" s="9"/>
      <c r="EE928" s="9"/>
      <c r="EF928" s="9"/>
      <c r="EG928" s="9"/>
      <c r="EH928" s="9"/>
      <c r="EI928" s="9"/>
      <c r="EJ928" s="9"/>
      <c r="EK928" s="9"/>
      <c r="EL928" s="9"/>
      <c r="EM928" s="9"/>
      <c r="EN928" s="9"/>
      <c r="EO928" s="9"/>
      <c r="EP928" s="9"/>
      <c r="EQ928" s="9"/>
      <c r="ER928" s="9"/>
      <c r="ES928" s="9"/>
      <c r="ET928" s="9"/>
      <c r="EU928" s="9"/>
      <c r="EV928" s="9"/>
      <c r="EW928" s="9"/>
      <c r="EX928" s="9"/>
      <c r="EY928" s="9"/>
      <c r="EZ928" s="9"/>
      <c r="FA928" s="9"/>
      <c r="FB928" s="9"/>
      <c r="FC928" s="9"/>
      <c r="FD928" s="9"/>
      <c r="FE928" s="9"/>
      <c r="FF928" s="9"/>
      <c r="FG928" s="9"/>
      <c r="FH928" s="9"/>
      <c r="FI928" s="9"/>
      <c r="FJ928" s="9"/>
      <c r="FK928" s="9"/>
      <c r="FL928" s="9"/>
      <c r="FM928" s="9"/>
      <c r="FN928" s="9"/>
      <c r="FO928" s="9"/>
      <c r="FP928" s="9"/>
      <c r="FQ928" s="9"/>
      <c r="FR928" s="9"/>
      <c r="FS928" s="9"/>
      <c r="FT928" s="9"/>
      <c r="FU928" s="9"/>
      <c r="FV928" s="9"/>
      <c r="FW928" s="9"/>
      <c r="FX928" s="9"/>
      <c r="FY928" s="9"/>
      <c r="FZ928" s="9"/>
      <c r="GA928" s="9"/>
      <c r="GB928" s="9"/>
      <c r="GC928" s="9"/>
      <c r="GD928" s="9"/>
      <c r="GE928" s="9"/>
      <c r="GF928" s="9"/>
      <c r="GG928" s="9"/>
      <c r="GH928" s="9"/>
      <c r="GI928" s="9"/>
      <c r="GJ928" s="9"/>
      <c r="GK928" s="9"/>
      <c r="GL928" s="9"/>
      <c r="GM928" s="9"/>
      <c r="GN928" s="9"/>
      <c r="GO928" s="9"/>
      <c r="GP928" s="9"/>
      <c r="GQ928" s="9"/>
      <c r="GR928" s="9"/>
      <c r="GS928" s="9"/>
      <c r="GT928" s="9"/>
      <c r="GU928" s="9"/>
      <c r="GV928" s="9"/>
      <c r="GW928" s="9"/>
      <c r="GX928" s="9"/>
      <c r="GY928" s="9"/>
      <c r="GZ928" s="9"/>
      <c r="HA928" s="9"/>
      <c r="HB928" s="9"/>
      <c r="HC928" s="9"/>
      <c r="HD928" s="9"/>
      <c r="HE928" s="9"/>
      <c r="HF928" s="9"/>
      <c r="HG928" s="9"/>
      <c r="HH928" s="9"/>
      <c r="HI928" s="9"/>
      <c r="HJ928" s="9"/>
      <c r="HK928" s="9"/>
      <c r="HL928" s="9"/>
      <c r="HM928" s="9"/>
      <c r="HN928" s="9"/>
      <c r="HO928" s="9"/>
      <c r="HP928" s="9"/>
      <c r="HQ928" s="9"/>
      <c r="HR928" s="9"/>
      <c r="HS928" s="9"/>
      <c r="HT928" s="9"/>
      <c r="HU928" s="9"/>
      <c r="HV928" s="9"/>
      <c r="HW928" s="9"/>
      <c r="HX928" s="9"/>
      <c r="HY928" s="9"/>
      <c r="HZ928" s="9"/>
      <c r="IA928" s="9"/>
      <c r="IB928" s="9"/>
      <c r="IC928" s="9"/>
      <c r="ID928" s="9"/>
      <c r="IE928" s="9"/>
      <c r="IF928" s="9"/>
      <c r="IG928" s="9"/>
      <c r="IH928" s="9"/>
      <c r="II928" s="9"/>
      <c r="IJ928" s="9"/>
      <c r="IK928" s="9"/>
      <c r="IL928" s="9"/>
      <c r="IM928" s="9"/>
      <c r="IN928" s="9"/>
      <c r="IO928" s="9"/>
    </row>
    <row r="929" s="12" customFormat="1" ht="43" customHeight="1" spans="1:18">
      <c r="A929" s="63" t="s">
        <v>2186</v>
      </c>
      <c r="B929" s="63"/>
      <c r="C929" s="98"/>
      <c r="D929" s="98"/>
      <c r="E929" s="63"/>
      <c r="F929" s="134" t="s">
        <v>2187</v>
      </c>
      <c r="G929" s="120">
        <f>G930+G931+G932+G933+G934+G935+G936</f>
        <v>616.2847</v>
      </c>
      <c r="H929" s="125"/>
      <c r="I929" s="98"/>
      <c r="J929" s="98"/>
      <c r="K929" s="98"/>
      <c r="L929" s="98"/>
      <c r="M929" s="98"/>
      <c r="N929" s="98"/>
      <c r="O929" s="98"/>
      <c r="P929" s="98"/>
      <c r="Q929" s="98"/>
      <c r="R929" s="125"/>
    </row>
    <row r="930" s="12" customFormat="1" ht="60" customHeight="1" spans="1:18">
      <c r="A930" s="98">
        <v>1</v>
      </c>
      <c r="B930" s="75" t="s">
        <v>2188</v>
      </c>
      <c r="C930" s="70" t="s">
        <v>40</v>
      </c>
      <c r="D930" s="267" t="s">
        <v>41</v>
      </c>
      <c r="E930" s="70" t="s">
        <v>1786</v>
      </c>
      <c r="F930" s="75" t="s">
        <v>2189</v>
      </c>
      <c r="G930" s="136">
        <v>54</v>
      </c>
      <c r="H930" s="75" t="s">
        <v>1788</v>
      </c>
      <c r="I930" s="122"/>
      <c r="J930" s="294">
        <v>1</v>
      </c>
      <c r="K930" s="180">
        <v>0.0013</v>
      </c>
      <c r="L930" s="180">
        <v>0.0058</v>
      </c>
      <c r="M930" s="95">
        <v>0.0009</v>
      </c>
      <c r="N930" s="95">
        <v>0.0041</v>
      </c>
      <c r="O930" s="255" t="s">
        <v>1563</v>
      </c>
      <c r="P930" s="119" t="s">
        <v>64</v>
      </c>
      <c r="Q930" s="180">
        <v>2021.12</v>
      </c>
      <c r="R930" s="75"/>
    </row>
    <row r="931" s="12" customFormat="1" ht="60" customHeight="1" spans="1:18">
      <c r="A931" s="98">
        <v>2</v>
      </c>
      <c r="B931" s="75" t="s">
        <v>2190</v>
      </c>
      <c r="C931" s="70" t="s">
        <v>40</v>
      </c>
      <c r="D931" s="67" t="s">
        <v>41</v>
      </c>
      <c r="E931" s="70" t="s">
        <v>2191</v>
      </c>
      <c r="F931" s="75" t="s">
        <v>2192</v>
      </c>
      <c r="G931" s="72">
        <v>11.0047</v>
      </c>
      <c r="H931" s="75" t="s">
        <v>1871</v>
      </c>
      <c r="I931" s="79"/>
      <c r="J931" s="79">
        <v>1</v>
      </c>
      <c r="K931" s="94">
        <v>0.0037</v>
      </c>
      <c r="L931" s="94">
        <v>0.0087</v>
      </c>
      <c r="M931" s="94">
        <v>0.222</v>
      </c>
      <c r="N931" s="94">
        <v>0.0421</v>
      </c>
      <c r="O931" s="255" t="s">
        <v>1563</v>
      </c>
      <c r="P931" s="70" t="s">
        <v>57</v>
      </c>
      <c r="Q931" s="180">
        <v>2021.12</v>
      </c>
      <c r="R931" s="112"/>
    </row>
    <row r="932" s="12" customFormat="1" ht="135" customHeight="1" spans="1:18">
      <c r="A932" s="98">
        <v>3</v>
      </c>
      <c r="B932" s="75" t="s">
        <v>2193</v>
      </c>
      <c r="C932" s="271" t="s">
        <v>40</v>
      </c>
      <c r="D932" s="267" t="s">
        <v>41</v>
      </c>
      <c r="E932" s="288" t="s">
        <v>2194</v>
      </c>
      <c r="F932" s="75" t="s">
        <v>2195</v>
      </c>
      <c r="G932" s="245">
        <v>349.59</v>
      </c>
      <c r="H932" s="272" t="s">
        <v>2196</v>
      </c>
      <c r="I932" s="122"/>
      <c r="J932" s="79">
        <v>1</v>
      </c>
      <c r="K932" s="94">
        <v>0.0084</v>
      </c>
      <c r="L932" s="94">
        <v>0.0182</v>
      </c>
      <c r="M932" s="94">
        <v>0.0371</v>
      </c>
      <c r="N932" s="94">
        <v>0.1234</v>
      </c>
      <c r="O932" s="255" t="s">
        <v>1563</v>
      </c>
      <c r="P932" s="70" t="s">
        <v>57</v>
      </c>
      <c r="Q932" s="180">
        <v>2021.12</v>
      </c>
      <c r="R932" s="75"/>
    </row>
    <row r="933" s="12" customFormat="1" ht="60" customHeight="1" spans="1:18">
      <c r="A933" s="98">
        <v>4</v>
      </c>
      <c r="B933" s="75" t="s">
        <v>2197</v>
      </c>
      <c r="C933" s="271" t="s">
        <v>40</v>
      </c>
      <c r="D933" s="267" t="s">
        <v>41</v>
      </c>
      <c r="E933" s="288" t="s">
        <v>2198</v>
      </c>
      <c r="F933" s="75" t="s">
        <v>2199</v>
      </c>
      <c r="G933" s="245">
        <v>121.01</v>
      </c>
      <c r="H933" s="272" t="s">
        <v>1652</v>
      </c>
      <c r="I933" s="98"/>
      <c r="J933" s="98">
        <v>1</v>
      </c>
      <c r="K933" s="95">
        <v>0.0074</v>
      </c>
      <c r="L933" s="95">
        <v>0.0229</v>
      </c>
      <c r="M933" s="95">
        <v>0.0407</v>
      </c>
      <c r="N933" s="95">
        <v>0.1515</v>
      </c>
      <c r="O933" s="255" t="s">
        <v>1563</v>
      </c>
      <c r="P933" s="70" t="s">
        <v>57</v>
      </c>
      <c r="Q933" s="180">
        <v>2021.12</v>
      </c>
      <c r="R933" s="112"/>
    </row>
    <row r="934" s="12" customFormat="1" ht="60" customHeight="1" spans="1:18">
      <c r="A934" s="98">
        <v>5</v>
      </c>
      <c r="B934" s="75" t="s">
        <v>2200</v>
      </c>
      <c r="C934" s="271" t="s">
        <v>40</v>
      </c>
      <c r="D934" s="267" t="s">
        <v>41</v>
      </c>
      <c r="E934" s="288" t="s">
        <v>2201</v>
      </c>
      <c r="F934" s="75" t="s">
        <v>2202</v>
      </c>
      <c r="G934" s="245">
        <v>43.98</v>
      </c>
      <c r="H934" s="272" t="s">
        <v>1652</v>
      </c>
      <c r="I934" s="98"/>
      <c r="J934" s="122">
        <v>1</v>
      </c>
      <c r="K934" s="95">
        <v>0.0062</v>
      </c>
      <c r="L934" s="95">
        <v>0.0234</v>
      </c>
      <c r="M934" s="95">
        <v>0.0376</v>
      </c>
      <c r="N934" s="98">
        <v>0.132</v>
      </c>
      <c r="O934" s="255" t="s">
        <v>1563</v>
      </c>
      <c r="P934" s="70" t="s">
        <v>57</v>
      </c>
      <c r="Q934" s="180">
        <v>2021.12</v>
      </c>
      <c r="R934" s="112"/>
    </row>
    <row r="935" s="12" customFormat="1" ht="60" customHeight="1" spans="1:18">
      <c r="A935" s="98">
        <v>6</v>
      </c>
      <c r="B935" s="75" t="s">
        <v>2203</v>
      </c>
      <c r="C935" s="271" t="s">
        <v>40</v>
      </c>
      <c r="D935" s="267" t="s">
        <v>41</v>
      </c>
      <c r="E935" s="288" t="s">
        <v>2194</v>
      </c>
      <c r="F935" s="75" t="s">
        <v>2204</v>
      </c>
      <c r="G935" s="245">
        <v>15</v>
      </c>
      <c r="H935" s="272" t="s">
        <v>1652</v>
      </c>
      <c r="I935" s="98"/>
      <c r="J935" s="122">
        <v>1</v>
      </c>
      <c r="K935" s="95">
        <v>0.0037</v>
      </c>
      <c r="L935" s="95">
        <v>0.0087</v>
      </c>
      <c r="M935" s="95">
        <v>0.222</v>
      </c>
      <c r="N935" s="98">
        <v>0.0421</v>
      </c>
      <c r="O935" s="255" t="s">
        <v>1563</v>
      </c>
      <c r="P935" s="70" t="s">
        <v>57</v>
      </c>
      <c r="Q935" s="180">
        <v>2021.12</v>
      </c>
      <c r="R935" s="112"/>
    </row>
    <row r="936" s="12" customFormat="1" ht="79" customHeight="1" spans="1:249">
      <c r="A936" s="98">
        <v>7</v>
      </c>
      <c r="B936" s="137" t="s">
        <v>2205</v>
      </c>
      <c r="C936" s="119" t="s">
        <v>40</v>
      </c>
      <c r="D936" s="98" t="s">
        <v>41</v>
      </c>
      <c r="E936" s="289" t="s">
        <v>2206</v>
      </c>
      <c r="F936" s="75" t="s">
        <v>2207</v>
      </c>
      <c r="G936" s="290">
        <v>21.7</v>
      </c>
      <c r="H936" s="272" t="s">
        <v>1652</v>
      </c>
      <c r="I936" s="296">
        <v>1</v>
      </c>
      <c r="J936" s="73"/>
      <c r="K936" s="73">
        <v>0.0032</v>
      </c>
      <c r="L936" s="73">
        <v>0.0078</v>
      </c>
      <c r="M936" s="73">
        <v>0.0192</v>
      </c>
      <c r="N936" s="73">
        <v>0.0468</v>
      </c>
      <c r="O936" s="255" t="s">
        <v>1563</v>
      </c>
      <c r="P936" s="70" t="s">
        <v>67</v>
      </c>
      <c r="Q936" s="180">
        <v>2021.12</v>
      </c>
      <c r="R936" s="137"/>
      <c r="S936" s="10"/>
      <c r="T936" s="10"/>
      <c r="U936" s="10"/>
      <c r="V936" s="10"/>
      <c r="W936" s="10"/>
      <c r="X936" s="10"/>
      <c r="Y936" s="10"/>
      <c r="Z936" s="10"/>
      <c r="AA936" s="10"/>
      <c r="AB936" s="10"/>
      <c r="AC936" s="10"/>
      <c r="AD936" s="10"/>
      <c r="AE936" s="10"/>
      <c r="AF936" s="10"/>
      <c r="AG936" s="10"/>
      <c r="AH936" s="10"/>
      <c r="AI936" s="10"/>
      <c r="AJ936" s="10"/>
      <c r="AK936" s="10"/>
      <c r="AL936" s="10"/>
      <c r="AM936" s="10"/>
      <c r="AN936" s="10"/>
      <c r="AO936" s="10"/>
      <c r="AP936" s="10"/>
      <c r="AQ936" s="10"/>
      <c r="AR936" s="10"/>
      <c r="AS936" s="10"/>
      <c r="AT936" s="10"/>
      <c r="AU936" s="10"/>
      <c r="AV936" s="10"/>
      <c r="AW936" s="10"/>
      <c r="AX936" s="10"/>
      <c r="AY936" s="10"/>
      <c r="AZ936" s="10"/>
      <c r="BA936" s="10"/>
      <c r="BB936" s="10"/>
      <c r="BC936" s="10"/>
      <c r="BD936" s="10"/>
      <c r="BE936" s="10"/>
      <c r="BF936" s="10"/>
      <c r="BG936" s="10"/>
      <c r="BH936" s="10"/>
      <c r="BI936" s="10"/>
      <c r="BJ936" s="10"/>
      <c r="BK936" s="10"/>
      <c r="BL936" s="10"/>
      <c r="BM936" s="10"/>
      <c r="BN936" s="10"/>
      <c r="BO936" s="10"/>
      <c r="BP936" s="10"/>
      <c r="BQ936" s="10"/>
      <c r="BR936" s="10"/>
      <c r="BS936" s="10"/>
      <c r="BT936" s="10"/>
      <c r="BU936" s="10"/>
      <c r="BV936" s="10"/>
      <c r="BW936" s="10"/>
      <c r="BX936" s="10"/>
      <c r="BY936" s="10"/>
      <c r="BZ936" s="10"/>
      <c r="CA936" s="10"/>
      <c r="CB936" s="10"/>
      <c r="CC936" s="10"/>
      <c r="CD936" s="10"/>
      <c r="CE936" s="10"/>
      <c r="CF936" s="10"/>
      <c r="CG936" s="10"/>
      <c r="CH936" s="10"/>
      <c r="CI936" s="10"/>
      <c r="CJ936" s="10"/>
      <c r="CK936" s="10"/>
      <c r="CL936" s="10"/>
      <c r="CM936" s="10"/>
      <c r="CN936" s="10"/>
      <c r="CO936" s="10"/>
      <c r="CP936" s="10"/>
      <c r="CQ936" s="10"/>
      <c r="CR936" s="10"/>
      <c r="CS936" s="10"/>
      <c r="CT936" s="10"/>
      <c r="CU936" s="10"/>
      <c r="CV936" s="10"/>
      <c r="CW936" s="10"/>
      <c r="CX936" s="10"/>
      <c r="CY936" s="10"/>
      <c r="CZ936" s="10"/>
      <c r="DA936" s="10"/>
      <c r="DB936" s="10"/>
      <c r="DC936" s="10"/>
      <c r="DD936" s="10"/>
      <c r="DE936" s="10"/>
      <c r="DF936" s="10"/>
      <c r="DG936" s="10"/>
      <c r="DH936" s="10"/>
      <c r="DI936" s="10"/>
      <c r="DJ936" s="10"/>
      <c r="DK936" s="10"/>
      <c r="DL936" s="10"/>
      <c r="DM936" s="10"/>
      <c r="DN936" s="10"/>
      <c r="DO936" s="10"/>
      <c r="DP936" s="10"/>
      <c r="DQ936" s="10"/>
      <c r="DR936" s="10"/>
      <c r="DS936" s="10"/>
      <c r="DT936" s="10"/>
      <c r="DU936" s="10"/>
      <c r="DV936" s="10"/>
      <c r="DW936" s="10"/>
      <c r="DX936" s="10"/>
      <c r="DY936" s="10"/>
      <c r="DZ936" s="10"/>
      <c r="EA936" s="10"/>
      <c r="EB936" s="10"/>
      <c r="EC936" s="10"/>
      <c r="ED936" s="10"/>
      <c r="EE936" s="10"/>
      <c r="EF936" s="10"/>
      <c r="EG936" s="10"/>
      <c r="EH936" s="10"/>
      <c r="EI936" s="10"/>
      <c r="EJ936" s="10"/>
      <c r="EK936" s="10"/>
      <c r="EL936" s="10"/>
      <c r="EM936" s="10"/>
      <c r="EN936" s="10"/>
      <c r="EO936" s="10"/>
      <c r="EP936" s="10"/>
      <c r="EQ936" s="10"/>
      <c r="ER936" s="10"/>
      <c r="ES936" s="10"/>
      <c r="ET936" s="10"/>
      <c r="EU936" s="10"/>
      <c r="EV936" s="10"/>
      <c r="EW936" s="10"/>
      <c r="EX936" s="10"/>
      <c r="EY936" s="10"/>
      <c r="EZ936" s="10"/>
      <c r="FA936" s="10"/>
      <c r="FB936" s="10"/>
      <c r="FC936" s="10"/>
      <c r="FD936" s="10"/>
      <c r="FE936" s="10"/>
      <c r="FF936" s="10"/>
      <c r="FG936" s="10"/>
      <c r="FH936" s="10"/>
      <c r="FI936" s="10"/>
      <c r="FJ936" s="10"/>
      <c r="FK936" s="10"/>
      <c r="FL936" s="10"/>
      <c r="FM936" s="10"/>
      <c r="FN936" s="10"/>
      <c r="FO936" s="10"/>
      <c r="FP936" s="10"/>
      <c r="FQ936" s="10"/>
      <c r="FR936" s="10"/>
      <c r="FS936" s="10"/>
      <c r="FT936" s="10"/>
      <c r="FU936" s="10"/>
      <c r="FV936" s="10"/>
      <c r="FW936" s="10"/>
      <c r="FX936" s="10"/>
      <c r="FY936" s="10"/>
      <c r="FZ936" s="10"/>
      <c r="GA936" s="10"/>
      <c r="GB936" s="10"/>
      <c r="GC936" s="10"/>
      <c r="GD936" s="10"/>
      <c r="GE936" s="10"/>
      <c r="GF936" s="10"/>
      <c r="GG936" s="10"/>
      <c r="GH936" s="10"/>
      <c r="GI936" s="10"/>
      <c r="GJ936" s="10"/>
      <c r="GK936" s="10"/>
      <c r="GL936" s="10"/>
      <c r="GM936" s="10"/>
      <c r="GN936" s="10"/>
      <c r="GO936" s="10"/>
      <c r="GP936" s="10"/>
      <c r="GQ936" s="10"/>
      <c r="GR936" s="10"/>
      <c r="GS936" s="10"/>
      <c r="GT936" s="10"/>
      <c r="GU936" s="10"/>
      <c r="GV936" s="10"/>
      <c r="GW936" s="10"/>
      <c r="GX936" s="10"/>
      <c r="GY936" s="10"/>
      <c r="GZ936" s="10"/>
      <c r="HA936" s="10"/>
      <c r="HB936" s="10"/>
      <c r="HC936" s="10"/>
      <c r="HD936" s="10"/>
      <c r="HE936" s="10"/>
      <c r="HF936" s="10"/>
      <c r="HG936" s="10"/>
      <c r="HH936" s="10"/>
      <c r="HI936" s="10"/>
      <c r="HJ936" s="10"/>
      <c r="HK936" s="10"/>
      <c r="HL936" s="10"/>
      <c r="HM936" s="10"/>
      <c r="HN936" s="10"/>
      <c r="HO936" s="10"/>
      <c r="HP936" s="10"/>
      <c r="HQ936" s="10"/>
      <c r="HR936" s="10"/>
      <c r="HS936" s="10"/>
      <c r="HT936" s="10"/>
      <c r="HU936" s="10"/>
      <c r="HV936" s="10"/>
      <c r="HW936" s="10"/>
      <c r="HX936" s="10"/>
      <c r="HY936" s="10"/>
      <c r="HZ936" s="10"/>
      <c r="IA936" s="10"/>
      <c r="IB936" s="10"/>
      <c r="IC936" s="10"/>
      <c r="ID936" s="10"/>
      <c r="IE936" s="10"/>
      <c r="IF936" s="10"/>
      <c r="IG936" s="10"/>
      <c r="IH936" s="10"/>
      <c r="II936" s="10"/>
      <c r="IJ936" s="10"/>
      <c r="IK936" s="10"/>
      <c r="IL936" s="10"/>
      <c r="IM936" s="10"/>
      <c r="IN936" s="10"/>
      <c r="IO936" s="10"/>
    </row>
    <row r="937" s="12" customFormat="1" ht="79" customHeight="1" spans="1:249">
      <c r="A937" s="98">
        <v>8</v>
      </c>
      <c r="B937" s="137" t="s">
        <v>2208</v>
      </c>
      <c r="C937" s="119" t="s">
        <v>40</v>
      </c>
      <c r="D937" s="98" t="s">
        <v>1559</v>
      </c>
      <c r="E937" s="70" t="s">
        <v>1565</v>
      </c>
      <c r="F937" s="75" t="s">
        <v>2209</v>
      </c>
      <c r="G937" s="290">
        <v>52</v>
      </c>
      <c r="H937" s="272" t="s">
        <v>1652</v>
      </c>
      <c r="I937" s="296">
        <v>1</v>
      </c>
      <c r="J937" s="73"/>
      <c r="K937" s="95">
        <v>0.0037</v>
      </c>
      <c r="L937" s="95">
        <v>0.0087</v>
      </c>
      <c r="M937" s="95">
        <v>0.222</v>
      </c>
      <c r="N937" s="98">
        <v>0.0421</v>
      </c>
      <c r="O937" s="255" t="s">
        <v>1563</v>
      </c>
      <c r="P937" s="70" t="s">
        <v>102</v>
      </c>
      <c r="Q937" s="180">
        <v>2022.04</v>
      </c>
      <c r="R937" s="125"/>
      <c r="S937" s="10"/>
      <c r="T937" s="10"/>
      <c r="U937" s="10"/>
      <c r="V937" s="10"/>
      <c r="W937" s="10"/>
      <c r="X937" s="10"/>
      <c r="Y937" s="10"/>
      <c r="Z937" s="10"/>
      <c r="AA937" s="10"/>
      <c r="AB937" s="10"/>
      <c r="AC937" s="10"/>
      <c r="AD937" s="10"/>
      <c r="AE937" s="10"/>
      <c r="AF937" s="10"/>
      <c r="AG937" s="10"/>
      <c r="AH937" s="10"/>
      <c r="AI937" s="10"/>
      <c r="AJ937" s="10"/>
      <c r="AK937" s="10"/>
      <c r="AL937" s="10"/>
      <c r="AM937" s="10"/>
      <c r="AN937" s="10"/>
      <c r="AO937" s="10"/>
      <c r="AP937" s="10"/>
      <c r="AQ937" s="10"/>
      <c r="AR937" s="10"/>
      <c r="AS937" s="10"/>
      <c r="AT937" s="10"/>
      <c r="AU937" s="10"/>
      <c r="AV937" s="10"/>
      <c r="AW937" s="10"/>
      <c r="AX937" s="10"/>
      <c r="AY937" s="10"/>
      <c r="AZ937" s="10"/>
      <c r="BA937" s="10"/>
      <c r="BB937" s="10"/>
      <c r="BC937" s="10"/>
      <c r="BD937" s="10"/>
      <c r="BE937" s="10"/>
      <c r="BF937" s="10"/>
      <c r="BG937" s="10"/>
      <c r="BH937" s="10"/>
      <c r="BI937" s="10"/>
      <c r="BJ937" s="10"/>
      <c r="BK937" s="10"/>
      <c r="BL937" s="10"/>
      <c r="BM937" s="10"/>
      <c r="BN937" s="10"/>
      <c r="BO937" s="10"/>
      <c r="BP937" s="10"/>
      <c r="BQ937" s="10"/>
      <c r="BR937" s="10"/>
      <c r="BS937" s="10"/>
      <c r="BT937" s="10"/>
      <c r="BU937" s="10"/>
      <c r="BV937" s="10"/>
      <c r="BW937" s="10"/>
      <c r="BX937" s="10"/>
      <c r="BY937" s="10"/>
      <c r="BZ937" s="10"/>
      <c r="CA937" s="10"/>
      <c r="CB937" s="10"/>
      <c r="CC937" s="10"/>
      <c r="CD937" s="10"/>
      <c r="CE937" s="10"/>
      <c r="CF937" s="10"/>
      <c r="CG937" s="10"/>
      <c r="CH937" s="10"/>
      <c r="CI937" s="10"/>
      <c r="CJ937" s="10"/>
      <c r="CK937" s="10"/>
      <c r="CL937" s="10"/>
      <c r="CM937" s="10"/>
      <c r="CN937" s="10"/>
      <c r="CO937" s="10"/>
      <c r="CP937" s="10"/>
      <c r="CQ937" s="10"/>
      <c r="CR937" s="10"/>
      <c r="CS937" s="10"/>
      <c r="CT937" s="10"/>
      <c r="CU937" s="10"/>
      <c r="CV937" s="10"/>
      <c r="CW937" s="10"/>
      <c r="CX937" s="10"/>
      <c r="CY937" s="10"/>
      <c r="CZ937" s="10"/>
      <c r="DA937" s="10"/>
      <c r="DB937" s="10"/>
      <c r="DC937" s="10"/>
      <c r="DD937" s="10"/>
      <c r="DE937" s="10"/>
      <c r="DF937" s="10"/>
      <c r="DG937" s="10"/>
      <c r="DH937" s="10"/>
      <c r="DI937" s="10"/>
      <c r="DJ937" s="10"/>
      <c r="DK937" s="10"/>
      <c r="DL937" s="10"/>
      <c r="DM937" s="10"/>
      <c r="DN937" s="10"/>
      <c r="DO937" s="10"/>
      <c r="DP937" s="10"/>
      <c r="DQ937" s="10"/>
      <c r="DR937" s="10"/>
      <c r="DS937" s="10"/>
      <c r="DT937" s="10"/>
      <c r="DU937" s="10"/>
      <c r="DV937" s="10"/>
      <c r="DW937" s="10"/>
      <c r="DX937" s="10"/>
      <c r="DY937" s="10"/>
      <c r="DZ937" s="10"/>
      <c r="EA937" s="10"/>
      <c r="EB937" s="10"/>
      <c r="EC937" s="10"/>
      <c r="ED937" s="10"/>
      <c r="EE937" s="10"/>
      <c r="EF937" s="10"/>
      <c r="EG937" s="10"/>
      <c r="EH937" s="10"/>
      <c r="EI937" s="10"/>
      <c r="EJ937" s="10"/>
      <c r="EK937" s="10"/>
      <c r="EL937" s="10"/>
      <c r="EM937" s="10"/>
      <c r="EN937" s="10"/>
      <c r="EO937" s="10"/>
      <c r="EP937" s="10"/>
      <c r="EQ937" s="10"/>
      <c r="ER937" s="10"/>
      <c r="ES937" s="10"/>
      <c r="ET937" s="10"/>
      <c r="EU937" s="10"/>
      <c r="EV937" s="10"/>
      <c r="EW937" s="10"/>
      <c r="EX937" s="10"/>
      <c r="EY937" s="10"/>
      <c r="EZ937" s="10"/>
      <c r="FA937" s="10"/>
      <c r="FB937" s="10"/>
      <c r="FC937" s="10"/>
      <c r="FD937" s="10"/>
      <c r="FE937" s="10"/>
      <c r="FF937" s="10"/>
      <c r="FG937" s="10"/>
      <c r="FH937" s="10"/>
      <c r="FI937" s="10"/>
      <c r="FJ937" s="10"/>
      <c r="FK937" s="10"/>
      <c r="FL937" s="10"/>
      <c r="FM937" s="10"/>
      <c r="FN937" s="10"/>
      <c r="FO937" s="10"/>
      <c r="FP937" s="10"/>
      <c r="FQ937" s="10"/>
      <c r="FR937" s="10"/>
      <c r="FS937" s="10"/>
      <c r="FT937" s="10"/>
      <c r="FU937" s="10"/>
      <c r="FV937" s="10"/>
      <c r="FW937" s="10"/>
      <c r="FX937" s="10"/>
      <c r="FY937" s="10"/>
      <c r="FZ937" s="10"/>
      <c r="GA937" s="10"/>
      <c r="GB937" s="10"/>
      <c r="GC937" s="10"/>
      <c r="GD937" s="10"/>
      <c r="GE937" s="10"/>
      <c r="GF937" s="10"/>
      <c r="GG937" s="10"/>
      <c r="GH937" s="10"/>
      <c r="GI937" s="10"/>
      <c r="GJ937" s="10"/>
      <c r="GK937" s="10"/>
      <c r="GL937" s="10"/>
      <c r="GM937" s="10"/>
      <c r="GN937" s="10"/>
      <c r="GO937" s="10"/>
      <c r="GP937" s="10"/>
      <c r="GQ937" s="10"/>
      <c r="GR937" s="10"/>
      <c r="GS937" s="10"/>
      <c r="GT937" s="10"/>
      <c r="GU937" s="10"/>
      <c r="GV937" s="10"/>
      <c r="GW937" s="10"/>
      <c r="GX937" s="10"/>
      <c r="GY937" s="10"/>
      <c r="GZ937" s="10"/>
      <c r="HA937" s="10"/>
      <c r="HB937" s="10"/>
      <c r="HC937" s="10"/>
      <c r="HD937" s="10"/>
      <c r="HE937" s="10"/>
      <c r="HF937" s="10"/>
      <c r="HG937" s="10"/>
      <c r="HH937" s="10"/>
      <c r="HI937" s="10"/>
      <c r="HJ937" s="10"/>
      <c r="HK937" s="10"/>
      <c r="HL937" s="10"/>
      <c r="HM937" s="10"/>
      <c r="HN937" s="10"/>
      <c r="HO937" s="10"/>
      <c r="HP937" s="10"/>
      <c r="HQ937" s="10"/>
      <c r="HR937" s="10"/>
      <c r="HS937" s="10"/>
      <c r="HT937" s="10"/>
      <c r="HU937" s="10"/>
      <c r="HV937" s="10"/>
      <c r="HW937" s="10"/>
      <c r="HX937" s="10"/>
      <c r="HY937" s="10"/>
      <c r="HZ937" s="10"/>
      <c r="IA937" s="10"/>
      <c r="IB937" s="10"/>
      <c r="IC937" s="10"/>
      <c r="ID937" s="10"/>
      <c r="IE937" s="10"/>
      <c r="IF937" s="10"/>
      <c r="IG937" s="10"/>
      <c r="IH937" s="10"/>
      <c r="II937" s="10"/>
      <c r="IJ937" s="10"/>
      <c r="IK937" s="10"/>
      <c r="IL937" s="10"/>
      <c r="IM937" s="10"/>
      <c r="IN937" s="10"/>
      <c r="IO937" s="10"/>
    </row>
    <row r="938" s="12" customFormat="1" ht="50" customHeight="1" spans="1:18">
      <c r="A938" s="63" t="s">
        <v>2210</v>
      </c>
      <c r="B938" s="63"/>
      <c r="C938" s="98"/>
      <c r="D938" s="98"/>
      <c r="E938" s="63"/>
      <c r="F938" s="134" t="s">
        <v>2211</v>
      </c>
      <c r="G938" s="120">
        <f>SUM(G939:G954)</f>
        <v>1224.64</v>
      </c>
      <c r="H938" s="125"/>
      <c r="I938" s="98"/>
      <c r="J938" s="98"/>
      <c r="K938" s="98"/>
      <c r="L938" s="98"/>
      <c r="M938" s="98"/>
      <c r="N938" s="98"/>
      <c r="O938" s="98"/>
      <c r="P938" s="98"/>
      <c r="Q938" s="305"/>
      <c r="R938" s="125"/>
    </row>
    <row r="939" s="12" customFormat="1" ht="50" customHeight="1" spans="1:18">
      <c r="A939" s="67">
        <v>1</v>
      </c>
      <c r="B939" s="75" t="s">
        <v>2212</v>
      </c>
      <c r="C939" s="70" t="s">
        <v>40</v>
      </c>
      <c r="D939" s="67" t="s">
        <v>1559</v>
      </c>
      <c r="E939" s="70" t="s">
        <v>1768</v>
      </c>
      <c r="F939" s="75" t="s">
        <v>2213</v>
      </c>
      <c r="G939" s="72">
        <v>10</v>
      </c>
      <c r="H939" s="75" t="s">
        <v>2214</v>
      </c>
      <c r="I939" s="67"/>
      <c r="J939" s="67">
        <v>1</v>
      </c>
      <c r="K939" s="67">
        <v>0.0122</v>
      </c>
      <c r="L939" s="67">
        <v>0.0346</v>
      </c>
      <c r="M939" s="67">
        <v>0.559</v>
      </c>
      <c r="N939" s="67">
        <v>0.1525</v>
      </c>
      <c r="O939" s="255" t="s">
        <v>1563</v>
      </c>
      <c r="P939" s="70" t="s">
        <v>102</v>
      </c>
      <c r="Q939" s="180">
        <v>2021.12</v>
      </c>
      <c r="R939" s="112"/>
    </row>
    <row r="940" s="12" customFormat="1" ht="50" customHeight="1" spans="1:18">
      <c r="A940" s="98">
        <v>2</v>
      </c>
      <c r="B940" s="137" t="s">
        <v>2215</v>
      </c>
      <c r="C940" s="252" t="s">
        <v>787</v>
      </c>
      <c r="D940" s="67" t="s">
        <v>47</v>
      </c>
      <c r="E940" s="70" t="s">
        <v>2216</v>
      </c>
      <c r="F940" s="75" t="s">
        <v>2217</v>
      </c>
      <c r="G940" s="136">
        <v>201</v>
      </c>
      <c r="H940" s="251" t="s">
        <v>1604</v>
      </c>
      <c r="I940" s="98">
        <v>1</v>
      </c>
      <c r="J940" s="98"/>
      <c r="K940" s="154"/>
      <c r="L940" s="180">
        <v>0.0052</v>
      </c>
      <c r="M940" s="67"/>
      <c r="N940" s="180">
        <v>0.0364</v>
      </c>
      <c r="O940" s="255" t="s">
        <v>1563</v>
      </c>
      <c r="P940" s="119" t="s">
        <v>54</v>
      </c>
      <c r="Q940" s="180">
        <v>2021.12</v>
      </c>
      <c r="R940" s="125"/>
    </row>
    <row r="941" s="12" customFormat="1" ht="50" customHeight="1" spans="1:18">
      <c r="A941" s="67">
        <v>3</v>
      </c>
      <c r="B941" s="137" t="s">
        <v>2218</v>
      </c>
      <c r="C941" s="252" t="s">
        <v>787</v>
      </c>
      <c r="D941" s="67" t="s">
        <v>47</v>
      </c>
      <c r="E941" s="70" t="s">
        <v>2219</v>
      </c>
      <c r="F941" s="75" t="s">
        <v>2220</v>
      </c>
      <c r="G941" s="136">
        <v>49.5</v>
      </c>
      <c r="H941" s="251" t="s">
        <v>1604</v>
      </c>
      <c r="I941" s="98">
        <v>1</v>
      </c>
      <c r="J941" s="98"/>
      <c r="K941" s="154"/>
      <c r="L941" s="73">
        <v>0.0088</v>
      </c>
      <c r="M941" s="67"/>
      <c r="N941" s="180">
        <v>0.0241</v>
      </c>
      <c r="O941" s="255" t="s">
        <v>1563</v>
      </c>
      <c r="P941" s="119" t="s">
        <v>54</v>
      </c>
      <c r="Q941" s="180">
        <v>2021.12</v>
      </c>
      <c r="R941" s="125"/>
    </row>
    <row r="942" s="12" customFormat="1" ht="50" customHeight="1" spans="1:18">
      <c r="A942" s="98">
        <v>4</v>
      </c>
      <c r="B942" s="137" t="s">
        <v>2221</v>
      </c>
      <c r="C942" s="252" t="s">
        <v>787</v>
      </c>
      <c r="D942" s="67" t="s">
        <v>47</v>
      </c>
      <c r="E942" s="70" t="s">
        <v>2222</v>
      </c>
      <c r="F942" s="137" t="s">
        <v>2223</v>
      </c>
      <c r="G942" s="136">
        <v>73.6</v>
      </c>
      <c r="H942" s="251" t="s">
        <v>1604</v>
      </c>
      <c r="I942" s="98">
        <v>1</v>
      </c>
      <c r="J942" s="98"/>
      <c r="K942" s="154"/>
      <c r="L942" s="73">
        <v>0.0083</v>
      </c>
      <c r="M942" s="67"/>
      <c r="N942" s="180">
        <v>0.0406</v>
      </c>
      <c r="O942" s="255" t="s">
        <v>1563</v>
      </c>
      <c r="P942" s="119" t="s">
        <v>54</v>
      </c>
      <c r="Q942" s="180">
        <v>2021.12</v>
      </c>
      <c r="R942" s="137"/>
    </row>
    <row r="943" s="1" customFormat="1" ht="50" customHeight="1" spans="1:249">
      <c r="A943" s="67">
        <v>5</v>
      </c>
      <c r="B943" s="75" t="s">
        <v>2224</v>
      </c>
      <c r="C943" s="70" t="s">
        <v>40</v>
      </c>
      <c r="D943" s="267" t="s">
        <v>47</v>
      </c>
      <c r="E943" s="70" t="s">
        <v>1823</v>
      </c>
      <c r="F943" s="75" t="s">
        <v>2225</v>
      </c>
      <c r="G943" s="245">
        <v>21.08</v>
      </c>
      <c r="H943" s="75" t="s">
        <v>2226</v>
      </c>
      <c r="I943" s="297">
        <v>1</v>
      </c>
      <c r="J943" s="274"/>
      <c r="K943" s="95">
        <v>0.0014</v>
      </c>
      <c r="L943" s="95"/>
      <c r="M943" s="95">
        <v>0.0079</v>
      </c>
      <c r="N943" s="95"/>
      <c r="O943" s="255" t="s">
        <v>1563</v>
      </c>
      <c r="P943" s="119" t="s">
        <v>64</v>
      </c>
      <c r="Q943" s="180">
        <v>2021.12</v>
      </c>
      <c r="R943" s="112"/>
      <c r="S943" s="30"/>
      <c r="T943" s="30"/>
      <c r="U943" s="30"/>
      <c r="V943" s="30"/>
      <c r="W943" s="30"/>
      <c r="X943" s="30"/>
      <c r="Y943" s="30"/>
      <c r="Z943" s="30"/>
      <c r="AA943" s="30"/>
      <c r="AB943" s="30"/>
      <c r="AC943" s="30"/>
      <c r="AD943" s="30"/>
      <c r="AE943" s="30"/>
      <c r="AF943" s="30"/>
      <c r="AG943" s="30"/>
      <c r="AH943" s="30"/>
      <c r="AI943" s="30"/>
      <c r="AJ943" s="30"/>
      <c r="AK943" s="30"/>
      <c r="AL943" s="30"/>
      <c r="AM943" s="30"/>
      <c r="AN943" s="30"/>
      <c r="AO943" s="30"/>
      <c r="AP943" s="30"/>
      <c r="AQ943" s="30"/>
      <c r="AR943" s="30"/>
      <c r="AS943" s="30"/>
      <c r="AT943" s="30"/>
      <c r="AU943" s="30"/>
      <c r="AV943" s="30"/>
      <c r="AW943" s="30"/>
      <c r="AX943" s="30"/>
      <c r="AY943" s="30"/>
      <c r="AZ943" s="30"/>
      <c r="BA943" s="30"/>
      <c r="BB943" s="30"/>
      <c r="BC943" s="30"/>
      <c r="BD943" s="30"/>
      <c r="BE943" s="30"/>
      <c r="BF943" s="30"/>
      <c r="BG943" s="30"/>
      <c r="BH943" s="30"/>
      <c r="BI943" s="30"/>
      <c r="BJ943" s="30"/>
      <c r="BK943" s="30"/>
      <c r="BL943" s="30"/>
      <c r="BM943" s="30"/>
      <c r="BN943" s="30"/>
      <c r="BO943" s="30"/>
      <c r="BP943" s="30"/>
      <c r="BQ943" s="30"/>
      <c r="BR943" s="30"/>
      <c r="BS943" s="30"/>
      <c r="BT943" s="30"/>
      <c r="BU943" s="30"/>
      <c r="BV943" s="30"/>
      <c r="BW943" s="30"/>
      <c r="BX943" s="30"/>
      <c r="BY943" s="30"/>
      <c r="BZ943" s="30"/>
      <c r="CA943" s="30"/>
      <c r="CB943" s="30"/>
      <c r="CC943" s="30"/>
      <c r="CD943" s="30"/>
      <c r="CE943" s="30"/>
      <c r="CF943" s="30"/>
      <c r="CG943" s="30"/>
      <c r="CH943" s="30"/>
      <c r="CI943" s="30"/>
      <c r="CJ943" s="30"/>
      <c r="CK943" s="30"/>
      <c r="CL943" s="30"/>
      <c r="CM943" s="30"/>
      <c r="CN943" s="30"/>
      <c r="CO943" s="30"/>
      <c r="CP943" s="30"/>
      <c r="CQ943" s="30"/>
      <c r="CR943" s="30"/>
      <c r="CS943" s="30"/>
      <c r="CT943" s="30"/>
      <c r="CU943" s="30"/>
      <c r="CV943" s="30"/>
      <c r="CW943" s="30"/>
      <c r="CX943" s="30"/>
      <c r="CY943" s="30"/>
      <c r="CZ943" s="30"/>
      <c r="DA943" s="30"/>
      <c r="DB943" s="30"/>
      <c r="DC943" s="30"/>
      <c r="DD943" s="30"/>
      <c r="DE943" s="30"/>
      <c r="DF943" s="30"/>
      <c r="DG943" s="30"/>
      <c r="DH943" s="30"/>
      <c r="DI943" s="30"/>
      <c r="DJ943" s="30"/>
      <c r="DK943" s="30"/>
      <c r="DL943" s="30"/>
      <c r="DM943" s="30"/>
      <c r="DN943" s="30"/>
      <c r="DO943" s="30"/>
      <c r="DP943" s="30"/>
      <c r="DQ943" s="30"/>
      <c r="DR943" s="30"/>
      <c r="DS943" s="30"/>
      <c r="DT943" s="30"/>
      <c r="DU943" s="30"/>
      <c r="DV943" s="30"/>
      <c r="DW943" s="30"/>
      <c r="DX943" s="30"/>
      <c r="DY943" s="30"/>
      <c r="DZ943" s="30"/>
      <c r="EA943" s="30"/>
      <c r="EB943" s="30"/>
      <c r="EC943" s="30"/>
      <c r="ED943" s="30"/>
      <c r="EE943" s="30"/>
      <c r="EF943" s="30"/>
      <c r="EG943" s="30"/>
      <c r="EH943" s="30"/>
      <c r="EI943" s="30"/>
      <c r="EJ943" s="30"/>
      <c r="EK943" s="30"/>
      <c r="EL943" s="30"/>
      <c r="EM943" s="30"/>
      <c r="EN943" s="30"/>
      <c r="EO943" s="30"/>
      <c r="EP943" s="30"/>
      <c r="EQ943" s="30"/>
      <c r="ER943" s="30"/>
      <c r="ES943" s="30"/>
      <c r="ET943" s="30"/>
      <c r="EU943" s="30"/>
      <c r="EV943" s="30"/>
      <c r="EW943" s="30"/>
      <c r="EX943" s="30"/>
      <c r="EY943" s="30"/>
      <c r="EZ943" s="30"/>
      <c r="FA943" s="30"/>
      <c r="FB943" s="30"/>
      <c r="FC943" s="30"/>
      <c r="FD943" s="30"/>
      <c r="FE943" s="30"/>
      <c r="FF943" s="30"/>
      <c r="FG943" s="30"/>
      <c r="FH943" s="30"/>
      <c r="FI943" s="30"/>
      <c r="FJ943" s="30"/>
      <c r="FK943" s="30"/>
      <c r="FL943" s="30"/>
      <c r="FM943" s="30"/>
      <c r="FN943" s="30"/>
      <c r="FO943" s="30"/>
      <c r="FP943" s="30"/>
      <c r="FQ943" s="30"/>
      <c r="FR943" s="30"/>
      <c r="FS943" s="30"/>
      <c r="FT943" s="30"/>
      <c r="FU943" s="30"/>
      <c r="FV943" s="30"/>
      <c r="FW943" s="30"/>
      <c r="FX943" s="30"/>
      <c r="FY943" s="30"/>
      <c r="FZ943" s="30"/>
      <c r="GA943" s="30"/>
      <c r="GB943" s="30"/>
      <c r="GC943" s="30"/>
      <c r="GD943" s="30"/>
      <c r="GE943" s="30"/>
      <c r="GF943" s="30"/>
      <c r="GG943" s="30"/>
      <c r="GH943" s="30"/>
      <c r="GI943" s="30"/>
      <c r="GJ943" s="30"/>
      <c r="GK943" s="30"/>
      <c r="GL943" s="30"/>
      <c r="GM943" s="30"/>
      <c r="GN943" s="30"/>
      <c r="GO943" s="30"/>
      <c r="GP943" s="30"/>
      <c r="GQ943" s="30"/>
      <c r="GR943" s="30"/>
      <c r="GS943" s="30"/>
      <c r="GT943" s="30"/>
      <c r="GU943" s="30"/>
      <c r="GV943" s="30"/>
      <c r="GW943" s="30"/>
      <c r="GX943" s="30"/>
      <c r="GY943" s="30"/>
      <c r="GZ943" s="30"/>
      <c r="HA943" s="30"/>
      <c r="HB943" s="30"/>
      <c r="HC943" s="30"/>
      <c r="HD943" s="30"/>
      <c r="HE943" s="30"/>
      <c r="HF943" s="30"/>
      <c r="HG943" s="30"/>
      <c r="HH943" s="30"/>
      <c r="HI943" s="30"/>
      <c r="HJ943" s="30"/>
      <c r="HK943" s="30"/>
      <c r="HL943" s="30"/>
      <c r="HM943" s="30"/>
      <c r="HN943" s="30"/>
      <c r="HO943" s="30"/>
      <c r="HP943" s="30"/>
      <c r="HQ943" s="30"/>
      <c r="HR943" s="30"/>
      <c r="HS943" s="30"/>
      <c r="HT943" s="30"/>
      <c r="HU943" s="30"/>
      <c r="HV943" s="30"/>
      <c r="HW943" s="30"/>
      <c r="HX943" s="30"/>
      <c r="HY943" s="30"/>
      <c r="HZ943" s="30"/>
      <c r="IA943" s="30"/>
      <c r="IB943" s="30"/>
      <c r="IC943" s="30"/>
      <c r="ID943" s="30"/>
      <c r="IE943" s="30"/>
      <c r="IF943" s="30"/>
      <c r="IG943" s="30"/>
      <c r="IH943" s="30"/>
      <c r="II943" s="30"/>
      <c r="IJ943" s="30"/>
      <c r="IK943" s="30"/>
      <c r="IL943" s="30"/>
      <c r="IM943" s="30"/>
      <c r="IN943" s="30"/>
      <c r="IO943" s="30"/>
    </row>
    <row r="944" s="12" customFormat="1" ht="50" customHeight="1" spans="1:18">
      <c r="A944" s="98">
        <v>6</v>
      </c>
      <c r="B944" s="75" t="s">
        <v>2227</v>
      </c>
      <c r="C944" s="119" t="s">
        <v>40</v>
      </c>
      <c r="D944" s="98" t="s">
        <v>41</v>
      </c>
      <c r="E944" s="70" t="s">
        <v>2182</v>
      </c>
      <c r="F944" s="75" t="s">
        <v>2228</v>
      </c>
      <c r="G944" s="136">
        <v>26.4</v>
      </c>
      <c r="H944" s="168" t="s">
        <v>2229</v>
      </c>
      <c r="I944" s="72"/>
      <c r="J944" s="79">
        <v>1</v>
      </c>
      <c r="K944" s="72">
        <v>0.0051</v>
      </c>
      <c r="L944" s="72">
        <v>0.0006</v>
      </c>
      <c r="M944" s="72">
        <v>0.0203</v>
      </c>
      <c r="N944" s="72">
        <v>0.0075</v>
      </c>
      <c r="O944" s="255" t="s">
        <v>1563</v>
      </c>
      <c r="P944" s="257" t="s">
        <v>71</v>
      </c>
      <c r="Q944" s="101" t="s">
        <v>1576</v>
      </c>
      <c r="R944" s="125"/>
    </row>
    <row r="945" s="12" customFormat="1" ht="50" customHeight="1" spans="1:18">
      <c r="A945" s="67">
        <v>7</v>
      </c>
      <c r="B945" s="75" t="s">
        <v>2230</v>
      </c>
      <c r="C945" s="70" t="s">
        <v>40</v>
      </c>
      <c r="D945" s="67" t="s">
        <v>41</v>
      </c>
      <c r="E945" s="70" t="s">
        <v>2231</v>
      </c>
      <c r="F945" s="75" t="s">
        <v>2232</v>
      </c>
      <c r="G945" s="72">
        <v>22</v>
      </c>
      <c r="H945" s="75" t="s">
        <v>1839</v>
      </c>
      <c r="I945" s="67">
        <v>1</v>
      </c>
      <c r="J945" s="67"/>
      <c r="K945" s="67">
        <v>0.0081</v>
      </c>
      <c r="L945" s="67">
        <v>0.0147</v>
      </c>
      <c r="M945" s="67">
        <v>0.0484</v>
      </c>
      <c r="N945" s="67">
        <v>0.0689</v>
      </c>
      <c r="O945" s="255" t="s">
        <v>1563</v>
      </c>
      <c r="P945" s="70" t="s">
        <v>62</v>
      </c>
      <c r="Q945" s="180">
        <v>2021.12</v>
      </c>
      <c r="R945" s="125"/>
    </row>
    <row r="946" s="12" customFormat="1" ht="50" customHeight="1" spans="1:18">
      <c r="A946" s="98">
        <v>8</v>
      </c>
      <c r="B946" s="75" t="s">
        <v>2233</v>
      </c>
      <c r="C946" s="119" t="s">
        <v>40</v>
      </c>
      <c r="D946" s="67" t="s">
        <v>41</v>
      </c>
      <c r="E946" s="70" t="s">
        <v>94</v>
      </c>
      <c r="F946" s="71" t="s">
        <v>2234</v>
      </c>
      <c r="G946" s="136">
        <v>50</v>
      </c>
      <c r="H946" s="75" t="s">
        <v>2235</v>
      </c>
      <c r="I946" s="98">
        <v>1</v>
      </c>
      <c r="J946" s="98"/>
      <c r="K946" s="95">
        <v>0.0081</v>
      </c>
      <c r="L946" s="95">
        <v>0.0147</v>
      </c>
      <c r="M946" s="95">
        <v>0.0484</v>
      </c>
      <c r="N946" s="95">
        <v>0.0689</v>
      </c>
      <c r="O946" s="255" t="s">
        <v>1563</v>
      </c>
      <c r="P946" s="76" t="s">
        <v>62</v>
      </c>
      <c r="Q946" s="180">
        <v>2021.12</v>
      </c>
      <c r="R946" s="125"/>
    </row>
    <row r="947" s="12" customFormat="1" ht="50" customHeight="1" spans="1:18">
      <c r="A947" s="67">
        <v>9</v>
      </c>
      <c r="B947" s="137" t="s">
        <v>2236</v>
      </c>
      <c r="C947" s="119" t="s">
        <v>40</v>
      </c>
      <c r="D947" s="67" t="s">
        <v>41</v>
      </c>
      <c r="E947" s="70" t="s">
        <v>1748</v>
      </c>
      <c r="F947" s="75" t="s">
        <v>2237</v>
      </c>
      <c r="G947" s="97">
        <v>140</v>
      </c>
      <c r="H947" s="75" t="s">
        <v>2238</v>
      </c>
      <c r="I947" s="98">
        <v>1</v>
      </c>
      <c r="J947" s="98"/>
      <c r="K947" s="136">
        <v>0.0144</v>
      </c>
      <c r="L947" s="136">
        <v>0.0251</v>
      </c>
      <c r="M947" s="136">
        <v>0.0668</v>
      </c>
      <c r="N947" s="136">
        <v>0.1074</v>
      </c>
      <c r="O947" s="255" t="s">
        <v>1563</v>
      </c>
      <c r="P947" s="119" t="s">
        <v>48</v>
      </c>
      <c r="Q947" s="73">
        <v>2021.12</v>
      </c>
      <c r="R947" s="75"/>
    </row>
    <row r="948" s="12" customFormat="1" ht="50" customHeight="1" spans="1:18">
      <c r="A948" s="98">
        <v>10</v>
      </c>
      <c r="B948" s="75" t="s">
        <v>2239</v>
      </c>
      <c r="C948" s="119" t="s">
        <v>40</v>
      </c>
      <c r="D948" s="98" t="s">
        <v>41</v>
      </c>
      <c r="E948" s="70" t="s">
        <v>1805</v>
      </c>
      <c r="F948" s="75" t="s">
        <v>2240</v>
      </c>
      <c r="G948" s="72">
        <v>100</v>
      </c>
      <c r="H948" s="75" t="s">
        <v>1732</v>
      </c>
      <c r="I948" s="270">
        <v>1</v>
      </c>
      <c r="J948" s="270"/>
      <c r="K948" s="94">
        <v>0.0194</v>
      </c>
      <c r="L948" s="94">
        <v>0.029</v>
      </c>
      <c r="M948" s="94">
        <v>0.0958</v>
      </c>
      <c r="N948" s="95">
        <v>0.1448</v>
      </c>
      <c r="O948" s="255" t="s">
        <v>1563</v>
      </c>
      <c r="P948" s="119" t="s">
        <v>48</v>
      </c>
      <c r="Q948" s="180">
        <v>2021.12</v>
      </c>
      <c r="R948" s="306"/>
    </row>
    <row r="949" s="12" customFormat="1" ht="50" customHeight="1" spans="1:18">
      <c r="A949" s="67">
        <v>11</v>
      </c>
      <c r="B949" s="75" t="s">
        <v>2241</v>
      </c>
      <c r="C949" s="119" t="s">
        <v>40</v>
      </c>
      <c r="D949" s="98" t="s">
        <v>41</v>
      </c>
      <c r="E949" s="67" t="s">
        <v>2242</v>
      </c>
      <c r="F949" s="75" t="s">
        <v>2243</v>
      </c>
      <c r="G949" s="72">
        <f>268+93</f>
        <v>361</v>
      </c>
      <c r="H949" s="75" t="s">
        <v>1732</v>
      </c>
      <c r="I949" s="270">
        <v>6</v>
      </c>
      <c r="J949" s="270">
        <v>1</v>
      </c>
      <c r="K949" s="94">
        <v>0.1167</v>
      </c>
      <c r="L949" s="94">
        <v>0.1567</v>
      </c>
      <c r="M949" s="94">
        <v>0.5451</v>
      </c>
      <c r="N949" s="95">
        <v>0.8133</v>
      </c>
      <c r="O949" s="255" t="s">
        <v>1563</v>
      </c>
      <c r="P949" s="119" t="s">
        <v>48</v>
      </c>
      <c r="Q949" s="180">
        <v>2021.12</v>
      </c>
      <c r="R949" s="306"/>
    </row>
    <row r="950" s="12" customFormat="1" ht="59" customHeight="1" spans="1:18">
      <c r="A950" s="98">
        <v>12</v>
      </c>
      <c r="B950" s="75" t="s">
        <v>2244</v>
      </c>
      <c r="C950" s="119" t="s">
        <v>40</v>
      </c>
      <c r="D950" s="98" t="s">
        <v>41</v>
      </c>
      <c r="E950" s="70" t="s">
        <v>1751</v>
      </c>
      <c r="F950" s="75" t="s">
        <v>2245</v>
      </c>
      <c r="G950" s="136">
        <v>38</v>
      </c>
      <c r="H950" s="75" t="s">
        <v>2246</v>
      </c>
      <c r="I950" s="270">
        <v>1</v>
      </c>
      <c r="J950" s="270"/>
      <c r="K950" s="94">
        <v>0.0013</v>
      </c>
      <c r="L950" s="94">
        <v>0.0011</v>
      </c>
      <c r="M950" s="94">
        <v>0.0057</v>
      </c>
      <c r="N950" s="95">
        <v>0.0046</v>
      </c>
      <c r="O950" s="255" t="s">
        <v>1563</v>
      </c>
      <c r="P950" s="119" t="s">
        <v>48</v>
      </c>
      <c r="Q950" s="180">
        <v>2021.12</v>
      </c>
      <c r="R950" s="307"/>
    </row>
    <row r="951" s="12" customFormat="1" ht="50" customHeight="1" spans="1:18">
      <c r="A951" s="67">
        <v>13</v>
      </c>
      <c r="B951" s="75" t="s">
        <v>2247</v>
      </c>
      <c r="C951" s="119" t="s">
        <v>40</v>
      </c>
      <c r="D951" s="98" t="s">
        <v>41</v>
      </c>
      <c r="E951" s="70" t="s">
        <v>1805</v>
      </c>
      <c r="F951" s="75" t="s">
        <v>2248</v>
      </c>
      <c r="G951" s="136">
        <v>30</v>
      </c>
      <c r="H951" s="75" t="s">
        <v>2246</v>
      </c>
      <c r="I951" s="122">
        <v>1</v>
      </c>
      <c r="J951" s="95"/>
      <c r="K951" s="94">
        <v>0.0212</v>
      </c>
      <c r="L951" s="94">
        <v>0.0303</v>
      </c>
      <c r="M951" s="94">
        <v>0.1061</v>
      </c>
      <c r="N951" s="95">
        <v>0.1374</v>
      </c>
      <c r="O951" s="255" t="s">
        <v>1563</v>
      </c>
      <c r="P951" s="119" t="s">
        <v>48</v>
      </c>
      <c r="Q951" s="180">
        <v>2021.12</v>
      </c>
      <c r="R951" s="306"/>
    </row>
    <row r="952" s="12" customFormat="1" ht="48" customHeight="1" spans="1:18">
      <c r="A952" s="98">
        <v>14</v>
      </c>
      <c r="B952" s="75" t="s">
        <v>2249</v>
      </c>
      <c r="C952" s="271" t="s">
        <v>40</v>
      </c>
      <c r="D952" s="98" t="s">
        <v>41</v>
      </c>
      <c r="E952" s="271" t="s">
        <v>2250</v>
      </c>
      <c r="F952" s="75" t="s">
        <v>2251</v>
      </c>
      <c r="G952" s="245">
        <v>8.5</v>
      </c>
      <c r="H952" s="75" t="s">
        <v>1871</v>
      </c>
      <c r="I952" s="100">
        <v>1</v>
      </c>
      <c r="J952" s="94"/>
      <c r="K952" s="94">
        <v>0.0109</v>
      </c>
      <c r="L952" s="94">
        <v>0.0229</v>
      </c>
      <c r="M952" s="67">
        <v>0.0507</v>
      </c>
      <c r="N952" s="67">
        <v>0.1085</v>
      </c>
      <c r="O952" s="255" t="s">
        <v>1563</v>
      </c>
      <c r="P952" s="70" t="s">
        <v>57</v>
      </c>
      <c r="Q952" s="180">
        <v>2021.12</v>
      </c>
      <c r="R952" s="112"/>
    </row>
    <row r="953" s="12" customFormat="1" ht="48" customHeight="1" spans="1:18">
      <c r="A953" s="67">
        <v>15</v>
      </c>
      <c r="B953" s="71" t="s">
        <v>2252</v>
      </c>
      <c r="C953" s="70" t="s">
        <v>40</v>
      </c>
      <c r="D953" s="98" t="s">
        <v>41</v>
      </c>
      <c r="E953" s="70" t="s">
        <v>2206</v>
      </c>
      <c r="F953" s="75" t="s">
        <v>2253</v>
      </c>
      <c r="G953" s="72">
        <v>60</v>
      </c>
      <c r="H953" s="75" t="s">
        <v>2069</v>
      </c>
      <c r="I953" s="67">
        <v>1</v>
      </c>
      <c r="J953" s="94">
        <v>0</v>
      </c>
      <c r="K953" s="94">
        <v>0</v>
      </c>
      <c r="L953" s="94">
        <v>0.0091</v>
      </c>
      <c r="M953" s="98">
        <v>0.0439</v>
      </c>
      <c r="N953" s="94">
        <v>0.0468</v>
      </c>
      <c r="O953" s="255" t="s">
        <v>1563</v>
      </c>
      <c r="P953" s="70" t="s">
        <v>67</v>
      </c>
      <c r="Q953" s="180">
        <v>2021.12</v>
      </c>
      <c r="R953" s="112"/>
    </row>
    <row r="954" s="12" customFormat="1" ht="79" customHeight="1" spans="1:18">
      <c r="A954" s="98">
        <v>16</v>
      </c>
      <c r="B954" s="75" t="s">
        <v>2254</v>
      </c>
      <c r="C954" s="76" t="s">
        <v>40</v>
      </c>
      <c r="D954" s="243" t="s">
        <v>1559</v>
      </c>
      <c r="E954" s="76" t="s">
        <v>2255</v>
      </c>
      <c r="F954" s="111" t="s">
        <v>2256</v>
      </c>
      <c r="G954" s="245">
        <v>33.56</v>
      </c>
      <c r="H954" s="75" t="s">
        <v>1597</v>
      </c>
      <c r="I954" s="73">
        <v>1</v>
      </c>
      <c r="J954" s="176"/>
      <c r="K954" s="73">
        <v>0.01</v>
      </c>
      <c r="L954" s="176">
        <v>0.0567</v>
      </c>
      <c r="M954" s="73">
        <v>0.0032</v>
      </c>
      <c r="N954" s="73">
        <v>0.0078</v>
      </c>
      <c r="O954" s="255" t="s">
        <v>1563</v>
      </c>
      <c r="P954" s="74" t="s">
        <v>67</v>
      </c>
      <c r="Q954" s="180">
        <v>2021.12</v>
      </c>
      <c r="R954" s="111"/>
    </row>
    <row r="955" s="12" customFormat="1" ht="47" customHeight="1" spans="1:18">
      <c r="A955" s="63" t="s">
        <v>2257</v>
      </c>
      <c r="B955" s="63"/>
      <c r="C955" s="67"/>
      <c r="D955" s="67"/>
      <c r="E955" s="63"/>
      <c r="F955" s="77" t="s">
        <v>2258</v>
      </c>
      <c r="G955" s="120">
        <f>SUM(G956:G963)</f>
        <v>575.742</v>
      </c>
      <c r="H955" s="135"/>
      <c r="I955" s="270"/>
      <c r="J955" s="270"/>
      <c r="K955" s="154"/>
      <c r="L955" s="154"/>
      <c r="M955" s="154"/>
      <c r="N955" s="154"/>
      <c r="O955" s="98"/>
      <c r="P955" s="98"/>
      <c r="Q955" s="98"/>
      <c r="R955" s="125"/>
    </row>
    <row r="956" s="12" customFormat="1" ht="50" customHeight="1" spans="1:18">
      <c r="A956" s="67">
        <v>1</v>
      </c>
      <c r="B956" s="75" t="s">
        <v>2259</v>
      </c>
      <c r="C956" s="70" t="s">
        <v>40</v>
      </c>
      <c r="D956" s="243" t="s">
        <v>1559</v>
      </c>
      <c r="E956" s="70" t="s">
        <v>1560</v>
      </c>
      <c r="F956" s="75" t="s">
        <v>2260</v>
      </c>
      <c r="G956" s="72">
        <v>65</v>
      </c>
      <c r="H956" s="71" t="s">
        <v>2261</v>
      </c>
      <c r="I956" s="79">
        <v>1</v>
      </c>
      <c r="J956" s="79"/>
      <c r="K956" s="67">
        <v>0.0108</v>
      </c>
      <c r="L956" s="67">
        <v>0.021</v>
      </c>
      <c r="M956" s="67">
        <v>0.0511</v>
      </c>
      <c r="N956" s="67">
        <v>0.0982</v>
      </c>
      <c r="O956" s="255" t="s">
        <v>1563</v>
      </c>
      <c r="P956" s="70" t="s">
        <v>102</v>
      </c>
      <c r="Q956" s="180">
        <v>2021.12</v>
      </c>
      <c r="R956" s="112"/>
    </row>
    <row r="957" s="12" customFormat="1" ht="50" customHeight="1" spans="1:18">
      <c r="A957" s="98">
        <v>2</v>
      </c>
      <c r="B957" s="75" t="s">
        <v>2262</v>
      </c>
      <c r="C957" s="70" t="s">
        <v>40</v>
      </c>
      <c r="D957" s="243" t="s">
        <v>1559</v>
      </c>
      <c r="E957" s="70" t="s">
        <v>1908</v>
      </c>
      <c r="F957" s="75" t="s">
        <v>2263</v>
      </c>
      <c r="G957" s="245">
        <v>123.47</v>
      </c>
      <c r="H957" s="75" t="s">
        <v>2264</v>
      </c>
      <c r="I957" s="293"/>
      <c r="J957" s="294">
        <v>1</v>
      </c>
      <c r="K957" s="295">
        <v>0.0055</v>
      </c>
      <c r="L957" s="267"/>
      <c r="M957" s="267">
        <v>0.0309</v>
      </c>
      <c r="N957" s="298"/>
      <c r="O957" s="255" t="s">
        <v>1563</v>
      </c>
      <c r="P957" s="119" t="s">
        <v>64</v>
      </c>
      <c r="Q957" s="180">
        <v>2021.12</v>
      </c>
      <c r="R957" s="75"/>
    </row>
    <row r="958" s="12" customFormat="1" ht="50" customHeight="1" spans="1:18">
      <c r="A958" s="67">
        <v>3</v>
      </c>
      <c r="B958" s="75" t="s">
        <v>2265</v>
      </c>
      <c r="C958" s="70" t="s">
        <v>40</v>
      </c>
      <c r="D958" s="291" t="s">
        <v>2266</v>
      </c>
      <c r="E958" s="70" t="s">
        <v>1823</v>
      </c>
      <c r="F958" s="75" t="s">
        <v>2267</v>
      </c>
      <c r="G958" s="245">
        <v>32.9</v>
      </c>
      <c r="H958" s="75" t="s">
        <v>2268</v>
      </c>
      <c r="I958" s="293">
        <v>1</v>
      </c>
      <c r="J958" s="294"/>
      <c r="K958" s="291">
        <v>0.0055</v>
      </c>
      <c r="L958" s="267"/>
      <c r="M958" s="267">
        <v>0.0309</v>
      </c>
      <c r="N958" s="298"/>
      <c r="O958" s="255" t="s">
        <v>1563</v>
      </c>
      <c r="P958" s="119" t="s">
        <v>64</v>
      </c>
      <c r="Q958" s="180">
        <v>2021.12</v>
      </c>
      <c r="R958" s="75"/>
    </row>
    <row r="959" s="12" customFormat="1" ht="50" customHeight="1" spans="1:18">
      <c r="A959" s="67">
        <v>4</v>
      </c>
      <c r="B959" s="111" t="s">
        <v>2269</v>
      </c>
      <c r="C959" s="70" t="s">
        <v>40</v>
      </c>
      <c r="D959" s="291" t="s">
        <v>2270</v>
      </c>
      <c r="E959" s="70" t="s">
        <v>1786</v>
      </c>
      <c r="F959" s="75" t="s">
        <v>2271</v>
      </c>
      <c r="G959" s="72">
        <v>3.672</v>
      </c>
      <c r="H959" s="75" t="s">
        <v>2272</v>
      </c>
      <c r="I959" s="293"/>
      <c r="J959" s="294">
        <v>1</v>
      </c>
      <c r="K959" s="291">
        <v>0.0022</v>
      </c>
      <c r="L959" s="267"/>
      <c r="M959" s="267">
        <v>0.0106</v>
      </c>
      <c r="N959" s="298"/>
      <c r="O959" s="255" t="s">
        <v>1563</v>
      </c>
      <c r="P959" s="119" t="s">
        <v>64</v>
      </c>
      <c r="Q959" s="180">
        <v>2021.12</v>
      </c>
      <c r="R959" s="112"/>
    </row>
    <row r="960" s="12" customFormat="1" ht="73" customHeight="1" spans="1:18">
      <c r="A960" s="98">
        <v>5</v>
      </c>
      <c r="B960" s="75" t="s">
        <v>2273</v>
      </c>
      <c r="C960" s="70" t="s">
        <v>40</v>
      </c>
      <c r="D960" s="267" t="s">
        <v>47</v>
      </c>
      <c r="E960" s="70" t="s">
        <v>2128</v>
      </c>
      <c r="F960" s="75" t="s">
        <v>2274</v>
      </c>
      <c r="G960" s="292">
        <v>210</v>
      </c>
      <c r="H960" s="75" t="s">
        <v>2275</v>
      </c>
      <c r="I960" s="297"/>
      <c r="J960" s="299">
        <v>1</v>
      </c>
      <c r="K960" s="300">
        <v>0.006</v>
      </c>
      <c r="L960" s="95"/>
      <c r="M960" s="95">
        <v>0.0292</v>
      </c>
      <c r="N960" s="95"/>
      <c r="O960" s="255" t="s">
        <v>1563</v>
      </c>
      <c r="P960" s="119" t="s">
        <v>64</v>
      </c>
      <c r="Q960" s="180">
        <v>2021.12</v>
      </c>
      <c r="R960" s="112"/>
    </row>
    <row r="961" s="12" customFormat="1" ht="50" customHeight="1" spans="1:18">
      <c r="A961" s="67">
        <v>6</v>
      </c>
      <c r="B961" s="75" t="s">
        <v>2276</v>
      </c>
      <c r="C961" s="70" t="s">
        <v>40</v>
      </c>
      <c r="D961" s="67" t="s">
        <v>41</v>
      </c>
      <c r="E961" s="70" t="s">
        <v>2231</v>
      </c>
      <c r="F961" s="75" t="s">
        <v>2277</v>
      </c>
      <c r="G961" s="245">
        <v>75</v>
      </c>
      <c r="H961" s="75" t="s">
        <v>1732</v>
      </c>
      <c r="I961" s="79">
        <v>1</v>
      </c>
      <c r="J961" s="79"/>
      <c r="K961" s="67">
        <v>0.0081</v>
      </c>
      <c r="L961" s="67">
        <v>0.0147</v>
      </c>
      <c r="M961" s="67">
        <v>0.0484</v>
      </c>
      <c r="N961" s="67">
        <v>0.0689</v>
      </c>
      <c r="O961" s="255" t="s">
        <v>1563</v>
      </c>
      <c r="P961" s="70" t="s">
        <v>62</v>
      </c>
      <c r="Q961" s="180">
        <v>2021.12</v>
      </c>
      <c r="R961" s="125"/>
    </row>
    <row r="962" s="12" customFormat="1" ht="50" customHeight="1" spans="1:18">
      <c r="A962" s="67">
        <v>7</v>
      </c>
      <c r="B962" s="75" t="s">
        <v>2278</v>
      </c>
      <c r="C962" s="70" t="s">
        <v>40</v>
      </c>
      <c r="D962" s="98" t="s">
        <v>41</v>
      </c>
      <c r="E962" s="70" t="s">
        <v>2279</v>
      </c>
      <c r="F962" s="75" t="s">
        <v>2280</v>
      </c>
      <c r="G962" s="72">
        <f>165-128.56</f>
        <v>36.44</v>
      </c>
      <c r="H962" s="75" t="s">
        <v>2281</v>
      </c>
      <c r="I962" s="67">
        <v>1</v>
      </c>
      <c r="J962" s="67"/>
      <c r="K962" s="73">
        <v>0.089</v>
      </c>
      <c r="L962" s="67">
        <v>0.166</v>
      </c>
      <c r="M962" s="67">
        <v>0.432</v>
      </c>
      <c r="N962" s="67">
        <v>0.452</v>
      </c>
      <c r="O962" s="255" t="s">
        <v>1563</v>
      </c>
      <c r="P962" s="70" t="s">
        <v>111</v>
      </c>
      <c r="Q962" s="180">
        <v>2021.12</v>
      </c>
      <c r="R962" s="75"/>
    </row>
    <row r="963" s="12" customFormat="1" ht="50" customHeight="1" spans="1:18">
      <c r="A963" s="67">
        <v>8</v>
      </c>
      <c r="B963" s="203" t="s">
        <v>2282</v>
      </c>
      <c r="C963" s="70" t="s">
        <v>40</v>
      </c>
      <c r="D963" s="98" t="s">
        <v>788</v>
      </c>
      <c r="E963" s="70" t="s">
        <v>146</v>
      </c>
      <c r="F963" s="75" t="s">
        <v>2283</v>
      </c>
      <c r="G963" s="72">
        <v>29.26</v>
      </c>
      <c r="H963" s="75" t="s">
        <v>2281</v>
      </c>
      <c r="I963" s="67">
        <v>1</v>
      </c>
      <c r="J963" s="67"/>
      <c r="K963" s="291">
        <v>0.0055</v>
      </c>
      <c r="L963" s="267"/>
      <c r="M963" s="267">
        <v>0.0309</v>
      </c>
      <c r="N963" s="298"/>
      <c r="O963" s="255" t="s">
        <v>1563</v>
      </c>
      <c r="P963" s="70" t="s">
        <v>62</v>
      </c>
      <c r="Q963" s="180">
        <v>2022.04</v>
      </c>
      <c r="R963" s="75"/>
    </row>
    <row r="964" s="12" customFormat="1" ht="50" customHeight="1" spans="1:18">
      <c r="A964" s="114" t="s">
        <v>2284</v>
      </c>
      <c r="B964" s="115"/>
      <c r="C964" s="92"/>
      <c r="D964" s="92"/>
      <c r="E964" s="63"/>
      <c r="F964" s="134" t="s">
        <v>2285</v>
      </c>
      <c r="G964" s="120">
        <f>SUM(G965:G965)</f>
        <v>29</v>
      </c>
      <c r="H964" s="107"/>
      <c r="I964" s="92"/>
      <c r="J964" s="92"/>
      <c r="K964" s="92"/>
      <c r="L964" s="92"/>
      <c r="M964" s="92"/>
      <c r="N964" s="92"/>
      <c r="O964" s="92"/>
      <c r="P964" s="92"/>
      <c r="Q964" s="92"/>
      <c r="R964" s="107"/>
    </row>
    <row r="965" s="12" customFormat="1" ht="50" customHeight="1" spans="1:18">
      <c r="A965" s="67">
        <v>1</v>
      </c>
      <c r="B965" s="70" t="s">
        <v>2286</v>
      </c>
      <c r="C965" s="70" t="s">
        <v>40</v>
      </c>
      <c r="D965" s="98" t="s">
        <v>41</v>
      </c>
      <c r="E965" s="70" t="s">
        <v>2287</v>
      </c>
      <c r="F965" s="75" t="s">
        <v>2288</v>
      </c>
      <c r="G965" s="72">
        <v>29</v>
      </c>
      <c r="H965" s="75" t="s">
        <v>2289</v>
      </c>
      <c r="I965" s="67">
        <v>1</v>
      </c>
      <c r="J965" s="67"/>
      <c r="K965" s="94">
        <v>0.0057</v>
      </c>
      <c r="L965" s="94">
        <v>0.0146</v>
      </c>
      <c r="M965" s="94">
        <v>0.0283</v>
      </c>
      <c r="N965" s="94">
        <v>0.0384</v>
      </c>
      <c r="O965" s="255" t="s">
        <v>1563</v>
      </c>
      <c r="P965" s="255" t="s">
        <v>42</v>
      </c>
      <c r="Q965" s="180">
        <v>2021.12</v>
      </c>
      <c r="R965" s="125"/>
    </row>
    <row r="966" s="23" customFormat="1" ht="49" customHeight="1" spans="1:249">
      <c r="A966" s="63" t="s">
        <v>2290</v>
      </c>
      <c r="B966" s="63"/>
      <c r="C966" s="92"/>
      <c r="D966" s="92"/>
      <c r="E966" s="63"/>
      <c r="F966" s="77" t="s">
        <v>2291</v>
      </c>
      <c r="G966" s="120">
        <f>SUM(G967:G976)</f>
        <v>1398.5</v>
      </c>
      <c r="H966" s="107"/>
      <c r="I966" s="92"/>
      <c r="J966" s="92"/>
      <c r="K966" s="92"/>
      <c r="L966" s="92"/>
      <c r="M966" s="92"/>
      <c r="N966" s="92"/>
      <c r="O966" s="92"/>
      <c r="P966" s="92"/>
      <c r="Q966" s="92"/>
      <c r="R966" s="107"/>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c r="AT966" s="9"/>
      <c r="AU966" s="9"/>
      <c r="AV966" s="9"/>
      <c r="AW966" s="9"/>
      <c r="AX966" s="9"/>
      <c r="AY966" s="9"/>
      <c r="AZ966" s="9"/>
      <c r="BA966" s="9"/>
      <c r="BB966" s="9"/>
      <c r="BC966" s="9"/>
      <c r="BD966" s="9"/>
      <c r="BE966" s="9"/>
      <c r="BF966" s="9"/>
      <c r="BG966" s="9"/>
      <c r="BH966" s="9"/>
      <c r="BI966" s="9"/>
      <c r="BJ966" s="9"/>
      <c r="BK966" s="9"/>
      <c r="BL966" s="9"/>
      <c r="BM966" s="9"/>
      <c r="BN966" s="9"/>
      <c r="BO966" s="9"/>
      <c r="BP966" s="9"/>
      <c r="BQ966" s="9"/>
      <c r="BR966" s="9"/>
      <c r="BS966" s="9"/>
      <c r="BT966" s="9"/>
      <c r="BU966" s="9"/>
      <c r="BV966" s="9"/>
      <c r="BW966" s="9"/>
      <c r="BX966" s="9"/>
      <c r="BY966" s="9"/>
      <c r="BZ966" s="9"/>
      <c r="CA966" s="9"/>
      <c r="CB966" s="9"/>
      <c r="CC966" s="9"/>
      <c r="CD966" s="9"/>
      <c r="CE966" s="9"/>
      <c r="CF966" s="9"/>
      <c r="CG966" s="9"/>
      <c r="CH966" s="9"/>
      <c r="CI966" s="9"/>
      <c r="CJ966" s="9"/>
      <c r="CK966" s="9"/>
      <c r="CL966" s="9"/>
      <c r="CM966" s="9"/>
      <c r="CN966" s="9"/>
      <c r="CO966" s="9"/>
      <c r="CP966" s="9"/>
      <c r="CQ966" s="9"/>
      <c r="CR966" s="9"/>
      <c r="CS966" s="9"/>
      <c r="CT966" s="9"/>
      <c r="CU966" s="9"/>
      <c r="CV966" s="9"/>
      <c r="CW966" s="9"/>
      <c r="CX966" s="9"/>
      <c r="CY966" s="9"/>
      <c r="CZ966" s="9"/>
      <c r="DA966" s="9"/>
      <c r="DB966" s="9"/>
      <c r="DC966" s="9"/>
      <c r="DD966" s="9"/>
      <c r="DE966" s="9"/>
      <c r="DF966" s="9"/>
      <c r="DG966" s="9"/>
      <c r="DH966" s="9"/>
      <c r="DI966" s="9"/>
      <c r="DJ966" s="9"/>
      <c r="DK966" s="9"/>
      <c r="DL966" s="9"/>
      <c r="DM966" s="9"/>
      <c r="DN966" s="9"/>
      <c r="DO966" s="9"/>
      <c r="DP966" s="9"/>
      <c r="DQ966" s="9"/>
      <c r="DR966" s="9"/>
      <c r="DS966" s="9"/>
      <c r="DT966" s="9"/>
      <c r="DU966" s="9"/>
      <c r="DV966" s="9"/>
      <c r="DW966" s="9"/>
      <c r="DX966" s="9"/>
      <c r="DY966" s="9"/>
      <c r="DZ966" s="9"/>
      <c r="EA966" s="9"/>
      <c r="EB966" s="9"/>
      <c r="EC966" s="9"/>
      <c r="ED966" s="9"/>
      <c r="EE966" s="9"/>
      <c r="EF966" s="9"/>
      <c r="EG966" s="9"/>
      <c r="EH966" s="9"/>
      <c r="EI966" s="9"/>
      <c r="EJ966" s="9"/>
      <c r="EK966" s="9"/>
      <c r="EL966" s="9"/>
      <c r="EM966" s="9"/>
      <c r="EN966" s="9"/>
      <c r="EO966" s="9"/>
      <c r="EP966" s="9"/>
      <c r="EQ966" s="9"/>
      <c r="ER966" s="9"/>
      <c r="ES966" s="9"/>
      <c r="ET966" s="9"/>
      <c r="EU966" s="9"/>
      <c r="EV966" s="9"/>
      <c r="EW966" s="9"/>
      <c r="EX966" s="9"/>
      <c r="EY966" s="9"/>
      <c r="EZ966" s="9"/>
      <c r="FA966" s="9"/>
      <c r="FB966" s="9"/>
      <c r="FC966" s="9"/>
      <c r="FD966" s="9"/>
      <c r="FE966" s="9"/>
      <c r="FF966" s="9"/>
      <c r="FG966" s="9"/>
      <c r="FH966" s="9"/>
      <c r="FI966" s="9"/>
      <c r="FJ966" s="9"/>
      <c r="FK966" s="9"/>
      <c r="FL966" s="9"/>
      <c r="FM966" s="9"/>
      <c r="FN966" s="9"/>
      <c r="FO966" s="9"/>
      <c r="FP966" s="9"/>
      <c r="FQ966" s="9"/>
      <c r="FR966" s="9"/>
      <c r="FS966" s="9"/>
      <c r="FT966" s="9"/>
      <c r="FU966" s="9"/>
      <c r="FV966" s="9"/>
      <c r="FW966" s="9"/>
      <c r="FX966" s="9"/>
      <c r="FY966" s="9"/>
      <c r="FZ966" s="9"/>
      <c r="GA966" s="9"/>
      <c r="GB966" s="9"/>
      <c r="GC966" s="9"/>
      <c r="GD966" s="9"/>
      <c r="GE966" s="9"/>
      <c r="GF966" s="9"/>
      <c r="GG966" s="9"/>
      <c r="GH966" s="9"/>
      <c r="GI966" s="9"/>
      <c r="GJ966" s="9"/>
      <c r="GK966" s="9"/>
      <c r="GL966" s="9"/>
      <c r="GM966" s="9"/>
      <c r="GN966" s="9"/>
      <c r="GO966" s="9"/>
      <c r="GP966" s="9"/>
      <c r="GQ966" s="9"/>
      <c r="GR966" s="9"/>
      <c r="GS966" s="9"/>
      <c r="GT966" s="9"/>
      <c r="GU966" s="9"/>
      <c r="GV966" s="9"/>
      <c r="GW966" s="9"/>
      <c r="GX966" s="9"/>
      <c r="GY966" s="9"/>
      <c r="GZ966" s="9"/>
      <c r="HA966" s="9"/>
      <c r="HB966" s="9"/>
      <c r="HC966" s="9"/>
      <c r="HD966" s="9"/>
      <c r="HE966" s="9"/>
      <c r="HF966" s="9"/>
      <c r="HG966" s="9"/>
      <c r="HH966" s="9"/>
      <c r="HI966" s="9"/>
      <c r="HJ966" s="9"/>
      <c r="HK966" s="9"/>
      <c r="HL966" s="9"/>
      <c r="HM966" s="9"/>
      <c r="HN966" s="9"/>
      <c r="HO966" s="9"/>
      <c r="HP966" s="9"/>
      <c r="HQ966" s="9"/>
      <c r="HR966" s="9"/>
      <c r="HS966" s="9"/>
      <c r="HT966" s="9"/>
      <c r="HU966" s="9"/>
      <c r="HV966" s="9"/>
      <c r="HW966" s="9"/>
      <c r="HX966" s="9"/>
      <c r="HY966" s="9"/>
      <c r="HZ966" s="9"/>
      <c r="IA966" s="9"/>
      <c r="IB966" s="9"/>
      <c r="IC966" s="9"/>
      <c r="ID966" s="9"/>
      <c r="IE966" s="9"/>
      <c r="IF966" s="9"/>
      <c r="IG966" s="9"/>
      <c r="IH966" s="9"/>
      <c r="II966" s="9"/>
      <c r="IJ966" s="9"/>
      <c r="IK966" s="9"/>
      <c r="IL966" s="9"/>
      <c r="IM966" s="9"/>
      <c r="IN966" s="9"/>
      <c r="IO966" s="9"/>
    </row>
    <row r="967" s="12" customFormat="1" ht="60" customHeight="1" spans="1:18">
      <c r="A967" s="98">
        <v>1</v>
      </c>
      <c r="B967" s="143" t="s">
        <v>2292</v>
      </c>
      <c r="C967" s="70" t="s">
        <v>40</v>
      </c>
      <c r="D967" s="98" t="s">
        <v>41</v>
      </c>
      <c r="E967" s="70" t="s">
        <v>2293</v>
      </c>
      <c r="F967" s="75" t="s">
        <v>2294</v>
      </c>
      <c r="G967" s="72">
        <v>172</v>
      </c>
      <c r="H967" s="75" t="s">
        <v>1732</v>
      </c>
      <c r="I967" s="98">
        <v>2</v>
      </c>
      <c r="J967" s="98"/>
      <c r="K967" s="95">
        <v>0.0218</v>
      </c>
      <c r="L967" s="95">
        <v>0.0374</v>
      </c>
      <c r="M967" s="95">
        <v>0.1052</v>
      </c>
      <c r="N967" s="95">
        <v>0.1662</v>
      </c>
      <c r="O967" s="255" t="s">
        <v>1563</v>
      </c>
      <c r="P967" s="255" t="s">
        <v>42</v>
      </c>
      <c r="Q967" s="180">
        <v>2021.12</v>
      </c>
      <c r="R967" s="125"/>
    </row>
    <row r="968" s="12" customFormat="1" ht="60" customHeight="1" spans="1:18">
      <c r="A968" s="98">
        <v>2</v>
      </c>
      <c r="B968" s="143" t="s">
        <v>2295</v>
      </c>
      <c r="C968" s="70" t="s">
        <v>40</v>
      </c>
      <c r="D968" s="98" t="s">
        <v>41</v>
      </c>
      <c r="E968" s="70" t="s">
        <v>1900</v>
      </c>
      <c r="F968" s="75" t="s">
        <v>2296</v>
      </c>
      <c r="G968" s="72">
        <v>65.4</v>
      </c>
      <c r="H968" s="75" t="s">
        <v>1732</v>
      </c>
      <c r="I968" s="98">
        <v>1</v>
      </c>
      <c r="J968" s="98"/>
      <c r="K968" s="95">
        <v>0.0072</v>
      </c>
      <c r="L968" s="95">
        <v>0.0141</v>
      </c>
      <c r="M968" s="95">
        <v>0.0432</v>
      </c>
      <c r="N968" s="95">
        <v>0.0692</v>
      </c>
      <c r="O968" s="255" t="s">
        <v>1563</v>
      </c>
      <c r="P968" s="255" t="s">
        <v>77</v>
      </c>
      <c r="Q968" s="180">
        <v>2021.12</v>
      </c>
      <c r="R968" s="125"/>
    </row>
    <row r="969" s="12" customFormat="1" ht="60" customHeight="1" spans="1:249">
      <c r="A969" s="98">
        <v>3</v>
      </c>
      <c r="B969" s="308" t="s">
        <v>2297</v>
      </c>
      <c r="C969" s="70" t="s">
        <v>40</v>
      </c>
      <c r="D969" s="98" t="s">
        <v>41</v>
      </c>
      <c r="E969" s="70" t="s">
        <v>2298</v>
      </c>
      <c r="F969" s="309" t="s">
        <v>2299</v>
      </c>
      <c r="G969" s="310">
        <v>225.4</v>
      </c>
      <c r="H969" s="75" t="s">
        <v>1608</v>
      </c>
      <c r="I969" s="67">
        <v>1</v>
      </c>
      <c r="J969" s="67"/>
      <c r="K969" s="67">
        <v>0.0071</v>
      </c>
      <c r="L969" s="67">
        <v>0.0141</v>
      </c>
      <c r="M969" s="67">
        <v>0.0375</v>
      </c>
      <c r="N969" s="67">
        <v>0.0638</v>
      </c>
      <c r="O969" s="255" t="s">
        <v>1563</v>
      </c>
      <c r="P969" s="255" t="s">
        <v>51</v>
      </c>
      <c r="Q969" s="180">
        <v>2021.12</v>
      </c>
      <c r="R969" s="125"/>
      <c r="S969" s="10"/>
      <c r="T969" s="10"/>
      <c r="U969" s="10"/>
      <c r="V969" s="10"/>
      <c r="W969" s="10"/>
      <c r="X969" s="10"/>
      <c r="Y969" s="10"/>
      <c r="Z969" s="10"/>
      <c r="AA969" s="10"/>
      <c r="AB969" s="10"/>
      <c r="AC969" s="10"/>
      <c r="AD969" s="10"/>
      <c r="AE969" s="10"/>
      <c r="AF969" s="10"/>
      <c r="AG969" s="10"/>
      <c r="AH969" s="10"/>
      <c r="AI969" s="10"/>
      <c r="AJ969" s="10"/>
      <c r="AK969" s="10"/>
      <c r="AL969" s="10"/>
      <c r="AM969" s="10"/>
      <c r="AN969" s="10"/>
      <c r="AO969" s="10"/>
      <c r="AP969" s="10"/>
      <c r="AQ969" s="10"/>
      <c r="AR969" s="10"/>
      <c r="AS969" s="10"/>
      <c r="AT969" s="10"/>
      <c r="AU969" s="10"/>
      <c r="AV969" s="10"/>
      <c r="AW969" s="10"/>
      <c r="AX969" s="10"/>
      <c r="AY969" s="10"/>
      <c r="AZ969" s="10"/>
      <c r="BA969" s="10"/>
      <c r="BB969" s="10"/>
      <c r="BC969" s="10"/>
      <c r="BD969" s="10"/>
      <c r="BE969" s="10"/>
      <c r="BF969" s="10"/>
      <c r="BG969" s="10"/>
      <c r="BH969" s="10"/>
      <c r="BI969" s="10"/>
      <c r="BJ969" s="10"/>
      <c r="BK969" s="10"/>
      <c r="BL969" s="10"/>
      <c r="BM969" s="10"/>
      <c r="BN969" s="10"/>
      <c r="BO969" s="10"/>
      <c r="BP969" s="10"/>
      <c r="BQ969" s="10"/>
      <c r="BR969" s="10"/>
      <c r="BS969" s="10"/>
      <c r="BT969" s="10"/>
      <c r="BU969" s="10"/>
      <c r="BV969" s="10"/>
      <c r="BW969" s="10"/>
      <c r="BX969" s="10"/>
      <c r="BY969" s="10"/>
      <c r="BZ969" s="10"/>
      <c r="CA969" s="10"/>
      <c r="CB969" s="10"/>
      <c r="CC969" s="10"/>
      <c r="CD969" s="10"/>
      <c r="CE969" s="10"/>
      <c r="CF969" s="10"/>
      <c r="CG969" s="10"/>
      <c r="CH969" s="10"/>
      <c r="CI969" s="10"/>
      <c r="CJ969" s="10"/>
      <c r="CK969" s="10"/>
      <c r="CL969" s="10"/>
      <c r="CM969" s="10"/>
      <c r="CN969" s="10"/>
      <c r="CO969" s="10"/>
      <c r="CP969" s="10"/>
      <c r="CQ969" s="10"/>
      <c r="CR969" s="10"/>
      <c r="CS969" s="10"/>
      <c r="CT969" s="10"/>
      <c r="CU969" s="10"/>
      <c r="CV969" s="10"/>
      <c r="CW969" s="10"/>
      <c r="CX969" s="10"/>
      <c r="CY969" s="10"/>
      <c r="CZ969" s="10"/>
      <c r="DA969" s="10"/>
      <c r="DB969" s="10"/>
      <c r="DC969" s="10"/>
      <c r="DD969" s="10"/>
      <c r="DE969" s="10"/>
      <c r="DF969" s="10"/>
      <c r="DG969" s="10"/>
      <c r="DH969" s="10"/>
      <c r="DI969" s="10"/>
      <c r="DJ969" s="10"/>
      <c r="DK969" s="10"/>
      <c r="DL969" s="10"/>
      <c r="DM969" s="10"/>
      <c r="DN969" s="10"/>
      <c r="DO969" s="10"/>
      <c r="DP969" s="10"/>
      <c r="DQ969" s="10"/>
      <c r="DR969" s="10"/>
      <c r="DS969" s="10"/>
      <c r="DT969" s="10"/>
      <c r="DU969" s="10"/>
      <c r="DV969" s="10"/>
      <c r="DW969" s="10"/>
      <c r="DX969" s="10"/>
      <c r="DY969" s="10"/>
      <c r="DZ969" s="10"/>
      <c r="EA969" s="10"/>
      <c r="EB969" s="10"/>
      <c r="EC969" s="10"/>
      <c r="ED969" s="10"/>
      <c r="EE969" s="10"/>
      <c r="EF969" s="10"/>
      <c r="EG969" s="10"/>
      <c r="EH969" s="10"/>
      <c r="EI969" s="10"/>
      <c r="EJ969" s="10"/>
      <c r="EK969" s="10"/>
      <c r="EL969" s="10"/>
      <c r="EM969" s="10"/>
      <c r="EN969" s="10"/>
      <c r="EO969" s="10"/>
      <c r="EP969" s="10"/>
      <c r="EQ969" s="10"/>
      <c r="ER969" s="10"/>
      <c r="ES969" s="10"/>
      <c r="ET969" s="10"/>
      <c r="EU969" s="10"/>
      <c r="EV969" s="10"/>
      <c r="EW969" s="10"/>
      <c r="EX969" s="10"/>
      <c r="EY969" s="10"/>
      <c r="EZ969" s="10"/>
      <c r="FA969" s="10"/>
      <c r="FB969" s="10"/>
      <c r="FC969" s="10"/>
      <c r="FD969" s="10"/>
      <c r="FE969" s="10"/>
      <c r="FF969" s="10"/>
      <c r="FG969" s="10"/>
      <c r="FH969" s="10"/>
      <c r="FI969" s="10"/>
      <c r="FJ969" s="10"/>
      <c r="FK969" s="10"/>
      <c r="FL969" s="10"/>
      <c r="FM969" s="10"/>
      <c r="FN969" s="10"/>
      <c r="FO969" s="10"/>
      <c r="FP969" s="10"/>
      <c r="FQ969" s="10"/>
      <c r="FR969" s="10"/>
      <c r="FS969" s="10"/>
      <c r="FT969" s="10"/>
      <c r="FU969" s="10"/>
      <c r="FV969" s="10"/>
      <c r="FW969" s="10"/>
      <c r="FX969" s="10"/>
      <c r="FY969" s="10"/>
      <c r="FZ969" s="10"/>
      <c r="GA969" s="10"/>
      <c r="GB969" s="10"/>
      <c r="GC969" s="10"/>
      <c r="GD969" s="10"/>
      <c r="GE969" s="10"/>
      <c r="GF969" s="10"/>
      <c r="GG969" s="10"/>
      <c r="GH969" s="10"/>
      <c r="GI969" s="10"/>
      <c r="GJ969" s="10"/>
      <c r="GK969" s="10"/>
      <c r="GL969" s="10"/>
      <c r="GM969" s="10"/>
      <c r="GN969" s="10"/>
      <c r="GO969" s="10"/>
      <c r="GP969" s="10"/>
      <c r="GQ969" s="10"/>
      <c r="GR969" s="10"/>
      <c r="GS969" s="10"/>
      <c r="GT969" s="10"/>
      <c r="GU969" s="10"/>
      <c r="GV969" s="10"/>
      <c r="GW969" s="10"/>
      <c r="GX969" s="10"/>
      <c r="GY969" s="10"/>
      <c r="GZ969" s="10"/>
      <c r="HA969" s="10"/>
      <c r="HB969" s="10"/>
      <c r="HC969" s="10"/>
      <c r="HD969" s="10"/>
      <c r="HE969" s="10"/>
      <c r="HF969" s="10"/>
      <c r="HG969" s="10"/>
      <c r="HH969" s="10"/>
      <c r="HI969" s="10"/>
      <c r="HJ969" s="10"/>
      <c r="HK969" s="10"/>
      <c r="HL969" s="10"/>
      <c r="HM969" s="10"/>
      <c r="HN969" s="10"/>
      <c r="HO969" s="10"/>
      <c r="HP969" s="10"/>
      <c r="HQ969" s="10"/>
      <c r="HR969" s="10"/>
      <c r="HS969" s="10"/>
      <c r="HT969" s="10"/>
      <c r="HU969" s="10"/>
      <c r="HV969" s="10"/>
      <c r="HW969" s="10"/>
      <c r="HX969" s="10"/>
      <c r="HY969" s="10"/>
      <c r="HZ969" s="10"/>
      <c r="IA969" s="10"/>
      <c r="IB969" s="10"/>
      <c r="IC969" s="10"/>
      <c r="ID969" s="10"/>
      <c r="IE969" s="10"/>
      <c r="IF969" s="10"/>
      <c r="IG969" s="10"/>
      <c r="IH969" s="10"/>
      <c r="II969" s="10"/>
      <c r="IJ969" s="10"/>
      <c r="IK969" s="10"/>
      <c r="IL969" s="10"/>
      <c r="IM969" s="10"/>
      <c r="IN969" s="10"/>
      <c r="IO969" s="10"/>
    </row>
    <row r="970" s="12" customFormat="1" ht="60" customHeight="1" spans="1:249">
      <c r="A970" s="98">
        <v>4</v>
      </c>
      <c r="B970" s="308" t="s">
        <v>2300</v>
      </c>
      <c r="C970" s="70" t="s">
        <v>40</v>
      </c>
      <c r="D970" s="98" t="s">
        <v>41</v>
      </c>
      <c r="E970" s="70" t="s">
        <v>2298</v>
      </c>
      <c r="F970" s="309" t="s">
        <v>2301</v>
      </c>
      <c r="G970" s="310">
        <v>192</v>
      </c>
      <c r="H970" s="75" t="s">
        <v>1608</v>
      </c>
      <c r="I970" s="67">
        <v>1</v>
      </c>
      <c r="J970" s="67"/>
      <c r="K970" s="67">
        <v>0.0071</v>
      </c>
      <c r="L970" s="67">
        <v>0.0141</v>
      </c>
      <c r="M970" s="67">
        <v>0.0375</v>
      </c>
      <c r="N970" s="67">
        <v>0.0638</v>
      </c>
      <c r="O970" s="255" t="s">
        <v>1563</v>
      </c>
      <c r="P970" s="255" t="s">
        <v>51</v>
      </c>
      <c r="Q970" s="180">
        <v>2021.12</v>
      </c>
      <c r="R970" s="125"/>
      <c r="S970" s="10"/>
      <c r="T970" s="10"/>
      <c r="U970" s="10"/>
      <c r="V970" s="10"/>
      <c r="W970" s="10"/>
      <c r="X970" s="10"/>
      <c r="Y970" s="10"/>
      <c r="Z970" s="10"/>
      <c r="AA970" s="10"/>
      <c r="AB970" s="10"/>
      <c r="AC970" s="10"/>
      <c r="AD970" s="10"/>
      <c r="AE970" s="10"/>
      <c r="AF970" s="10"/>
      <c r="AG970" s="10"/>
      <c r="AH970" s="10"/>
      <c r="AI970" s="10"/>
      <c r="AJ970" s="10"/>
      <c r="AK970" s="10"/>
      <c r="AL970" s="10"/>
      <c r="AM970" s="10"/>
      <c r="AN970" s="10"/>
      <c r="AO970" s="10"/>
      <c r="AP970" s="10"/>
      <c r="AQ970" s="10"/>
      <c r="AR970" s="10"/>
      <c r="AS970" s="10"/>
      <c r="AT970" s="10"/>
      <c r="AU970" s="10"/>
      <c r="AV970" s="10"/>
      <c r="AW970" s="10"/>
      <c r="AX970" s="10"/>
      <c r="AY970" s="10"/>
      <c r="AZ970" s="10"/>
      <c r="BA970" s="10"/>
      <c r="BB970" s="10"/>
      <c r="BC970" s="10"/>
      <c r="BD970" s="10"/>
      <c r="BE970" s="10"/>
      <c r="BF970" s="10"/>
      <c r="BG970" s="10"/>
      <c r="BH970" s="10"/>
      <c r="BI970" s="10"/>
      <c r="BJ970" s="10"/>
      <c r="BK970" s="10"/>
      <c r="BL970" s="10"/>
      <c r="BM970" s="10"/>
      <c r="BN970" s="10"/>
      <c r="BO970" s="10"/>
      <c r="BP970" s="10"/>
      <c r="BQ970" s="10"/>
      <c r="BR970" s="10"/>
      <c r="BS970" s="10"/>
      <c r="BT970" s="10"/>
      <c r="BU970" s="10"/>
      <c r="BV970" s="10"/>
      <c r="BW970" s="10"/>
      <c r="BX970" s="10"/>
      <c r="BY970" s="10"/>
      <c r="BZ970" s="10"/>
      <c r="CA970" s="10"/>
      <c r="CB970" s="10"/>
      <c r="CC970" s="10"/>
      <c r="CD970" s="10"/>
      <c r="CE970" s="10"/>
      <c r="CF970" s="10"/>
      <c r="CG970" s="10"/>
      <c r="CH970" s="10"/>
      <c r="CI970" s="10"/>
      <c r="CJ970" s="10"/>
      <c r="CK970" s="10"/>
      <c r="CL970" s="10"/>
      <c r="CM970" s="10"/>
      <c r="CN970" s="10"/>
      <c r="CO970" s="10"/>
      <c r="CP970" s="10"/>
      <c r="CQ970" s="10"/>
      <c r="CR970" s="10"/>
      <c r="CS970" s="10"/>
      <c r="CT970" s="10"/>
      <c r="CU970" s="10"/>
      <c r="CV970" s="10"/>
      <c r="CW970" s="10"/>
      <c r="CX970" s="10"/>
      <c r="CY970" s="10"/>
      <c r="CZ970" s="10"/>
      <c r="DA970" s="10"/>
      <c r="DB970" s="10"/>
      <c r="DC970" s="10"/>
      <c r="DD970" s="10"/>
      <c r="DE970" s="10"/>
      <c r="DF970" s="10"/>
      <c r="DG970" s="10"/>
      <c r="DH970" s="10"/>
      <c r="DI970" s="10"/>
      <c r="DJ970" s="10"/>
      <c r="DK970" s="10"/>
      <c r="DL970" s="10"/>
      <c r="DM970" s="10"/>
      <c r="DN970" s="10"/>
      <c r="DO970" s="10"/>
      <c r="DP970" s="10"/>
      <c r="DQ970" s="10"/>
      <c r="DR970" s="10"/>
      <c r="DS970" s="10"/>
      <c r="DT970" s="10"/>
      <c r="DU970" s="10"/>
      <c r="DV970" s="10"/>
      <c r="DW970" s="10"/>
      <c r="DX970" s="10"/>
      <c r="DY970" s="10"/>
      <c r="DZ970" s="10"/>
      <c r="EA970" s="10"/>
      <c r="EB970" s="10"/>
      <c r="EC970" s="10"/>
      <c r="ED970" s="10"/>
      <c r="EE970" s="10"/>
      <c r="EF970" s="10"/>
      <c r="EG970" s="10"/>
      <c r="EH970" s="10"/>
      <c r="EI970" s="10"/>
      <c r="EJ970" s="10"/>
      <c r="EK970" s="10"/>
      <c r="EL970" s="10"/>
      <c r="EM970" s="10"/>
      <c r="EN970" s="10"/>
      <c r="EO970" s="10"/>
      <c r="EP970" s="10"/>
      <c r="EQ970" s="10"/>
      <c r="ER970" s="10"/>
      <c r="ES970" s="10"/>
      <c r="ET970" s="10"/>
      <c r="EU970" s="10"/>
      <c r="EV970" s="10"/>
      <c r="EW970" s="10"/>
      <c r="EX970" s="10"/>
      <c r="EY970" s="10"/>
      <c r="EZ970" s="10"/>
      <c r="FA970" s="10"/>
      <c r="FB970" s="10"/>
      <c r="FC970" s="10"/>
      <c r="FD970" s="10"/>
      <c r="FE970" s="10"/>
      <c r="FF970" s="10"/>
      <c r="FG970" s="10"/>
      <c r="FH970" s="10"/>
      <c r="FI970" s="10"/>
      <c r="FJ970" s="10"/>
      <c r="FK970" s="10"/>
      <c r="FL970" s="10"/>
      <c r="FM970" s="10"/>
      <c r="FN970" s="10"/>
      <c r="FO970" s="10"/>
      <c r="FP970" s="10"/>
      <c r="FQ970" s="10"/>
      <c r="FR970" s="10"/>
      <c r="FS970" s="10"/>
      <c r="FT970" s="10"/>
      <c r="FU970" s="10"/>
      <c r="FV970" s="10"/>
      <c r="FW970" s="10"/>
      <c r="FX970" s="10"/>
      <c r="FY970" s="10"/>
      <c r="FZ970" s="10"/>
      <c r="GA970" s="10"/>
      <c r="GB970" s="10"/>
      <c r="GC970" s="10"/>
      <c r="GD970" s="10"/>
      <c r="GE970" s="10"/>
      <c r="GF970" s="10"/>
      <c r="GG970" s="10"/>
      <c r="GH970" s="10"/>
      <c r="GI970" s="10"/>
      <c r="GJ970" s="10"/>
      <c r="GK970" s="10"/>
      <c r="GL970" s="10"/>
      <c r="GM970" s="10"/>
      <c r="GN970" s="10"/>
      <c r="GO970" s="10"/>
      <c r="GP970" s="10"/>
      <c r="GQ970" s="10"/>
      <c r="GR970" s="10"/>
      <c r="GS970" s="10"/>
      <c r="GT970" s="10"/>
      <c r="GU970" s="10"/>
      <c r="GV970" s="10"/>
      <c r="GW970" s="10"/>
      <c r="GX970" s="10"/>
      <c r="GY970" s="10"/>
      <c r="GZ970" s="10"/>
      <c r="HA970" s="10"/>
      <c r="HB970" s="10"/>
      <c r="HC970" s="10"/>
      <c r="HD970" s="10"/>
      <c r="HE970" s="10"/>
      <c r="HF970" s="10"/>
      <c r="HG970" s="10"/>
      <c r="HH970" s="10"/>
      <c r="HI970" s="10"/>
      <c r="HJ970" s="10"/>
      <c r="HK970" s="10"/>
      <c r="HL970" s="10"/>
      <c r="HM970" s="10"/>
      <c r="HN970" s="10"/>
      <c r="HO970" s="10"/>
      <c r="HP970" s="10"/>
      <c r="HQ970" s="10"/>
      <c r="HR970" s="10"/>
      <c r="HS970" s="10"/>
      <c r="HT970" s="10"/>
      <c r="HU970" s="10"/>
      <c r="HV970" s="10"/>
      <c r="HW970" s="10"/>
      <c r="HX970" s="10"/>
      <c r="HY970" s="10"/>
      <c r="HZ970" s="10"/>
      <c r="IA970" s="10"/>
      <c r="IB970" s="10"/>
      <c r="IC970" s="10"/>
      <c r="ID970" s="10"/>
      <c r="IE970" s="10"/>
      <c r="IF970" s="10"/>
      <c r="IG970" s="10"/>
      <c r="IH970" s="10"/>
      <c r="II970" s="10"/>
      <c r="IJ970" s="10"/>
      <c r="IK970" s="10"/>
      <c r="IL970" s="10"/>
      <c r="IM970" s="10"/>
      <c r="IN970" s="10"/>
      <c r="IO970" s="10"/>
    </row>
    <row r="971" s="12" customFormat="1" ht="60" customHeight="1" spans="1:249">
      <c r="A971" s="98">
        <v>5</v>
      </c>
      <c r="B971" s="308" t="s">
        <v>2302</v>
      </c>
      <c r="C971" s="70" t="s">
        <v>40</v>
      </c>
      <c r="D971" s="98" t="s">
        <v>41</v>
      </c>
      <c r="E971" s="70" t="s">
        <v>2298</v>
      </c>
      <c r="F971" s="309" t="s">
        <v>2303</v>
      </c>
      <c r="G971" s="310">
        <v>252</v>
      </c>
      <c r="H971" s="75" t="s">
        <v>1608</v>
      </c>
      <c r="I971" s="67">
        <v>1</v>
      </c>
      <c r="J971" s="67"/>
      <c r="K971" s="67">
        <v>0.0071</v>
      </c>
      <c r="L971" s="67">
        <v>0.0141</v>
      </c>
      <c r="M971" s="67">
        <v>0.0375</v>
      </c>
      <c r="N971" s="67">
        <v>0.0638</v>
      </c>
      <c r="O971" s="255" t="s">
        <v>1563</v>
      </c>
      <c r="P971" s="255" t="s">
        <v>51</v>
      </c>
      <c r="Q971" s="180">
        <v>2021.12</v>
      </c>
      <c r="R971" s="125"/>
      <c r="S971" s="10"/>
      <c r="T971" s="10"/>
      <c r="U971" s="10"/>
      <c r="V971" s="10"/>
      <c r="W971" s="10"/>
      <c r="X971" s="10"/>
      <c r="Y971" s="10"/>
      <c r="Z971" s="10"/>
      <c r="AA971" s="10"/>
      <c r="AB971" s="10"/>
      <c r="AC971" s="10"/>
      <c r="AD971" s="10"/>
      <c r="AE971" s="10"/>
      <c r="AF971" s="10"/>
      <c r="AG971" s="10"/>
      <c r="AH971" s="10"/>
      <c r="AI971" s="10"/>
      <c r="AJ971" s="10"/>
      <c r="AK971" s="10"/>
      <c r="AL971" s="10"/>
      <c r="AM971" s="10"/>
      <c r="AN971" s="10"/>
      <c r="AO971" s="10"/>
      <c r="AP971" s="10"/>
      <c r="AQ971" s="10"/>
      <c r="AR971" s="10"/>
      <c r="AS971" s="10"/>
      <c r="AT971" s="10"/>
      <c r="AU971" s="10"/>
      <c r="AV971" s="10"/>
      <c r="AW971" s="10"/>
      <c r="AX971" s="10"/>
      <c r="AY971" s="10"/>
      <c r="AZ971" s="10"/>
      <c r="BA971" s="10"/>
      <c r="BB971" s="10"/>
      <c r="BC971" s="10"/>
      <c r="BD971" s="10"/>
      <c r="BE971" s="10"/>
      <c r="BF971" s="10"/>
      <c r="BG971" s="10"/>
      <c r="BH971" s="10"/>
      <c r="BI971" s="10"/>
      <c r="BJ971" s="10"/>
      <c r="BK971" s="10"/>
      <c r="BL971" s="10"/>
      <c r="BM971" s="10"/>
      <c r="BN971" s="10"/>
      <c r="BO971" s="10"/>
      <c r="BP971" s="10"/>
      <c r="BQ971" s="10"/>
      <c r="BR971" s="10"/>
      <c r="BS971" s="10"/>
      <c r="BT971" s="10"/>
      <c r="BU971" s="10"/>
      <c r="BV971" s="10"/>
      <c r="BW971" s="10"/>
      <c r="BX971" s="10"/>
      <c r="BY971" s="10"/>
      <c r="BZ971" s="10"/>
      <c r="CA971" s="10"/>
      <c r="CB971" s="10"/>
      <c r="CC971" s="10"/>
      <c r="CD971" s="10"/>
      <c r="CE971" s="10"/>
      <c r="CF971" s="10"/>
      <c r="CG971" s="10"/>
      <c r="CH971" s="10"/>
      <c r="CI971" s="10"/>
      <c r="CJ971" s="10"/>
      <c r="CK971" s="10"/>
      <c r="CL971" s="10"/>
      <c r="CM971" s="10"/>
      <c r="CN971" s="10"/>
      <c r="CO971" s="10"/>
      <c r="CP971" s="10"/>
      <c r="CQ971" s="10"/>
      <c r="CR971" s="10"/>
      <c r="CS971" s="10"/>
      <c r="CT971" s="10"/>
      <c r="CU971" s="10"/>
      <c r="CV971" s="10"/>
      <c r="CW971" s="10"/>
      <c r="CX971" s="10"/>
      <c r="CY971" s="10"/>
      <c r="CZ971" s="10"/>
      <c r="DA971" s="10"/>
      <c r="DB971" s="10"/>
      <c r="DC971" s="10"/>
      <c r="DD971" s="10"/>
      <c r="DE971" s="10"/>
      <c r="DF971" s="10"/>
      <c r="DG971" s="10"/>
      <c r="DH971" s="10"/>
      <c r="DI971" s="10"/>
      <c r="DJ971" s="10"/>
      <c r="DK971" s="10"/>
      <c r="DL971" s="10"/>
      <c r="DM971" s="10"/>
      <c r="DN971" s="10"/>
      <c r="DO971" s="10"/>
      <c r="DP971" s="10"/>
      <c r="DQ971" s="10"/>
      <c r="DR971" s="10"/>
      <c r="DS971" s="10"/>
      <c r="DT971" s="10"/>
      <c r="DU971" s="10"/>
      <c r="DV971" s="10"/>
      <c r="DW971" s="10"/>
      <c r="DX971" s="10"/>
      <c r="DY971" s="10"/>
      <c r="DZ971" s="10"/>
      <c r="EA971" s="10"/>
      <c r="EB971" s="10"/>
      <c r="EC971" s="10"/>
      <c r="ED971" s="10"/>
      <c r="EE971" s="10"/>
      <c r="EF971" s="10"/>
      <c r="EG971" s="10"/>
      <c r="EH971" s="10"/>
      <c r="EI971" s="10"/>
      <c r="EJ971" s="10"/>
      <c r="EK971" s="10"/>
      <c r="EL971" s="10"/>
      <c r="EM971" s="10"/>
      <c r="EN971" s="10"/>
      <c r="EO971" s="10"/>
      <c r="EP971" s="10"/>
      <c r="EQ971" s="10"/>
      <c r="ER971" s="10"/>
      <c r="ES971" s="10"/>
      <c r="ET971" s="10"/>
      <c r="EU971" s="10"/>
      <c r="EV971" s="10"/>
      <c r="EW971" s="10"/>
      <c r="EX971" s="10"/>
      <c r="EY971" s="10"/>
      <c r="EZ971" s="10"/>
      <c r="FA971" s="10"/>
      <c r="FB971" s="10"/>
      <c r="FC971" s="10"/>
      <c r="FD971" s="10"/>
      <c r="FE971" s="10"/>
      <c r="FF971" s="10"/>
      <c r="FG971" s="10"/>
      <c r="FH971" s="10"/>
      <c r="FI971" s="10"/>
      <c r="FJ971" s="10"/>
      <c r="FK971" s="10"/>
      <c r="FL971" s="10"/>
      <c r="FM971" s="10"/>
      <c r="FN971" s="10"/>
      <c r="FO971" s="10"/>
      <c r="FP971" s="10"/>
      <c r="FQ971" s="10"/>
      <c r="FR971" s="10"/>
      <c r="FS971" s="10"/>
      <c r="FT971" s="10"/>
      <c r="FU971" s="10"/>
      <c r="FV971" s="10"/>
      <c r="FW971" s="10"/>
      <c r="FX971" s="10"/>
      <c r="FY971" s="10"/>
      <c r="FZ971" s="10"/>
      <c r="GA971" s="10"/>
      <c r="GB971" s="10"/>
      <c r="GC971" s="10"/>
      <c r="GD971" s="10"/>
      <c r="GE971" s="10"/>
      <c r="GF971" s="10"/>
      <c r="GG971" s="10"/>
      <c r="GH971" s="10"/>
      <c r="GI971" s="10"/>
      <c r="GJ971" s="10"/>
      <c r="GK971" s="10"/>
      <c r="GL971" s="10"/>
      <c r="GM971" s="10"/>
      <c r="GN971" s="10"/>
      <c r="GO971" s="10"/>
      <c r="GP971" s="10"/>
      <c r="GQ971" s="10"/>
      <c r="GR971" s="10"/>
      <c r="GS971" s="10"/>
      <c r="GT971" s="10"/>
      <c r="GU971" s="10"/>
      <c r="GV971" s="10"/>
      <c r="GW971" s="10"/>
      <c r="GX971" s="10"/>
      <c r="GY971" s="10"/>
      <c r="GZ971" s="10"/>
      <c r="HA971" s="10"/>
      <c r="HB971" s="10"/>
      <c r="HC971" s="10"/>
      <c r="HD971" s="10"/>
      <c r="HE971" s="10"/>
      <c r="HF971" s="10"/>
      <c r="HG971" s="10"/>
      <c r="HH971" s="10"/>
      <c r="HI971" s="10"/>
      <c r="HJ971" s="10"/>
      <c r="HK971" s="10"/>
      <c r="HL971" s="10"/>
      <c r="HM971" s="10"/>
      <c r="HN971" s="10"/>
      <c r="HO971" s="10"/>
      <c r="HP971" s="10"/>
      <c r="HQ971" s="10"/>
      <c r="HR971" s="10"/>
      <c r="HS971" s="10"/>
      <c r="HT971" s="10"/>
      <c r="HU971" s="10"/>
      <c r="HV971" s="10"/>
      <c r="HW971" s="10"/>
      <c r="HX971" s="10"/>
      <c r="HY971" s="10"/>
      <c r="HZ971" s="10"/>
      <c r="IA971" s="10"/>
      <c r="IB971" s="10"/>
      <c r="IC971" s="10"/>
      <c r="ID971" s="10"/>
      <c r="IE971" s="10"/>
      <c r="IF971" s="10"/>
      <c r="IG971" s="10"/>
      <c r="IH971" s="10"/>
      <c r="II971" s="10"/>
      <c r="IJ971" s="10"/>
      <c r="IK971" s="10"/>
      <c r="IL971" s="10"/>
      <c r="IM971" s="10"/>
      <c r="IN971" s="10"/>
      <c r="IO971" s="10"/>
    </row>
    <row r="972" s="12" customFormat="1" ht="60" customHeight="1" spans="1:249">
      <c r="A972" s="98">
        <v>6</v>
      </c>
      <c r="B972" s="308" t="s">
        <v>2304</v>
      </c>
      <c r="C972" s="70" t="s">
        <v>40</v>
      </c>
      <c r="D972" s="98" t="s">
        <v>41</v>
      </c>
      <c r="E972" s="70" t="s">
        <v>2305</v>
      </c>
      <c r="F972" s="309" t="s">
        <v>2306</v>
      </c>
      <c r="G972" s="310">
        <v>167.4</v>
      </c>
      <c r="H972" s="75" t="s">
        <v>1608</v>
      </c>
      <c r="I972" s="67"/>
      <c r="J972" s="67">
        <v>1</v>
      </c>
      <c r="K972" s="67">
        <v>0.0069</v>
      </c>
      <c r="L972" s="67"/>
      <c r="M972" s="67">
        <v>0.0267</v>
      </c>
      <c r="N972" s="67"/>
      <c r="O972" s="255" t="s">
        <v>1563</v>
      </c>
      <c r="P972" s="255" t="s">
        <v>67</v>
      </c>
      <c r="Q972" s="180">
        <v>2021.12</v>
      </c>
      <c r="R972" s="125"/>
      <c r="S972" s="10"/>
      <c r="T972" s="10"/>
      <c r="U972" s="10"/>
      <c r="V972" s="10"/>
      <c r="W972" s="10"/>
      <c r="X972" s="10"/>
      <c r="Y972" s="10"/>
      <c r="Z972" s="10"/>
      <c r="AA972" s="10"/>
      <c r="AB972" s="10"/>
      <c r="AC972" s="10"/>
      <c r="AD972" s="10"/>
      <c r="AE972" s="10"/>
      <c r="AF972" s="10"/>
      <c r="AG972" s="10"/>
      <c r="AH972" s="10"/>
      <c r="AI972" s="10"/>
      <c r="AJ972" s="10"/>
      <c r="AK972" s="10"/>
      <c r="AL972" s="10"/>
      <c r="AM972" s="10"/>
      <c r="AN972" s="10"/>
      <c r="AO972" s="10"/>
      <c r="AP972" s="10"/>
      <c r="AQ972" s="10"/>
      <c r="AR972" s="10"/>
      <c r="AS972" s="10"/>
      <c r="AT972" s="10"/>
      <c r="AU972" s="10"/>
      <c r="AV972" s="10"/>
      <c r="AW972" s="10"/>
      <c r="AX972" s="10"/>
      <c r="AY972" s="10"/>
      <c r="AZ972" s="10"/>
      <c r="BA972" s="10"/>
      <c r="BB972" s="10"/>
      <c r="BC972" s="10"/>
      <c r="BD972" s="10"/>
      <c r="BE972" s="10"/>
      <c r="BF972" s="10"/>
      <c r="BG972" s="10"/>
      <c r="BH972" s="10"/>
      <c r="BI972" s="10"/>
      <c r="BJ972" s="10"/>
      <c r="BK972" s="10"/>
      <c r="BL972" s="10"/>
      <c r="BM972" s="10"/>
      <c r="BN972" s="10"/>
      <c r="BO972" s="10"/>
      <c r="BP972" s="10"/>
      <c r="BQ972" s="10"/>
      <c r="BR972" s="10"/>
      <c r="BS972" s="10"/>
      <c r="BT972" s="10"/>
      <c r="BU972" s="10"/>
      <c r="BV972" s="10"/>
      <c r="BW972" s="10"/>
      <c r="BX972" s="10"/>
      <c r="BY972" s="10"/>
      <c r="BZ972" s="10"/>
      <c r="CA972" s="10"/>
      <c r="CB972" s="10"/>
      <c r="CC972" s="10"/>
      <c r="CD972" s="10"/>
      <c r="CE972" s="10"/>
      <c r="CF972" s="10"/>
      <c r="CG972" s="10"/>
      <c r="CH972" s="10"/>
      <c r="CI972" s="10"/>
      <c r="CJ972" s="10"/>
      <c r="CK972" s="10"/>
      <c r="CL972" s="10"/>
      <c r="CM972" s="10"/>
      <c r="CN972" s="10"/>
      <c r="CO972" s="10"/>
      <c r="CP972" s="10"/>
      <c r="CQ972" s="10"/>
      <c r="CR972" s="10"/>
      <c r="CS972" s="10"/>
      <c r="CT972" s="10"/>
      <c r="CU972" s="10"/>
      <c r="CV972" s="10"/>
      <c r="CW972" s="10"/>
      <c r="CX972" s="10"/>
      <c r="CY972" s="10"/>
      <c r="CZ972" s="10"/>
      <c r="DA972" s="10"/>
      <c r="DB972" s="10"/>
      <c r="DC972" s="10"/>
      <c r="DD972" s="10"/>
      <c r="DE972" s="10"/>
      <c r="DF972" s="10"/>
      <c r="DG972" s="10"/>
      <c r="DH972" s="10"/>
      <c r="DI972" s="10"/>
      <c r="DJ972" s="10"/>
      <c r="DK972" s="10"/>
      <c r="DL972" s="10"/>
      <c r="DM972" s="10"/>
      <c r="DN972" s="10"/>
      <c r="DO972" s="10"/>
      <c r="DP972" s="10"/>
      <c r="DQ972" s="10"/>
      <c r="DR972" s="10"/>
      <c r="DS972" s="10"/>
      <c r="DT972" s="10"/>
      <c r="DU972" s="10"/>
      <c r="DV972" s="10"/>
      <c r="DW972" s="10"/>
      <c r="DX972" s="10"/>
      <c r="DY972" s="10"/>
      <c r="DZ972" s="10"/>
      <c r="EA972" s="10"/>
      <c r="EB972" s="10"/>
      <c r="EC972" s="10"/>
      <c r="ED972" s="10"/>
      <c r="EE972" s="10"/>
      <c r="EF972" s="10"/>
      <c r="EG972" s="10"/>
      <c r="EH972" s="10"/>
      <c r="EI972" s="10"/>
      <c r="EJ972" s="10"/>
      <c r="EK972" s="10"/>
      <c r="EL972" s="10"/>
      <c r="EM972" s="10"/>
      <c r="EN972" s="10"/>
      <c r="EO972" s="10"/>
      <c r="EP972" s="10"/>
      <c r="EQ972" s="10"/>
      <c r="ER972" s="10"/>
      <c r="ES972" s="10"/>
      <c r="ET972" s="10"/>
      <c r="EU972" s="10"/>
      <c r="EV972" s="10"/>
      <c r="EW972" s="10"/>
      <c r="EX972" s="10"/>
      <c r="EY972" s="10"/>
      <c r="EZ972" s="10"/>
      <c r="FA972" s="10"/>
      <c r="FB972" s="10"/>
      <c r="FC972" s="10"/>
      <c r="FD972" s="10"/>
      <c r="FE972" s="10"/>
      <c r="FF972" s="10"/>
      <c r="FG972" s="10"/>
      <c r="FH972" s="10"/>
      <c r="FI972" s="10"/>
      <c r="FJ972" s="10"/>
      <c r="FK972" s="10"/>
      <c r="FL972" s="10"/>
      <c r="FM972" s="10"/>
      <c r="FN972" s="10"/>
      <c r="FO972" s="10"/>
      <c r="FP972" s="10"/>
      <c r="FQ972" s="10"/>
      <c r="FR972" s="10"/>
      <c r="FS972" s="10"/>
      <c r="FT972" s="10"/>
      <c r="FU972" s="10"/>
      <c r="FV972" s="10"/>
      <c r="FW972" s="10"/>
      <c r="FX972" s="10"/>
      <c r="FY972" s="10"/>
      <c r="FZ972" s="10"/>
      <c r="GA972" s="10"/>
      <c r="GB972" s="10"/>
      <c r="GC972" s="10"/>
      <c r="GD972" s="10"/>
      <c r="GE972" s="10"/>
      <c r="GF972" s="10"/>
      <c r="GG972" s="10"/>
      <c r="GH972" s="10"/>
      <c r="GI972" s="10"/>
      <c r="GJ972" s="10"/>
      <c r="GK972" s="10"/>
      <c r="GL972" s="10"/>
      <c r="GM972" s="10"/>
      <c r="GN972" s="10"/>
      <c r="GO972" s="10"/>
      <c r="GP972" s="10"/>
      <c r="GQ972" s="10"/>
      <c r="GR972" s="10"/>
      <c r="GS972" s="10"/>
      <c r="GT972" s="10"/>
      <c r="GU972" s="10"/>
      <c r="GV972" s="10"/>
      <c r="GW972" s="10"/>
      <c r="GX972" s="10"/>
      <c r="GY972" s="10"/>
      <c r="GZ972" s="10"/>
      <c r="HA972" s="10"/>
      <c r="HB972" s="10"/>
      <c r="HC972" s="10"/>
      <c r="HD972" s="10"/>
      <c r="HE972" s="10"/>
      <c r="HF972" s="10"/>
      <c r="HG972" s="10"/>
      <c r="HH972" s="10"/>
      <c r="HI972" s="10"/>
      <c r="HJ972" s="10"/>
      <c r="HK972" s="10"/>
      <c r="HL972" s="10"/>
      <c r="HM972" s="10"/>
      <c r="HN972" s="10"/>
      <c r="HO972" s="10"/>
      <c r="HP972" s="10"/>
      <c r="HQ972" s="10"/>
      <c r="HR972" s="10"/>
      <c r="HS972" s="10"/>
      <c r="HT972" s="10"/>
      <c r="HU972" s="10"/>
      <c r="HV972" s="10"/>
      <c r="HW972" s="10"/>
      <c r="HX972" s="10"/>
      <c r="HY972" s="10"/>
      <c r="HZ972" s="10"/>
      <c r="IA972" s="10"/>
      <c r="IB972" s="10"/>
      <c r="IC972" s="10"/>
      <c r="ID972" s="10"/>
      <c r="IE972" s="10"/>
      <c r="IF972" s="10"/>
      <c r="IG972" s="10"/>
      <c r="IH972" s="10"/>
      <c r="II972" s="10"/>
      <c r="IJ972" s="10"/>
      <c r="IK972" s="10"/>
      <c r="IL972" s="10"/>
      <c r="IM972" s="10"/>
      <c r="IN972" s="10"/>
      <c r="IO972" s="10"/>
    </row>
    <row r="973" s="12" customFormat="1" ht="60" customHeight="1" spans="1:249">
      <c r="A973" s="98">
        <v>7</v>
      </c>
      <c r="B973" s="308" t="s">
        <v>2307</v>
      </c>
      <c r="C973" s="70" t="s">
        <v>40</v>
      </c>
      <c r="D973" s="98" t="s">
        <v>41</v>
      </c>
      <c r="E973" s="70" t="s">
        <v>2305</v>
      </c>
      <c r="F973" s="309" t="s">
        <v>2308</v>
      </c>
      <c r="G973" s="310">
        <v>68.3</v>
      </c>
      <c r="H973" s="75" t="s">
        <v>1608</v>
      </c>
      <c r="I973" s="67"/>
      <c r="J973" s="67">
        <v>1</v>
      </c>
      <c r="K973" s="67">
        <v>0.0069</v>
      </c>
      <c r="L973" s="67"/>
      <c r="M973" s="67">
        <v>0.0267</v>
      </c>
      <c r="N973" s="67"/>
      <c r="O973" s="255" t="s">
        <v>1563</v>
      </c>
      <c r="P973" s="255" t="s">
        <v>67</v>
      </c>
      <c r="Q973" s="180">
        <v>2021.12</v>
      </c>
      <c r="R973" s="125"/>
      <c r="S973" s="10"/>
      <c r="T973" s="10"/>
      <c r="U973" s="10"/>
      <c r="V973" s="10"/>
      <c r="W973" s="10"/>
      <c r="X973" s="10"/>
      <c r="Y973" s="10"/>
      <c r="Z973" s="10"/>
      <c r="AA973" s="10"/>
      <c r="AB973" s="10"/>
      <c r="AC973" s="10"/>
      <c r="AD973" s="10"/>
      <c r="AE973" s="10"/>
      <c r="AF973" s="10"/>
      <c r="AG973" s="10"/>
      <c r="AH973" s="10"/>
      <c r="AI973" s="10"/>
      <c r="AJ973" s="10"/>
      <c r="AK973" s="10"/>
      <c r="AL973" s="10"/>
      <c r="AM973" s="10"/>
      <c r="AN973" s="10"/>
      <c r="AO973" s="10"/>
      <c r="AP973" s="10"/>
      <c r="AQ973" s="10"/>
      <c r="AR973" s="10"/>
      <c r="AS973" s="10"/>
      <c r="AT973" s="10"/>
      <c r="AU973" s="10"/>
      <c r="AV973" s="10"/>
      <c r="AW973" s="10"/>
      <c r="AX973" s="10"/>
      <c r="AY973" s="10"/>
      <c r="AZ973" s="10"/>
      <c r="BA973" s="10"/>
      <c r="BB973" s="10"/>
      <c r="BC973" s="10"/>
      <c r="BD973" s="10"/>
      <c r="BE973" s="10"/>
      <c r="BF973" s="10"/>
      <c r="BG973" s="10"/>
      <c r="BH973" s="10"/>
      <c r="BI973" s="10"/>
      <c r="BJ973" s="10"/>
      <c r="BK973" s="10"/>
      <c r="BL973" s="10"/>
      <c r="BM973" s="10"/>
      <c r="BN973" s="10"/>
      <c r="BO973" s="10"/>
      <c r="BP973" s="10"/>
      <c r="BQ973" s="10"/>
      <c r="BR973" s="10"/>
      <c r="BS973" s="10"/>
      <c r="BT973" s="10"/>
      <c r="BU973" s="10"/>
      <c r="BV973" s="10"/>
      <c r="BW973" s="10"/>
      <c r="BX973" s="10"/>
      <c r="BY973" s="10"/>
      <c r="BZ973" s="10"/>
      <c r="CA973" s="10"/>
      <c r="CB973" s="10"/>
      <c r="CC973" s="10"/>
      <c r="CD973" s="10"/>
      <c r="CE973" s="10"/>
      <c r="CF973" s="10"/>
      <c r="CG973" s="10"/>
      <c r="CH973" s="10"/>
      <c r="CI973" s="10"/>
      <c r="CJ973" s="10"/>
      <c r="CK973" s="10"/>
      <c r="CL973" s="10"/>
      <c r="CM973" s="10"/>
      <c r="CN973" s="10"/>
      <c r="CO973" s="10"/>
      <c r="CP973" s="10"/>
      <c r="CQ973" s="10"/>
      <c r="CR973" s="10"/>
      <c r="CS973" s="10"/>
      <c r="CT973" s="10"/>
      <c r="CU973" s="10"/>
      <c r="CV973" s="10"/>
      <c r="CW973" s="10"/>
      <c r="CX973" s="10"/>
      <c r="CY973" s="10"/>
      <c r="CZ973" s="10"/>
      <c r="DA973" s="10"/>
      <c r="DB973" s="10"/>
      <c r="DC973" s="10"/>
      <c r="DD973" s="10"/>
      <c r="DE973" s="10"/>
      <c r="DF973" s="10"/>
      <c r="DG973" s="10"/>
      <c r="DH973" s="10"/>
      <c r="DI973" s="10"/>
      <c r="DJ973" s="10"/>
      <c r="DK973" s="10"/>
      <c r="DL973" s="10"/>
      <c r="DM973" s="10"/>
      <c r="DN973" s="10"/>
      <c r="DO973" s="10"/>
      <c r="DP973" s="10"/>
      <c r="DQ973" s="10"/>
      <c r="DR973" s="10"/>
      <c r="DS973" s="10"/>
      <c r="DT973" s="10"/>
      <c r="DU973" s="10"/>
      <c r="DV973" s="10"/>
      <c r="DW973" s="10"/>
      <c r="DX973" s="10"/>
      <c r="DY973" s="10"/>
      <c r="DZ973" s="10"/>
      <c r="EA973" s="10"/>
      <c r="EB973" s="10"/>
      <c r="EC973" s="10"/>
      <c r="ED973" s="10"/>
      <c r="EE973" s="10"/>
      <c r="EF973" s="10"/>
      <c r="EG973" s="10"/>
      <c r="EH973" s="10"/>
      <c r="EI973" s="10"/>
      <c r="EJ973" s="10"/>
      <c r="EK973" s="10"/>
      <c r="EL973" s="10"/>
      <c r="EM973" s="10"/>
      <c r="EN973" s="10"/>
      <c r="EO973" s="10"/>
      <c r="EP973" s="10"/>
      <c r="EQ973" s="10"/>
      <c r="ER973" s="10"/>
      <c r="ES973" s="10"/>
      <c r="ET973" s="10"/>
      <c r="EU973" s="10"/>
      <c r="EV973" s="10"/>
      <c r="EW973" s="10"/>
      <c r="EX973" s="10"/>
      <c r="EY973" s="10"/>
      <c r="EZ973" s="10"/>
      <c r="FA973" s="10"/>
      <c r="FB973" s="10"/>
      <c r="FC973" s="10"/>
      <c r="FD973" s="10"/>
      <c r="FE973" s="10"/>
      <c r="FF973" s="10"/>
      <c r="FG973" s="10"/>
      <c r="FH973" s="10"/>
      <c r="FI973" s="10"/>
      <c r="FJ973" s="10"/>
      <c r="FK973" s="10"/>
      <c r="FL973" s="10"/>
      <c r="FM973" s="10"/>
      <c r="FN973" s="10"/>
      <c r="FO973" s="10"/>
      <c r="FP973" s="10"/>
      <c r="FQ973" s="10"/>
      <c r="FR973" s="10"/>
      <c r="FS973" s="10"/>
      <c r="FT973" s="10"/>
      <c r="FU973" s="10"/>
      <c r="FV973" s="10"/>
      <c r="FW973" s="10"/>
      <c r="FX973" s="10"/>
      <c r="FY973" s="10"/>
      <c r="FZ973" s="10"/>
      <c r="GA973" s="10"/>
      <c r="GB973" s="10"/>
      <c r="GC973" s="10"/>
      <c r="GD973" s="10"/>
      <c r="GE973" s="10"/>
      <c r="GF973" s="10"/>
      <c r="GG973" s="10"/>
      <c r="GH973" s="10"/>
      <c r="GI973" s="10"/>
      <c r="GJ973" s="10"/>
      <c r="GK973" s="10"/>
      <c r="GL973" s="10"/>
      <c r="GM973" s="10"/>
      <c r="GN973" s="10"/>
      <c r="GO973" s="10"/>
      <c r="GP973" s="10"/>
      <c r="GQ973" s="10"/>
      <c r="GR973" s="10"/>
      <c r="GS973" s="10"/>
      <c r="GT973" s="10"/>
      <c r="GU973" s="10"/>
      <c r="GV973" s="10"/>
      <c r="GW973" s="10"/>
      <c r="GX973" s="10"/>
      <c r="GY973" s="10"/>
      <c r="GZ973" s="10"/>
      <c r="HA973" s="10"/>
      <c r="HB973" s="10"/>
      <c r="HC973" s="10"/>
      <c r="HD973" s="10"/>
      <c r="HE973" s="10"/>
      <c r="HF973" s="10"/>
      <c r="HG973" s="10"/>
      <c r="HH973" s="10"/>
      <c r="HI973" s="10"/>
      <c r="HJ973" s="10"/>
      <c r="HK973" s="10"/>
      <c r="HL973" s="10"/>
      <c r="HM973" s="10"/>
      <c r="HN973" s="10"/>
      <c r="HO973" s="10"/>
      <c r="HP973" s="10"/>
      <c r="HQ973" s="10"/>
      <c r="HR973" s="10"/>
      <c r="HS973" s="10"/>
      <c r="HT973" s="10"/>
      <c r="HU973" s="10"/>
      <c r="HV973" s="10"/>
      <c r="HW973" s="10"/>
      <c r="HX973" s="10"/>
      <c r="HY973" s="10"/>
      <c r="HZ973" s="10"/>
      <c r="IA973" s="10"/>
      <c r="IB973" s="10"/>
      <c r="IC973" s="10"/>
      <c r="ID973" s="10"/>
      <c r="IE973" s="10"/>
      <c r="IF973" s="10"/>
      <c r="IG973" s="10"/>
      <c r="IH973" s="10"/>
      <c r="II973" s="10"/>
      <c r="IJ973" s="10"/>
      <c r="IK973" s="10"/>
      <c r="IL973" s="10"/>
      <c r="IM973" s="10"/>
      <c r="IN973" s="10"/>
      <c r="IO973" s="10"/>
    </row>
    <row r="974" s="12" customFormat="1" ht="60" customHeight="1" spans="1:249">
      <c r="A974" s="98">
        <v>8</v>
      </c>
      <c r="B974" s="308" t="s">
        <v>2309</v>
      </c>
      <c r="C974" s="70" t="s">
        <v>40</v>
      </c>
      <c r="D974" s="98" t="s">
        <v>41</v>
      </c>
      <c r="E974" s="70" t="s">
        <v>2305</v>
      </c>
      <c r="F974" s="309" t="s">
        <v>2310</v>
      </c>
      <c r="G974" s="310">
        <v>95</v>
      </c>
      <c r="H974" s="75" t="s">
        <v>1608</v>
      </c>
      <c r="I974" s="67"/>
      <c r="J974" s="67">
        <v>1</v>
      </c>
      <c r="K974" s="67">
        <v>0.0069</v>
      </c>
      <c r="L974" s="67"/>
      <c r="M974" s="67">
        <v>0.0267</v>
      </c>
      <c r="N974" s="67"/>
      <c r="O974" s="255" t="s">
        <v>1563</v>
      </c>
      <c r="P974" s="255" t="s">
        <v>67</v>
      </c>
      <c r="Q974" s="180">
        <v>2021.12</v>
      </c>
      <c r="R974" s="125"/>
      <c r="S974" s="10"/>
      <c r="T974" s="10"/>
      <c r="U974" s="10"/>
      <c r="V974" s="10"/>
      <c r="W974" s="10"/>
      <c r="X974" s="10"/>
      <c r="Y974" s="10"/>
      <c r="Z974" s="10"/>
      <c r="AA974" s="10"/>
      <c r="AB974" s="10"/>
      <c r="AC974" s="10"/>
      <c r="AD974" s="10"/>
      <c r="AE974" s="10"/>
      <c r="AF974" s="10"/>
      <c r="AG974" s="10"/>
      <c r="AH974" s="10"/>
      <c r="AI974" s="10"/>
      <c r="AJ974" s="10"/>
      <c r="AK974" s="10"/>
      <c r="AL974" s="10"/>
      <c r="AM974" s="10"/>
      <c r="AN974" s="10"/>
      <c r="AO974" s="10"/>
      <c r="AP974" s="10"/>
      <c r="AQ974" s="10"/>
      <c r="AR974" s="10"/>
      <c r="AS974" s="10"/>
      <c r="AT974" s="10"/>
      <c r="AU974" s="10"/>
      <c r="AV974" s="10"/>
      <c r="AW974" s="10"/>
      <c r="AX974" s="10"/>
      <c r="AY974" s="10"/>
      <c r="AZ974" s="10"/>
      <c r="BA974" s="10"/>
      <c r="BB974" s="10"/>
      <c r="BC974" s="10"/>
      <c r="BD974" s="10"/>
      <c r="BE974" s="10"/>
      <c r="BF974" s="10"/>
      <c r="BG974" s="10"/>
      <c r="BH974" s="10"/>
      <c r="BI974" s="10"/>
      <c r="BJ974" s="10"/>
      <c r="BK974" s="10"/>
      <c r="BL974" s="10"/>
      <c r="BM974" s="10"/>
      <c r="BN974" s="10"/>
      <c r="BO974" s="10"/>
      <c r="BP974" s="10"/>
      <c r="BQ974" s="10"/>
      <c r="BR974" s="10"/>
      <c r="BS974" s="10"/>
      <c r="BT974" s="10"/>
      <c r="BU974" s="10"/>
      <c r="BV974" s="10"/>
      <c r="BW974" s="10"/>
      <c r="BX974" s="10"/>
      <c r="BY974" s="10"/>
      <c r="BZ974" s="10"/>
      <c r="CA974" s="10"/>
      <c r="CB974" s="10"/>
      <c r="CC974" s="10"/>
      <c r="CD974" s="10"/>
      <c r="CE974" s="10"/>
      <c r="CF974" s="10"/>
      <c r="CG974" s="10"/>
      <c r="CH974" s="10"/>
      <c r="CI974" s="10"/>
      <c r="CJ974" s="10"/>
      <c r="CK974" s="10"/>
      <c r="CL974" s="10"/>
      <c r="CM974" s="10"/>
      <c r="CN974" s="10"/>
      <c r="CO974" s="10"/>
      <c r="CP974" s="10"/>
      <c r="CQ974" s="10"/>
      <c r="CR974" s="10"/>
      <c r="CS974" s="10"/>
      <c r="CT974" s="10"/>
      <c r="CU974" s="10"/>
      <c r="CV974" s="10"/>
      <c r="CW974" s="10"/>
      <c r="CX974" s="10"/>
      <c r="CY974" s="10"/>
      <c r="CZ974" s="10"/>
      <c r="DA974" s="10"/>
      <c r="DB974" s="10"/>
      <c r="DC974" s="10"/>
      <c r="DD974" s="10"/>
      <c r="DE974" s="10"/>
      <c r="DF974" s="10"/>
      <c r="DG974" s="10"/>
      <c r="DH974" s="10"/>
      <c r="DI974" s="10"/>
      <c r="DJ974" s="10"/>
      <c r="DK974" s="10"/>
      <c r="DL974" s="10"/>
      <c r="DM974" s="10"/>
      <c r="DN974" s="10"/>
      <c r="DO974" s="10"/>
      <c r="DP974" s="10"/>
      <c r="DQ974" s="10"/>
      <c r="DR974" s="10"/>
      <c r="DS974" s="10"/>
      <c r="DT974" s="10"/>
      <c r="DU974" s="10"/>
      <c r="DV974" s="10"/>
      <c r="DW974" s="10"/>
      <c r="DX974" s="10"/>
      <c r="DY974" s="10"/>
      <c r="DZ974" s="10"/>
      <c r="EA974" s="10"/>
      <c r="EB974" s="10"/>
      <c r="EC974" s="10"/>
      <c r="ED974" s="10"/>
      <c r="EE974" s="10"/>
      <c r="EF974" s="10"/>
      <c r="EG974" s="10"/>
      <c r="EH974" s="10"/>
      <c r="EI974" s="10"/>
      <c r="EJ974" s="10"/>
      <c r="EK974" s="10"/>
      <c r="EL974" s="10"/>
      <c r="EM974" s="10"/>
      <c r="EN974" s="10"/>
      <c r="EO974" s="10"/>
      <c r="EP974" s="10"/>
      <c r="EQ974" s="10"/>
      <c r="ER974" s="10"/>
      <c r="ES974" s="10"/>
      <c r="ET974" s="10"/>
      <c r="EU974" s="10"/>
      <c r="EV974" s="10"/>
      <c r="EW974" s="10"/>
      <c r="EX974" s="10"/>
      <c r="EY974" s="10"/>
      <c r="EZ974" s="10"/>
      <c r="FA974" s="10"/>
      <c r="FB974" s="10"/>
      <c r="FC974" s="10"/>
      <c r="FD974" s="10"/>
      <c r="FE974" s="10"/>
      <c r="FF974" s="10"/>
      <c r="FG974" s="10"/>
      <c r="FH974" s="10"/>
      <c r="FI974" s="10"/>
      <c r="FJ974" s="10"/>
      <c r="FK974" s="10"/>
      <c r="FL974" s="10"/>
      <c r="FM974" s="10"/>
      <c r="FN974" s="10"/>
      <c r="FO974" s="10"/>
      <c r="FP974" s="10"/>
      <c r="FQ974" s="10"/>
      <c r="FR974" s="10"/>
      <c r="FS974" s="10"/>
      <c r="FT974" s="10"/>
      <c r="FU974" s="10"/>
      <c r="FV974" s="10"/>
      <c r="FW974" s="10"/>
      <c r="FX974" s="10"/>
      <c r="FY974" s="10"/>
      <c r="FZ974" s="10"/>
      <c r="GA974" s="10"/>
      <c r="GB974" s="10"/>
      <c r="GC974" s="10"/>
      <c r="GD974" s="10"/>
      <c r="GE974" s="10"/>
      <c r="GF974" s="10"/>
      <c r="GG974" s="10"/>
      <c r="GH974" s="10"/>
      <c r="GI974" s="10"/>
      <c r="GJ974" s="10"/>
      <c r="GK974" s="10"/>
      <c r="GL974" s="10"/>
      <c r="GM974" s="10"/>
      <c r="GN974" s="10"/>
      <c r="GO974" s="10"/>
      <c r="GP974" s="10"/>
      <c r="GQ974" s="10"/>
      <c r="GR974" s="10"/>
      <c r="GS974" s="10"/>
      <c r="GT974" s="10"/>
      <c r="GU974" s="10"/>
      <c r="GV974" s="10"/>
      <c r="GW974" s="10"/>
      <c r="GX974" s="10"/>
      <c r="GY974" s="10"/>
      <c r="GZ974" s="10"/>
      <c r="HA974" s="10"/>
      <c r="HB974" s="10"/>
      <c r="HC974" s="10"/>
      <c r="HD974" s="10"/>
      <c r="HE974" s="10"/>
      <c r="HF974" s="10"/>
      <c r="HG974" s="10"/>
      <c r="HH974" s="10"/>
      <c r="HI974" s="10"/>
      <c r="HJ974" s="10"/>
      <c r="HK974" s="10"/>
      <c r="HL974" s="10"/>
      <c r="HM974" s="10"/>
      <c r="HN974" s="10"/>
      <c r="HO974" s="10"/>
      <c r="HP974" s="10"/>
      <c r="HQ974" s="10"/>
      <c r="HR974" s="10"/>
      <c r="HS974" s="10"/>
      <c r="HT974" s="10"/>
      <c r="HU974" s="10"/>
      <c r="HV974" s="10"/>
      <c r="HW974" s="10"/>
      <c r="HX974" s="10"/>
      <c r="HY974" s="10"/>
      <c r="HZ974" s="10"/>
      <c r="IA974" s="10"/>
      <c r="IB974" s="10"/>
      <c r="IC974" s="10"/>
      <c r="ID974" s="10"/>
      <c r="IE974" s="10"/>
      <c r="IF974" s="10"/>
      <c r="IG974" s="10"/>
      <c r="IH974" s="10"/>
      <c r="II974" s="10"/>
      <c r="IJ974" s="10"/>
      <c r="IK974" s="10"/>
      <c r="IL974" s="10"/>
      <c r="IM974" s="10"/>
      <c r="IN974" s="10"/>
      <c r="IO974" s="10"/>
    </row>
    <row r="975" s="12" customFormat="1" ht="60" customHeight="1" spans="1:249">
      <c r="A975" s="98">
        <v>9</v>
      </c>
      <c r="B975" s="308" t="s">
        <v>2311</v>
      </c>
      <c r="C975" s="70" t="s">
        <v>40</v>
      </c>
      <c r="D975" s="98" t="s">
        <v>41</v>
      </c>
      <c r="E975" s="70" t="s">
        <v>2312</v>
      </c>
      <c r="F975" s="309" t="s">
        <v>2313</v>
      </c>
      <c r="G975" s="310">
        <v>101.6</v>
      </c>
      <c r="H975" s="75" t="s">
        <v>1608</v>
      </c>
      <c r="I975" s="67"/>
      <c r="J975" s="67">
        <v>1</v>
      </c>
      <c r="K975" s="67">
        <v>0.0039</v>
      </c>
      <c r="L975" s="67"/>
      <c r="M975" s="67">
        <v>0.0164</v>
      </c>
      <c r="N975" s="67"/>
      <c r="O975" s="255" t="s">
        <v>1563</v>
      </c>
      <c r="P975" s="255" t="s">
        <v>42</v>
      </c>
      <c r="Q975" s="180">
        <v>2021.12</v>
      </c>
      <c r="R975" s="125"/>
      <c r="S975" s="10"/>
      <c r="T975" s="10"/>
      <c r="U975" s="10"/>
      <c r="V975" s="10"/>
      <c r="W975" s="10"/>
      <c r="X975" s="10"/>
      <c r="Y975" s="10"/>
      <c r="Z975" s="10"/>
      <c r="AA975" s="10"/>
      <c r="AB975" s="10"/>
      <c r="AC975" s="10"/>
      <c r="AD975" s="10"/>
      <c r="AE975" s="10"/>
      <c r="AF975" s="10"/>
      <c r="AG975" s="10"/>
      <c r="AH975" s="10"/>
      <c r="AI975" s="10"/>
      <c r="AJ975" s="10"/>
      <c r="AK975" s="10"/>
      <c r="AL975" s="10"/>
      <c r="AM975" s="10"/>
      <c r="AN975" s="10"/>
      <c r="AO975" s="10"/>
      <c r="AP975" s="10"/>
      <c r="AQ975" s="10"/>
      <c r="AR975" s="10"/>
      <c r="AS975" s="10"/>
      <c r="AT975" s="10"/>
      <c r="AU975" s="10"/>
      <c r="AV975" s="10"/>
      <c r="AW975" s="10"/>
      <c r="AX975" s="10"/>
      <c r="AY975" s="10"/>
      <c r="AZ975" s="10"/>
      <c r="BA975" s="10"/>
      <c r="BB975" s="10"/>
      <c r="BC975" s="10"/>
      <c r="BD975" s="10"/>
      <c r="BE975" s="10"/>
      <c r="BF975" s="10"/>
      <c r="BG975" s="10"/>
      <c r="BH975" s="10"/>
      <c r="BI975" s="10"/>
      <c r="BJ975" s="10"/>
      <c r="BK975" s="10"/>
      <c r="BL975" s="10"/>
      <c r="BM975" s="10"/>
      <c r="BN975" s="10"/>
      <c r="BO975" s="10"/>
      <c r="BP975" s="10"/>
      <c r="BQ975" s="10"/>
      <c r="BR975" s="10"/>
      <c r="BS975" s="10"/>
      <c r="BT975" s="10"/>
      <c r="BU975" s="10"/>
      <c r="BV975" s="10"/>
      <c r="BW975" s="10"/>
      <c r="BX975" s="10"/>
      <c r="BY975" s="10"/>
      <c r="BZ975" s="10"/>
      <c r="CA975" s="10"/>
      <c r="CB975" s="10"/>
      <c r="CC975" s="10"/>
      <c r="CD975" s="10"/>
      <c r="CE975" s="10"/>
      <c r="CF975" s="10"/>
      <c r="CG975" s="10"/>
      <c r="CH975" s="10"/>
      <c r="CI975" s="10"/>
      <c r="CJ975" s="10"/>
      <c r="CK975" s="10"/>
      <c r="CL975" s="10"/>
      <c r="CM975" s="10"/>
      <c r="CN975" s="10"/>
      <c r="CO975" s="10"/>
      <c r="CP975" s="10"/>
      <c r="CQ975" s="10"/>
      <c r="CR975" s="10"/>
      <c r="CS975" s="10"/>
      <c r="CT975" s="10"/>
      <c r="CU975" s="10"/>
      <c r="CV975" s="10"/>
      <c r="CW975" s="10"/>
      <c r="CX975" s="10"/>
      <c r="CY975" s="10"/>
      <c r="CZ975" s="10"/>
      <c r="DA975" s="10"/>
      <c r="DB975" s="10"/>
      <c r="DC975" s="10"/>
      <c r="DD975" s="10"/>
      <c r="DE975" s="10"/>
      <c r="DF975" s="10"/>
      <c r="DG975" s="10"/>
      <c r="DH975" s="10"/>
      <c r="DI975" s="10"/>
      <c r="DJ975" s="10"/>
      <c r="DK975" s="10"/>
      <c r="DL975" s="10"/>
      <c r="DM975" s="10"/>
      <c r="DN975" s="10"/>
      <c r="DO975" s="10"/>
      <c r="DP975" s="10"/>
      <c r="DQ975" s="10"/>
      <c r="DR975" s="10"/>
      <c r="DS975" s="10"/>
      <c r="DT975" s="10"/>
      <c r="DU975" s="10"/>
      <c r="DV975" s="10"/>
      <c r="DW975" s="10"/>
      <c r="DX975" s="10"/>
      <c r="DY975" s="10"/>
      <c r="DZ975" s="10"/>
      <c r="EA975" s="10"/>
      <c r="EB975" s="10"/>
      <c r="EC975" s="10"/>
      <c r="ED975" s="10"/>
      <c r="EE975" s="10"/>
      <c r="EF975" s="10"/>
      <c r="EG975" s="10"/>
      <c r="EH975" s="10"/>
      <c r="EI975" s="10"/>
      <c r="EJ975" s="10"/>
      <c r="EK975" s="10"/>
      <c r="EL975" s="10"/>
      <c r="EM975" s="10"/>
      <c r="EN975" s="10"/>
      <c r="EO975" s="10"/>
      <c r="EP975" s="10"/>
      <c r="EQ975" s="10"/>
      <c r="ER975" s="10"/>
      <c r="ES975" s="10"/>
      <c r="ET975" s="10"/>
      <c r="EU975" s="10"/>
      <c r="EV975" s="10"/>
      <c r="EW975" s="10"/>
      <c r="EX975" s="10"/>
      <c r="EY975" s="10"/>
      <c r="EZ975" s="10"/>
      <c r="FA975" s="10"/>
      <c r="FB975" s="10"/>
      <c r="FC975" s="10"/>
      <c r="FD975" s="10"/>
      <c r="FE975" s="10"/>
      <c r="FF975" s="10"/>
      <c r="FG975" s="10"/>
      <c r="FH975" s="10"/>
      <c r="FI975" s="10"/>
      <c r="FJ975" s="10"/>
      <c r="FK975" s="10"/>
      <c r="FL975" s="10"/>
      <c r="FM975" s="10"/>
      <c r="FN975" s="10"/>
      <c r="FO975" s="10"/>
      <c r="FP975" s="10"/>
      <c r="FQ975" s="10"/>
      <c r="FR975" s="10"/>
      <c r="FS975" s="10"/>
      <c r="FT975" s="10"/>
      <c r="FU975" s="10"/>
      <c r="FV975" s="10"/>
      <c r="FW975" s="10"/>
      <c r="FX975" s="10"/>
      <c r="FY975" s="10"/>
      <c r="FZ975" s="10"/>
      <c r="GA975" s="10"/>
      <c r="GB975" s="10"/>
      <c r="GC975" s="10"/>
      <c r="GD975" s="10"/>
      <c r="GE975" s="10"/>
      <c r="GF975" s="10"/>
      <c r="GG975" s="10"/>
      <c r="GH975" s="10"/>
      <c r="GI975" s="10"/>
      <c r="GJ975" s="10"/>
      <c r="GK975" s="10"/>
      <c r="GL975" s="10"/>
      <c r="GM975" s="10"/>
      <c r="GN975" s="10"/>
      <c r="GO975" s="10"/>
      <c r="GP975" s="10"/>
      <c r="GQ975" s="10"/>
      <c r="GR975" s="10"/>
      <c r="GS975" s="10"/>
      <c r="GT975" s="10"/>
      <c r="GU975" s="10"/>
      <c r="GV975" s="10"/>
      <c r="GW975" s="10"/>
      <c r="GX975" s="10"/>
      <c r="GY975" s="10"/>
      <c r="GZ975" s="10"/>
      <c r="HA975" s="10"/>
      <c r="HB975" s="10"/>
      <c r="HC975" s="10"/>
      <c r="HD975" s="10"/>
      <c r="HE975" s="10"/>
      <c r="HF975" s="10"/>
      <c r="HG975" s="10"/>
      <c r="HH975" s="10"/>
      <c r="HI975" s="10"/>
      <c r="HJ975" s="10"/>
      <c r="HK975" s="10"/>
      <c r="HL975" s="10"/>
      <c r="HM975" s="10"/>
      <c r="HN975" s="10"/>
      <c r="HO975" s="10"/>
      <c r="HP975" s="10"/>
      <c r="HQ975" s="10"/>
      <c r="HR975" s="10"/>
      <c r="HS975" s="10"/>
      <c r="HT975" s="10"/>
      <c r="HU975" s="10"/>
      <c r="HV975" s="10"/>
      <c r="HW975" s="10"/>
      <c r="HX975" s="10"/>
      <c r="HY975" s="10"/>
      <c r="HZ975" s="10"/>
      <c r="IA975" s="10"/>
      <c r="IB975" s="10"/>
      <c r="IC975" s="10"/>
      <c r="ID975" s="10"/>
      <c r="IE975" s="10"/>
      <c r="IF975" s="10"/>
      <c r="IG975" s="10"/>
      <c r="IH975" s="10"/>
      <c r="II975" s="10"/>
      <c r="IJ975" s="10"/>
      <c r="IK975" s="10"/>
      <c r="IL975" s="10"/>
      <c r="IM975" s="10"/>
      <c r="IN975" s="10"/>
      <c r="IO975" s="10"/>
    </row>
    <row r="976" s="12" customFormat="1" ht="60" customHeight="1" spans="1:249">
      <c r="A976" s="98">
        <v>10</v>
      </c>
      <c r="B976" s="308" t="s">
        <v>2314</v>
      </c>
      <c r="C976" s="70" t="s">
        <v>40</v>
      </c>
      <c r="D976" s="98" t="s">
        <v>41</v>
      </c>
      <c r="E976" s="70" t="s">
        <v>2315</v>
      </c>
      <c r="F976" s="309" t="s">
        <v>2316</v>
      </c>
      <c r="G976" s="310">
        <v>59.4</v>
      </c>
      <c r="H976" s="75" t="s">
        <v>1608</v>
      </c>
      <c r="I976" s="67"/>
      <c r="J976" s="67">
        <v>1</v>
      </c>
      <c r="K976" s="67">
        <v>0.0039</v>
      </c>
      <c r="L976" s="67"/>
      <c r="M976" s="67">
        <v>0.0164</v>
      </c>
      <c r="N976" s="67"/>
      <c r="O976" s="255" t="s">
        <v>1563</v>
      </c>
      <c r="P976" s="255" t="s">
        <v>42</v>
      </c>
      <c r="Q976" s="180">
        <v>2021.12</v>
      </c>
      <c r="R976" s="125"/>
      <c r="S976" s="10"/>
      <c r="T976" s="10"/>
      <c r="U976" s="10"/>
      <c r="V976" s="10"/>
      <c r="W976" s="10"/>
      <c r="X976" s="10"/>
      <c r="Y976" s="10"/>
      <c r="Z976" s="10"/>
      <c r="AA976" s="10"/>
      <c r="AB976" s="10"/>
      <c r="AC976" s="10"/>
      <c r="AD976" s="10"/>
      <c r="AE976" s="10"/>
      <c r="AF976" s="10"/>
      <c r="AG976" s="10"/>
      <c r="AH976" s="10"/>
      <c r="AI976" s="10"/>
      <c r="AJ976" s="10"/>
      <c r="AK976" s="10"/>
      <c r="AL976" s="10"/>
      <c r="AM976" s="10"/>
      <c r="AN976" s="10"/>
      <c r="AO976" s="10"/>
      <c r="AP976" s="10"/>
      <c r="AQ976" s="10"/>
      <c r="AR976" s="10"/>
      <c r="AS976" s="10"/>
      <c r="AT976" s="10"/>
      <c r="AU976" s="10"/>
      <c r="AV976" s="10"/>
      <c r="AW976" s="10"/>
      <c r="AX976" s="10"/>
      <c r="AY976" s="10"/>
      <c r="AZ976" s="10"/>
      <c r="BA976" s="10"/>
      <c r="BB976" s="10"/>
      <c r="BC976" s="10"/>
      <c r="BD976" s="10"/>
      <c r="BE976" s="10"/>
      <c r="BF976" s="10"/>
      <c r="BG976" s="10"/>
      <c r="BH976" s="10"/>
      <c r="BI976" s="10"/>
      <c r="BJ976" s="10"/>
      <c r="BK976" s="10"/>
      <c r="BL976" s="10"/>
      <c r="BM976" s="10"/>
      <c r="BN976" s="10"/>
      <c r="BO976" s="10"/>
      <c r="BP976" s="10"/>
      <c r="BQ976" s="10"/>
      <c r="BR976" s="10"/>
      <c r="BS976" s="10"/>
      <c r="BT976" s="10"/>
      <c r="BU976" s="10"/>
      <c r="BV976" s="10"/>
      <c r="BW976" s="10"/>
      <c r="BX976" s="10"/>
      <c r="BY976" s="10"/>
      <c r="BZ976" s="10"/>
      <c r="CA976" s="10"/>
      <c r="CB976" s="10"/>
      <c r="CC976" s="10"/>
      <c r="CD976" s="10"/>
      <c r="CE976" s="10"/>
      <c r="CF976" s="10"/>
      <c r="CG976" s="10"/>
      <c r="CH976" s="10"/>
      <c r="CI976" s="10"/>
      <c r="CJ976" s="10"/>
      <c r="CK976" s="10"/>
      <c r="CL976" s="10"/>
      <c r="CM976" s="10"/>
      <c r="CN976" s="10"/>
      <c r="CO976" s="10"/>
      <c r="CP976" s="10"/>
      <c r="CQ976" s="10"/>
      <c r="CR976" s="10"/>
      <c r="CS976" s="10"/>
      <c r="CT976" s="10"/>
      <c r="CU976" s="10"/>
      <c r="CV976" s="10"/>
      <c r="CW976" s="10"/>
      <c r="CX976" s="10"/>
      <c r="CY976" s="10"/>
      <c r="CZ976" s="10"/>
      <c r="DA976" s="10"/>
      <c r="DB976" s="10"/>
      <c r="DC976" s="10"/>
      <c r="DD976" s="10"/>
      <c r="DE976" s="10"/>
      <c r="DF976" s="10"/>
      <c r="DG976" s="10"/>
      <c r="DH976" s="10"/>
      <c r="DI976" s="10"/>
      <c r="DJ976" s="10"/>
      <c r="DK976" s="10"/>
      <c r="DL976" s="10"/>
      <c r="DM976" s="10"/>
      <c r="DN976" s="10"/>
      <c r="DO976" s="10"/>
      <c r="DP976" s="10"/>
      <c r="DQ976" s="10"/>
      <c r="DR976" s="10"/>
      <c r="DS976" s="10"/>
      <c r="DT976" s="10"/>
      <c r="DU976" s="10"/>
      <c r="DV976" s="10"/>
      <c r="DW976" s="10"/>
      <c r="DX976" s="10"/>
      <c r="DY976" s="10"/>
      <c r="DZ976" s="10"/>
      <c r="EA976" s="10"/>
      <c r="EB976" s="10"/>
      <c r="EC976" s="10"/>
      <c r="ED976" s="10"/>
      <c r="EE976" s="10"/>
      <c r="EF976" s="10"/>
      <c r="EG976" s="10"/>
      <c r="EH976" s="10"/>
      <c r="EI976" s="10"/>
      <c r="EJ976" s="10"/>
      <c r="EK976" s="10"/>
      <c r="EL976" s="10"/>
      <c r="EM976" s="10"/>
      <c r="EN976" s="10"/>
      <c r="EO976" s="10"/>
      <c r="EP976" s="10"/>
      <c r="EQ976" s="10"/>
      <c r="ER976" s="10"/>
      <c r="ES976" s="10"/>
      <c r="ET976" s="10"/>
      <c r="EU976" s="10"/>
      <c r="EV976" s="10"/>
      <c r="EW976" s="10"/>
      <c r="EX976" s="10"/>
      <c r="EY976" s="10"/>
      <c r="EZ976" s="10"/>
      <c r="FA976" s="10"/>
      <c r="FB976" s="10"/>
      <c r="FC976" s="10"/>
      <c r="FD976" s="10"/>
      <c r="FE976" s="10"/>
      <c r="FF976" s="10"/>
      <c r="FG976" s="10"/>
      <c r="FH976" s="10"/>
      <c r="FI976" s="10"/>
      <c r="FJ976" s="10"/>
      <c r="FK976" s="10"/>
      <c r="FL976" s="10"/>
      <c r="FM976" s="10"/>
      <c r="FN976" s="10"/>
      <c r="FO976" s="10"/>
      <c r="FP976" s="10"/>
      <c r="FQ976" s="10"/>
      <c r="FR976" s="10"/>
      <c r="FS976" s="10"/>
      <c r="FT976" s="10"/>
      <c r="FU976" s="10"/>
      <c r="FV976" s="10"/>
      <c r="FW976" s="10"/>
      <c r="FX976" s="10"/>
      <c r="FY976" s="10"/>
      <c r="FZ976" s="10"/>
      <c r="GA976" s="10"/>
      <c r="GB976" s="10"/>
      <c r="GC976" s="10"/>
      <c r="GD976" s="10"/>
      <c r="GE976" s="10"/>
      <c r="GF976" s="10"/>
      <c r="GG976" s="10"/>
      <c r="GH976" s="10"/>
      <c r="GI976" s="10"/>
      <c r="GJ976" s="10"/>
      <c r="GK976" s="10"/>
      <c r="GL976" s="10"/>
      <c r="GM976" s="10"/>
      <c r="GN976" s="10"/>
      <c r="GO976" s="10"/>
      <c r="GP976" s="10"/>
      <c r="GQ976" s="10"/>
      <c r="GR976" s="10"/>
      <c r="GS976" s="10"/>
      <c r="GT976" s="10"/>
      <c r="GU976" s="10"/>
      <c r="GV976" s="10"/>
      <c r="GW976" s="10"/>
      <c r="GX976" s="10"/>
      <c r="GY976" s="10"/>
      <c r="GZ976" s="10"/>
      <c r="HA976" s="10"/>
      <c r="HB976" s="10"/>
      <c r="HC976" s="10"/>
      <c r="HD976" s="10"/>
      <c r="HE976" s="10"/>
      <c r="HF976" s="10"/>
      <c r="HG976" s="10"/>
      <c r="HH976" s="10"/>
      <c r="HI976" s="10"/>
      <c r="HJ976" s="10"/>
      <c r="HK976" s="10"/>
      <c r="HL976" s="10"/>
      <c r="HM976" s="10"/>
      <c r="HN976" s="10"/>
      <c r="HO976" s="10"/>
      <c r="HP976" s="10"/>
      <c r="HQ976" s="10"/>
      <c r="HR976" s="10"/>
      <c r="HS976" s="10"/>
      <c r="HT976" s="10"/>
      <c r="HU976" s="10"/>
      <c r="HV976" s="10"/>
      <c r="HW976" s="10"/>
      <c r="HX976" s="10"/>
      <c r="HY976" s="10"/>
      <c r="HZ976" s="10"/>
      <c r="IA976" s="10"/>
      <c r="IB976" s="10"/>
      <c r="IC976" s="10"/>
      <c r="ID976" s="10"/>
      <c r="IE976" s="10"/>
      <c r="IF976" s="10"/>
      <c r="IG976" s="10"/>
      <c r="IH976" s="10"/>
      <c r="II976" s="10"/>
      <c r="IJ976" s="10"/>
      <c r="IK976" s="10"/>
      <c r="IL976" s="10"/>
      <c r="IM976" s="10"/>
      <c r="IN976" s="10"/>
      <c r="IO976" s="10"/>
    </row>
    <row r="977" s="18" customFormat="1" ht="43" customHeight="1" spans="1:249">
      <c r="A977" s="51" t="s">
        <v>2317</v>
      </c>
      <c r="B977" s="51" t="s">
        <v>2318</v>
      </c>
      <c r="C977" s="169"/>
      <c r="D977" s="169"/>
      <c r="E977" s="170"/>
      <c r="F977" s="171" t="s">
        <v>2319</v>
      </c>
      <c r="G977" s="172">
        <f>G978+G980+G982+G988</f>
        <v>3908.01</v>
      </c>
      <c r="H977" s="173"/>
      <c r="I977" s="169"/>
      <c r="J977" s="169"/>
      <c r="K977" s="175"/>
      <c r="L977" s="175"/>
      <c r="M977" s="175"/>
      <c r="N977" s="175"/>
      <c r="O977" s="169"/>
      <c r="P977" s="169"/>
      <c r="Q977" s="169"/>
      <c r="R977" s="178"/>
      <c r="S977" s="179"/>
      <c r="T977" s="179"/>
      <c r="U977" s="179"/>
      <c r="V977" s="179"/>
      <c r="W977" s="179"/>
      <c r="X977" s="179"/>
      <c r="Y977" s="179"/>
      <c r="Z977" s="179"/>
      <c r="AA977" s="179"/>
      <c r="AB977" s="179"/>
      <c r="AC977" s="179"/>
      <c r="AD977" s="179"/>
      <c r="AE977" s="179"/>
      <c r="AF977" s="179"/>
      <c r="AG977" s="179"/>
      <c r="AH977" s="179"/>
      <c r="AI977" s="179"/>
      <c r="AJ977" s="179"/>
      <c r="AK977" s="179"/>
      <c r="AL977" s="179"/>
      <c r="AM977" s="179"/>
      <c r="AN977" s="179"/>
      <c r="AO977" s="179"/>
      <c r="AP977" s="179"/>
      <c r="AQ977" s="179"/>
      <c r="AR977" s="179"/>
      <c r="AS977" s="179"/>
      <c r="AT977" s="179"/>
      <c r="AU977" s="179"/>
      <c r="AV977" s="179"/>
      <c r="AW977" s="179"/>
      <c r="AX977" s="179"/>
      <c r="AY977" s="179"/>
      <c r="AZ977" s="179"/>
      <c r="BA977" s="179"/>
      <c r="BB977" s="179"/>
      <c r="BC977" s="179"/>
      <c r="BD977" s="179"/>
      <c r="BE977" s="179"/>
      <c r="BF977" s="179"/>
      <c r="BG977" s="179"/>
      <c r="BH977" s="179"/>
      <c r="BI977" s="179"/>
      <c r="BJ977" s="179"/>
      <c r="BK977" s="179"/>
      <c r="BL977" s="179"/>
      <c r="BM977" s="179"/>
      <c r="BN977" s="179"/>
      <c r="BO977" s="179"/>
      <c r="BP977" s="179"/>
      <c r="BQ977" s="179"/>
      <c r="BR977" s="179"/>
      <c r="BS977" s="179"/>
      <c r="BT977" s="179"/>
      <c r="BU977" s="179"/>
      <c r="BV977" s="179"/>
      <c r="BW977" s="179"/>
      <c r="BX977" s="179"/>
      <c r="BY977" s="179"/>
      <c r="BZ977" s="179"/>
      <c r="CA977" s="179"/>
      <c r="CB977" s="179"/>
      <c r="CC977" s="179"/>
      <c r="CD977" s="179"/>
      <c r="CE977" s="179"/>
      <c r="CF977" s="179"/>
      <c r="CG977" s="179"/>
      <c r="CH977" s="179"/>
      <c r="CI977" s="179"/>
      <c r="CJ977" s="179"/>
      <c r="CK977" s="179"/>
      <c r="CL977" s="179"/>
      <c r="CM977" s="179"/>
      <c r="CN977" s="179"/>
      <c r="CO977" s="179"/>
      <c r="CP977" s="179"/>
      <c r="CQ977" s="179"/>
      <c r="CR977" s="179"/>
      <c r="CS977" s="179"/>
      <c r="CT977" s="179"/>
      <c r="CU977" s="179"/>
      <c r="CV977" s="179"/>
      <c r="CW977" s="179"/>
      <c r="CX977" s="179"/>
      <c r="CY977" s="179"/>
      <c r="CZ977" s="179"/>
      <c r="DA977" s="179"/>
      <c r="DB977" s="179"/>
      <c r="DC977" s="179"/>
      <c r="DD977" s="179"/>
      <c r="DE977" s="179"/>
      <c r="DF977" s="179"/>
      <c r="DG977" s="179"/>
      <c r="DH977" s="179"/>
      <c r="DI977" s="179"/>
      <c r="DJ977" s="179"/>
      <c r="DK977" s="179"/>
      <c r="DL977" s="179"/>
      <c r="DM977" s="179"/>
      <c r="DN977" s="179"/>
      <c r="DO977" s="179"/>
      <c r="DP977" s="179"/>
      <c r="DQ977" s="179"/>
      <c r="DR977" s="179"/>
      <c r="DS977" s="179"/>
      <c r="DT977" s="179"/>
      <c r="DU977" s="179"/>
      <c r="DV977" s="179"/>
      <c r="DW977" s="179"/>
      <c r="DX977" s="179"/>
      <c r="DY977" s="179"/>
      <c r="DZ977" s="179"/>
      <c r="EA977" s="179"/>
      <c r="EB977" s="179"/>
      <c r="EC977" s="179"/>
      <c r="ED977" s="179"/>
      <c r="EE977" s="179"/>
      <c r="EF977" s="179"/>
      <c r="EG977" s="179"/>
      <c r="EH977" s="179"/>
      <c r="EI977" s="179"/>
      <c r="EJ977" s="179"/>
      <c r="EK977" s="179"/>
      <c r="EL977" s="179"/>
      <c r="EM977" s="179"/>
      <c r="EN977" s="179"/>
      <c r="EO977" s="179"/>
      <c r="EP977" s="179"/>
      <c r="EQ977" s="179"/>
      <c r="ER977" s="179"/>
      <c r="ES977" s="179"/>
      <c r="ET977" s="179"/>
      <c r="EU977" s="179"/>
      <c r="EV977" s="179"/>
      <c r="EW977" s="179"/>
      <c r="EX977" s="179"/>
      <c r="EY977" s="179"/>
      <c r="EZ977" s="179"/>
      <c r="FA977" s="179"/>
      <c r="FB977" s="179"/>
      <c r="FC977" s="179"/>
      <c r="FD977" s="179"/>
      <c r="FE977" s="179"/>
      <c r="FF977" s="179"/>
      <c r="FG977" s="179"/>
      <c r="FH977" s="179"/>
      <c r="FI977" s="179"/>
      <c r="FJ977" s="179"/>
      <c r="FK977" s="179"/>
      <c r="FL977" s="179"/>
      <c r="FM977" s="179"/>
      <c r="FN977" s="179"/>
      <c r="FO977" s="179"/>
      <c r="FP977" s="179"/>
      <c r="FQ977" s="179"/>
      <c r="FR977" s="179"/>
      <c r="FS977" s="179"/>
      <c r="FT977" s="179"/>
      <c r="FU977" s="179"/>
      <c r="FV977" s="179"/>
      <c r="FW977" s="179"/>
      <c r="FX977" s="179"/>
      <c r="FY977" s="179"/>
      <c r="FZ977" s="179"/>
      <c r="GA977" s="179"/>
      <c r="GB977" s="179"/>
      <c r="GC977" s="179"/>
      <c r="GD977" s="179"/>
      <c r="GE977" s="179"/>
      <c r="GF977" s="179"/>
      <c r="GG977" s="179"/>
      <c r="GH977" s="179"/>
      <c r="GI977" s="179"/>
      <c r="GJ977" s="179"/>
      <c r="GK977" s="179"/>
      <c r="GL977" s="179"/>
      <c r="GM977" s="179"/>
      <c r="GN977" s="179"/>
      <c r="GO977" s="179"/>
      <c r="GP977" s="179"/>
      <c r="GQ977" s="179"/>
      <c r="GR977" s="179"/>
      <c r="GS977" s="179"/>
      <c r="GT977" s="179"/>
      <c r="GU977" s="179"/>
      <c r="GV977" s="179"/>
      <c r="GW977" s="179"/>
      <c r="GX977" s="179"/>
      <c r="GY977" s="179"/>
      <c r="GZ977" s="179"/>
      <c r="HA977" s="179"/>
      <c r="HB977" s="179"/>
      <c r="HC977" s="179"/>
      <c r="HD977" s="179"/>
      <c r="HE977" s="179"/>
      <c r="HF977" s="179"/>
      <c r="HG977" s="179"/>
      <c r="HH977" s="179"/>
      <c r="HI977" s="179"/>
      <c r="HJ977" s="179"/>
      <c r="HK977" s="179"/>
      <c r="HL977" s="179"/>
      <c r="HM977" s="179"/>
      <c r="HN977" s="179"/>
      <c r="HO977" s="179"/>
      <c r="HP977" s="179"/>
      <c r="HQ977" s="179"/>
      <c r="HR977" s="179"/>
      <c r="HS977" s="179"/>
      <c r="HT977" s="179"/>
      <c r="HU977" s="179"/>
      <c r="HV977" s="179"/>
      <c r="HW977" s="179"/>
      <c r="HX977" s="179"/>
      <c r="HY977" s="179"/>
      <c r="HZ977" s="179"/>
      <c r="IA977" s="179"/>
      <c r="IB977" s="179"/>
      <c r="IC977" s="179"/>
      <c r="ID977" s="179"/>
      <c r="IE977" s="179"/>
      <c r="IF977" s="179"/>
      <c r="IG977" s="179"/>
      <c r="IH977" s="179"/>
      <c r="II977" s="179"/>
      <c r="IJ977" s="179"/>
      <c r="IK977" s="179"/>
      <c r="IL977" s="179"/>
      <c r="IM977" s="179"/>
      <c r="IN977" s="179"/>
      <c r="IO977" s="179"/>
    </row>
    <row r="978" s="10" customFormat="1" ht="35" customHeight="1" spans="1:18">
      <c r="A978" s="182" t="s">
        <v>28</v>
      </c>
      <c r="B978" s="62" t="s">
        <v>2320</v>
      </c>
      <c r="C978" s="98"/>
      <c r="D978" s="98"/>
      <c r="E978" s="67"/>
      <c r="F978" s="134" t="s">
        <v>2321</v>
      </c>
      <c r="G978" s="120">
        <f>G979</f>
        <v>1100</v>
      </c>
      <c r="H978" s="135"/>
      <c r="I978" s="98"/>
      <c r="J978" s="98"/>
      <c r="K978" s="154"/>
      <c r="L978" s="154"/>
      <c r="M978" s="154"/>
      <c r="N978" s="154"/>
      <c r="O978" s="98"/>
      <c r="P978" s="98"/>
      <c r="Q978" s="98"/>
      <c r="R978" s="125"/>
    </row>
    <row r="979" s="1" customFormat="1" ht="186" customHeight="1" spans="1:249">
      <c r="A979" s="169">
        <v>1</v>
      </c>
      <c r="B979" s="311" t="s">
        <v>2322</v>
      </c>
      <c r="C979" s="119" t="s">
        <v>40</v>
      </c>
      <c r="D979" s="98" t="s">
        <v>788</v>
      </c>
      <c r="E979" s="70" t="s">
        <v>883</v>
      </c>
      <c r="F979" s="75" t="s">
        <v>2323</v>
      </c>
      <c r="G979" s="136">
        <v>1100</v>
      </c>
      <c r="H979" s="168" t="s">
        <v>2324</v>
      </c>
      <c r="I979" s="73">
        <v>60</v>
      </c>
      <c r="J979" s="73">
        <v>78</v>
      </c>
      <c r="K979" s="97">
        <v>0.0174</v>
      </c>
      <c r="L979" s="97">
        <v>0.02</v>
      </c>
      <c r="M979" s="97">
        <v>0.01</v>
      </c>
      <c r="N979" s="97">
        <v>0.02</v>
      </c>
      <c r="O979" s="70" t="s">
        <v>2081</v>
      </c>
      <c r="P979" s="119" t="s">
        <v>682</v>
      </c>
      <c r="Q979" s="98">
        <v>2022.04</v>
      </c>
      <c r="R979" s="137"/>
      <c r="S979" s="30"/>
      <c r="T979" s="30"/>
      <c r="U979" s="30"/>
      <c r="V979" s="30"/>
      <c r="W979" s="30"/>
      <c r="X979" s="30"/>
      <c r="Y979" s="30"/>
      <c r="Z979" s="30"/>
      <c r="AA979" s="30"/>
      <c r="AB979" s="30"/>
      <c r="AC979" s="30"/>
      <c r="AD979" s="30"/>
      <c r="AE979" s="30"/>
      <c r="AF979" s="30"/>
      <c r="AG979" s="30"/>
      <c r="AH979" s="30"/>
      <c r="AI979" s="30"/>
      <c r="AJ979" s="30"/>
      <c r="AK979" s="30"/>
      <c r="AL979" s="30"/>
      <c r="AM979" s="30"/>
      <c r="AN979" s="30"/>
      <c r="AO979" s="30"/>
      <c r="AP979" s="30"/>
      <c r="AQ979" s="30"/>
      <c r="AR979" s="30"/>
      <c r="AS979" s="30"/>
      <c r="AT979" s="30"/>
      <c r="AU979" s="30"/>
      <c r="AV979" s="30"/>
      <c r="AW979" s="30"/>
      <c r="AX979" s="30"/>
      <c r="AY979" s="30"/>
      <c r="AZ979" s="30"/>
      <c r="BA979" s="30"/>
      <c r="BB979" s="30"/>
      <c r="BC979" s="30"/>
      <c r="BD979" s="30"/>
      <c r="BE979" s="30"/>
      <c r="BF979" s="30"/>
      <c r="BG979" s="30"/>
      <c r="BH979" s="30"/>
      <c r="BI979" s="30"/>
      <c r="BJ979" s="30"/>
      <c r="BK979" s="30"/>
      <c r="BL979" s="30"/>
      <c r="BM979" s="30"/>
      <c r="BN979" s="30"/>
      <c r="BO979" s="30"/>
      <c r="BP979" s="30"/>
      <c r="BQ979" s="30"/>
      <c r="BR979" s="30"/>
      <c r="BS979" s="30"/>
      <c r="BT979" s="30"/>
      <c r="BU979" s="30"/>
      <c r="BV979" s="30"/>
      <c r="BW979" s="30"/>
      <c r="BX979" s="30"/>
      <c r="BY979" s="30"/>
      <c r="BZ979" s="30"/>
      <c r="CA979" s="30"/>
      <c r="CB979" s="30"/>
      <c r="CC979" s="30"/>
      <c r="CD979" s="30"/>
      <c r="CE979" s="30"/>
      <c r="CF979" s="30"/>
      <c r="CG979" s="30"/>
      <c r="CH979" s="30"/>
      <c r="CI979" s="30"/>
      <c r="CJ979" s="30"/>
      <c r="CK979" s="30"/>
      <c r="CL979" s="30"/>
      <c r="CM979" s="30"/>
      <c r="CN979" s="30"/>
      <c r="CO979" s="30"/>
      <c r="CP979" s="30"/>
      <c r="CQ979" s="30"/>
      <c r="CR979" s="30"/>
      <c r="CS979" s="30"/>
      <c r="CT979" s="30"/>
      <c r="CU979" s="30"/>
      <c r="CV979" s="30"/>
      <c r="CW979" s="30"/>
      <c r="CX979" s="30"/>
      <c r="CY979" s="30"/>
      <c r="CZ979" s="30"/>
      <c r="DA979" s="30"/>
      <c r="DB979" s="30"/>
      <c r="DC979" s="30"/>
      <c r="DD979" s="30"/>
      <c r="DE979" s="30"/>
      <c r="DF979" s="30"/>
      <c r="DG979" s="30"/>
      <c r="DH979" s="30"/>
      <c r="DI979" s="30"/>
      <c r="DJ979" s="30"/>
      <c r="DK979" s="30"/>
      <c r="DL979" s="30"/>
      <c r="DM979" s="30"/>
      <c r="DN979" s="30"/>
      <c r="DO979" s="30"/>
      <c r="DP979" s="30"/>
      <c r="DQ979" s="30"/>
      <c r="DR979" s="30"/>
      <c r="DS979" s="30"/>
      <c r="DT979" s="30"/>
      <c r="DU979" s="30"/>
      <c r="DV979" s="30"/>
      <c r="DW979" s="30"/>
      <c r="DX979" s="30"/>
      <c r="DY979" s="30"/>
      <c r="DZ979" s="30"/>
      <c r="EA979" s="30"/>
      <c r="EB979" s="30"/>
      <c r="EC979" s="30"/>
      <c r="ED979" s="30"/>
      <c r="EE979" s="30"/>
      <c r="EF979" s="30"/>
      <c r="EG979" s="30"/>
      <c r="EH979" s="30"/>
      <c r="EI979" s="30"/>
      <c r="EJ979" s="30"/>
      <c r="EK979" s="30"/>
      <c r="EL979" s="30"/>
      <c r="EM979" s="30"/>
      <c r="EN979" s="30"/>
      <c r="EO979" s="30"/>
      <c r="EP979" s="30"/>
      <c r="EQ979" s="30"/>
      <c r="ER979" s="30"/>
      <c r="ES979" s="30"/>
      <c r="ET979" s="30"/>
      <c r="EU979" s="30"/>
      <c r="EV979" s="30"/>
      <c r="EW979" s="30"/>
      <c r="EX979" s="30"/>
      <c r="EY979" s="30"/>
      <c r="EZ979" s="30"/>
      <c r="FA979" s="30"/>
      <c r="FB979" s="30"/>
      <c r="FC979" s="30"/>
      <c r="FD979" s="30"/>
      <c r="FE979" s="30"/>
      <c r="FF979" s="30"/>
      <c r="FG979" s="30"/>
      <c r="FH979" s="30"/>
      <c r="FI979" s="30"/>
      <c r="FJ979" s="30"/>
      <c r="FK979" s="30"/>
      <c r="FL979" s="30"/>
      <c r="FM979" s="30"/>
      <c r="FN979" s="30"/>
      <c r="FO979" s="30"/>
      <c r="FP979" s="30"/>
      <c r="FQ979" s="30"/>
      <c r="FR979" s="30"/>
      <c r="FS979" s="30"/>
      <c r="FT979" s="30"/>
      <c r="FU979" s="30"/>
      <c r="FV979" s="30"/>
      <c r="FW979" s="30"/>
      <c r="FX979" s="30"/>
      <c r="FY979" s="30"/>
      <c r="FZ979" s="30"/>
      <c r="GA979" s="30"/>
      <c r="GB979" s="30"/>
      <c r="GC979" s="30"/>
      <c r="GD979" s="30"/>
      <c r="GE979" s="30"/>
      <c r="GF979" s="30"/>
      <c r="GG979" s="30"/>
      <c r="GH979" s="30"/>
      <c r="GI979" s="30"/>
      <c r="GJ979" s="30"/>
      <c r="GK979" s="30"/>
      <c r="GL979" s="30"/>
      <c r="GM979" s="30"/>
      <c r="GN979" s="30"/>
      <c r="GO979" s="30"/>
      <c r="GP979" s="30"/>
      <c r="GQ979" s="30"/>
      <c r="GR979" s="30"/>
      <c r="GS979" s="30"/>
      <c r="GT979" s="30"/>
      <c r="GU979" s="30"/>
      <c r="GV979" s="30"/>
      <c r="GW979" s="30"/>
      <c r="GX979" s="30"/>
      <c r="GY979" s="30"/>
      <c r="GZ979" s="30"/>
      <c r="HA979" s="30"/>
      <c r="HB979" s="30"/>
      <c r="HC979" s="30"/>
      <c r="HD979" s="30"/>
      <c r="HE979" s="30"/>
      <c r="HF979" s="30"/>
      <c r="HG979" s="30"/>
      <c r="HH979" s="30"/>
      <c r="HI979" s="30"/>
      <c r="HJ979" s="30"/>
      <c r="HK979" s="30"/>
      <c r="HL979" s="30"/>
      <c r="HM979" s="30"/>
      <c r="HN979" s="30"/>
      <c r="HO979" s="30"/>
      <c r="HP979" s="30"/>
      <c r="HQ979" s="30"/>
      <c r="HR979" s="30"/>
      <c r="HS979" s="30"/>
      <c r="HT979" s="30"/>
      <c r="HU979" s="30"/>
      <c r="HV979" s="30"/>
      <c r="HW979" s="30"/>
      <c r="HX979" s="30"/>
      <c r="HY979" s="30"/>
      <c r="HZ979" s="30"/>
      <c r="IA979" s="30"/>
      <c r="IB979" s="30"/>
      <c r="IC979" s="30"/>
      <c r="ID979" s="30"/>
      <c r="IE979" s="30"/>
      <c r="IF979" s="30"/>
      <c r="IG979" s="30"/>
      <c r="IH979" s="30"/>
      <c r="II979" s="30"/>
      <c r="IJ979" s="30"/>
      <c r="IK979" s="30"/>
      <c r="IL979" s="30"/>
      <c r="IM979" s="30"/>
      <c r="IN979" s="30"/>
      <c r="IO979" s="30"/>
    </row>
    <row r="980" s="10" customFormat="1" ht="35" customHeight="1" spans="1:18">
      <c r="A980" s="182" t="s">
        <v>676</v>
      </c>
      <c r="B980" s="62" t="s">
        <v>2325</v>
      </c>
      <c r="C980" s="98"/>
      <c r="D980" s="98"/>
      <c r="E980" s="67"/>
      <c r="F980" s="134" t="s">
        <v>2326</v>
      </c>
      <c r="G980" s="120">
        <f>G981</f>
        <v>445.2</v>
      </c>
      <c r="H980" s="135"/>
      <c r="I980" s="98"/>
      <c r="J980" s="98"/>
      <c r="K980" s="154"/>
      <c r="L980" s="154"/>
      <c r="M980" s="154"/>
      <c r="N980" s="154"/>
      <c r="O980" s="98"/>
      <c r="P980" s="98"/>
      <c r="Q980" s="98"/>
      <c r="R980" s="125"/>
    </row>
    <row r="981" s="10" customFormat="1" ht="64" customHeight="1" spans="1:18">
      <c r="A981" s="169">
        <v>1</v>
      </c>
      <c r="B981" s="70" t="s">
        <v>2327</v>
      </c>
      <c r="C981" s="119" t="s">
        <v>40</v>
      </c>
      <c r="D981" s="67" t="s">
        <v>41</v>
      </c>
      <c r="E981" s="67"/>
      <c r="F981" s="137" t="s">
        <v>2328</v>
      </c>
      <c r="G981" s="136">
        <f>439.8+5.4</f>
        <v>445.2</v>
      </c>
      <c r="H981" s="135"/>
      <c r="I981" s="98"/>
      <c r="J981" s="98"/>
      <c r="K981" s="154"/>
      <c r="L981" s="154"/>
      <c r="M981" s="154"/>
      <c r="N981" s="154"/>
      <c r="O981" s="98"/>
      <c r="P981" s="98"/>
      <c r="Q981" s="98"/>
      <c r="R981" s="75"/>
    </row>
    <row r="982" s="10" customFormat="1" ht="46" customHeight="1" spans="1:18">
      <c r="A982" s="182" t="s">
        <v>871</v>
      </c>
      <c r="B982" s="164" t="s">
        <v>2329</v>
      </c>
      <c r="C982" s="98"/>
      <c r="D982" s="98"/>
      <c r="E982" s="67"/>
      <c r="F982" s="134" t="s">
        <v>2330</v>
      </c>
      <c r="G982" s="120">
        <f>G983+G984+G985+G986+G987</f>
        <v>1837.36</v>
      </c>
      <c r="H982" s="135"/>
      <c r="I982" s="98"/>
      <c r="J982" s="98"/>
      <c r="K982" s="154"/>
      <c r="L982" s="154"/>
      <c r="M982" s="154"/>
      <c r="N982" s="154"/>
      <c r="O982" s="98"/>
      <c r="P982" s="98"/>
      <c r="Q982" s="98"/>
      <c r="R982" s="125"/>
    </row>
    <row r="983" s="9" customFormat="1" ht="92" customHeight="1" spans="1:18">
      <c r="A983" s="98">
        <v>1</v>
      </c>
      <c r="B983" s="246" t="s">
        <v>2331</v>
      </c>
      <c r="C983" s="70" t="s">
        <v>40</v>
      </c>
      <c r="D983" s="79" t="s">
        <v>41</v>
      </c>
      <c r="E983" s="76" t="s">
        <v>2332</v>
      </c>
      <c r="F983" s="71" t="s">
        <v>2333</v>
      </c>
      <c r="G983" s="136">
        <v>361</v>
      </c>
      <c r="H983" s="75" t="s">
        <v>2334</v>
      </c>
      <c r="I983" s="122">
        <v>29</v>
      </c>
      <c r="J983" s="122">
        <v>226</v>
      </c>
      <c r="K983" s="97">
        <v>0.32</v>
      </c>
      <c r="L983" s="97">
        <v>5.08</v>
      </c>
      <c r="M983" s="97">
        <v>1.753</v>
      </c>
      <c r="N983" s="154">
        <v>22.86</v>
      </c>
      <c r="O983" s="119" t="s">
        <v>2335</v>
      </c>
      <c r="P983" s="119" t="s">
        <v>2335</v>
      </c>
      <c r="Q983" s="98">
        <v>2021.12</v>
      </c>
      <c r="R983" s="125"/>
    </row>
    <row r="984" s="10" customFormat="1" ht="92" customHeight="1" spans="1:26">
      <c r="A984" s="98">
        <v>2</v>
      </c>
      <c r="B984" s="246" t="s">
        <v>2336</v>
      </c>
      <c r="C984" s="70" t="s">
        <v>40</v>
      </c>
      <c r="D984" s="79" t="s">
        <v>41</v>
      </c>
      <c r="E984" s="76" t="s">
        <v>2337</v>
      </c>
      <c r="F984" s="71" t="s">
        <v>2338</v>
      </c>
      <c r="G984" s="136">
        <v>500</v>
      </c>
      <c r="H984" s="71" t="s">
        <v>2339</v>
      </c>
      <c r="I984" s="79">
        <v>20</v>
      </c>
      <c r="J984" s="79">
        <v>235</v>
      </c>
      <c r="K984" s="97">
        <v>0.28</v>
      </c>
      <c r="L984" s="97">
        <v>5.08</v>
      </c>
      <c r="M984" s="97">
        <v>1.54</v>
      </c>
      <c r="N984" s="97">
        <v>22.86</v>
      </c>
      <c r="O984" s="119" t="s">
        <v>2335</v>
      </c>
      <c r="P984" s="119" t="s">
        <v>2335</v>
      </c>
      <c r="Q984" s="98">
        <v>2021.12</v>
      </c>
      <c r="R984" s="125"/>
      <c r="Z984" s="10" t="s">
        <v>2340</v>
      </c>
    </row>
    <row r="985" s="10" customFormat="1" ht="92" customHeight="1" spans="1:18">
      <c r="A985" s="98">
        <v>3</v>
      </c>
      <c r="B985" s="246" t="s">
        <v>2341</v>
      </c>
      <c r="C985" s="70" t="s">
        <v>40</v>
      </c>
      <c r="D985" s="79" t="s">
        <v>41</v>
      </c>
      <c r="E985" s="76" t="s">
        <v>2342</v>
      </c>
      <c r="F985" s="71" t="s">
        <v>2343</v>
      </c>
      <c r="G985" s="136">
        <v>600</v>
      </c>
      <c r="H985" s="75" t="s">
        <v>2344</v>
      </c>
      <c r="I985" s="122">
        <v>81</v>
      </c>
      <c r="J985" s="122"/>
      <c r="K985" s="154">
        <v>1.71</v>
      </c>
      <c r="L985" s="154"/>
      <c r="M985" s="154">
        <v>8.72</v>
      </c>
      <c r="N985" s="154"/>
      <c r="O985" s="119" t="s">
        <v>2335</v>
      </c>
      <c r="P985" s="119" t="s">
        <v>2335</v>
      </c>
      <c r="Q985" s="67">
        <v>2021.12</v>
      </c>
      <c r="R985" s="125"/>
    </row>
    <row r="986" s="10" customFormat="1" ht="92" customHeight="1" spans="1:18">
      <c r="A986" s="98">
        <v>4</v>
      </c>
      <c r="B986" s="246" t="s">
        <v>2345</v>
      </c>
      <c r="C986" s="70" t="s">
        <v>40</v>
      </c>
      <c r="D986" s="79" t="s">
        <v>41</v>
      </c>
      <c r="E986" s="76" t="s">
        <v>2342</v>
      </c>
      <c r="F986" s="71" t="s">
        <v>2346</v>
      </c>
      <c r="G986" s="136">
        <f>105+5</f>
        <v>110</v>
      </c>
      <c r="H986" s="71" t="s">
        <v>2347</v>
      </c>
      <c r="I986" s="79">
        <v>94</v>
      </c>
      <c r="J986" s="79"/>
      <c r="K986" s="97">
        <v>3.59</v>
      </c>
      <c r="L986" s="97"/>
      <c r="M986" s="97">
        <v>17.91</v>
      </c>
      <c r="N986" s="97"/>
      <c r="O986" s="119" t="s">
        <v>2335</v>
      </c>
      <c r="P986" s="119" t="s">
        <v>2335</v>
      </c>
      <c r="Q986" s="67">
        <v>2021.12</v>
      </c>
      <c r="R986" s="75"/>
    </row>
    <row r="987" s="8" customFormat="1" ht="92" customHeight="1" spans="1:249">
      <c r="A987" s="98">
        <v>5</v>
      </c>
      <c r="B987" s="75" t="s">
        <v>2348</v>
      </c>
      <c r="C987" s="70" t="s">
        <v>40</v>
      </c>
      <c r="D987" s="67" t="s">
        <v>867</v>
      </c>
      <c r="E987" s="70" t="s">
        <v>2349</v>
      </c>
      <c r="F987" s="143" t="s">
        <v>2350</v>
      </c>
      <c r="G987" s="67">
        <v>266.36</v>
      </c>
      <c r="H987" s="70" t="s">
        <v>2351</v>
      </c>
      <c r="I987" s="67">
        <v>12</v>
      </c>
      <c r="J987" s="67">
        <v>15</v>
      </c>
      <c r="K987" s="67">
        <v>0.22</v>
      </c>
      <c r="L987" s="154">
        <v>0.41</v>
      </c>
      <c r="M987" s="154">
        <v>1.2</v>
      </c>
      <c r="N987" s="154">
        <v>2.5</v>
      </c>
      <c r="O987" s="70" t="s">
        <v>2335</v>
      </c>
      <c r="P987" s="70" t="s">
        <v>2335</v>
      </c>
      <c r="Q987" s="67">
        <v>2022.08</v>
      </c>
      <c r="R987" s="112"/>
      <c r="S987" s="10"/>
      <c r="T987" s="10"/>
      <c r="U987" s="10"/>
      <c r="V987" s="10"/>
      <c r="W987" s="10"/>
      <c r="X987" s="10"/>
      <c r="Y987" s="10"/>
      <c r="Z987" s="10"/>
      <c r="AA987" s="10"/>
      <c r="AB987" s="10"/>
      <c r="AC987" s="10"/>
      <c r="AD987" s="10"/>
      <c r="AE987" s="10"/>
      <c r="AF987" s="10"/>
      <c r="AG987" s="10"/>
      <c r="AH987" s="10"/>
      <c r="AI987" s="10"/>
      <c r="AJ987" s="10"/>
      <c r="AK987" s="10"/>
      <c r="AL987" s="10"/>
      <c r="AM987" s="10"/>
      <c r="AN987" s="10"/>
      <c r="AO987" s="10"/>
      <c r="AP987" s="10"/>
      <c r="AQ987" s="10"/>
      <c r="AR987" s="10"/>
      <c r="AS987" s="10"/>
      <c r="AT987" s="10"/>
      <c r="AU987" s="10"/>
      <c r="AV987" s="10"/>
      <c r="AW987" s="10"/>
      <c r="AX987" s="10"/>
      <c r="AY987" s="10"/>
      <c r="AZ987" s="10"/>
      <c r="BA987" s="10"/>
      <c r="BB987" s="10"/>
      <c r="BC987" s="10"/>
      <c r="BD987" s="10"/>
      <c r="BE987" s="10"/>
      <c r="BF987" s="10"/>
      <c r="BG987" s="10"/>
      <c r="BH987" s="10"/>
      <c r="BI987" s="10"/>
      <c r="BJ987" s="10"/>
      <c r="BK987" s="10"/>
      <c r="BL987" s="10"/>
      <c r="BM987" s="10"/>
      <c r="BN987" s="10"/>
      <c r="BO987" s="10"/>
      <c r="BP987" s="10"/>
      <c r="BQ987" s="10"/>
      <c r="BR987" s="10"/>
      <c r="BS987" s="10"/>
      <c r="BT987" s="10"/>
      <c r="BU987" s="10"/>
      <c r="BV987" s="10"/>
      <c r="BW987" s="10"/>
      <c r="BX987" s="10"/>
      <c r="BY987" s="10"/>
      <c r="BZ987" s="10"/>
      <c r="CA987" s="10"/>
      <c r="CB987" s="10"/>
      <c r="CC987" s="10"/>
      <c r="CD987" s="10"/>
      <c r="CE987" s="10"/>
      <c r="CF987" s="10"/>
      <c r="CG987" s="10"/>
      <c r="CH987" s="10"/>
      <c r="CI987" s="10"/>
      <c r="CJ987" s="10"/>
      <c r="CK987" s="10"/>
      <c r="CL987" s="10"/>
      <c r="CM987" s="10"/>
      <c r="CN987" s="10"/>
      <c r="CO987" s="10"/>
      <c r="CP987" s="10"/>
      <c r="CQ987" s="10"/>
      <c r="CR987" s="10"/>
      <c r="CS987" s="10"/>
      <c r="CT987" s="10"/>
      <c r="CU987" s="10"/>
      <c r="CV987" s="10"/>
      <c r="CW987" s="10"/>
      <c r="CX987" s="10"/>
      <c r="CY987" s="10"/>
      <c r="CZ987" s="10"/>
      <c r="DA987" s="10"/>
      <c r="DB987" s="10"/>
      <c r="DC987" s="10"/>
      <c r="DD987" s="10"/>
      <c r="DE987" s="10"/>
      <c r="DF987" s="10"/>
      <c r="DG987" s="10"/>
      <c r="DH987" s="10"/>
      <c r="DI987" s="10"/>
      <c r="DJ987" s="10"/>
      <c r="DK987" s="10"/>
      <c r="DL987" s="10"/>
      <c r="DM987" s="10"/>
      <c r="DN987" s="10"/>
      <c r="DO987" s="10"/>
      <c r="DP987" s="10"/>
      <c r="DQ987" s="10"/>
      <c r="DR987" s="10"/>
      <c r="DS987" s="10"/>
      <c r="DT987" s="10"/>
      <c r="DU987" s="10"/>
      <c r="DV987" s="10"/>
      <c r="DW987" s="10"/>
      <c r="DX987" s="10"/>
      <c r="DY987" s="10"/>
      <c r="DZ987" s="10"/>
      <c r="EA987" s="10"/>
      <c r="EB987" s="10"/>
      <c r="EC987" s="10"/>
      <c r="ED987" s="10"/>
      <c r="EE987" s="10"/>
      <c r="EF987" s="10"/>
      <c r="EG987" s="10"/>
      <c r="EH987" s="10"/>
      <c r="EI987" s="10"/>
      <c r="EJ987" s="10"/>
      <c r="EK987" s="10"/>
      <c r="EL987" s="10"/>
      <c r="EM987" s="10"/>
      <c r="EN987" s="10"/>
      <c r="EO987" s="10"/>
      <c r="EP987" s="10"/>
      <c r="EQ987" s="10"/>
      <c r="ER987" s="10"/>
      <c r="ES987" s="10"/>
      <c r="ET987" s="10"/>
      <c r="EU987" s="10"/>
      <c r="EV987" s="10"/>
      <c r="EW987" s="10"/>
      <c r="EX987" s="10"/>
      <c r="EY987" s="10"/>
      <c r="EZ987" s="10"/>
      <c r="FA987" s="10"/>
      <c r="FB987" s="10"/>
      <c r="FC987" s="10"/>
      <c r="FD987" s="10"/>
      <c r="FE987" s="10"/>
      <c r="FF987" s="10"/>
      <c r="FG987" s="10"/>
      <c r="FH987" s="10"/>
      <c r="FI987" s="10"/>
      <c r="FJ987" s="10"/>
      <c r="FK987" s="10"/>
      <c r="FL987" s="10"/>
      <c r="FM987" s="10"/>
      <c r="FN987" s="10"/>
      <c r="FO987" s="10"/>
      <c r="FP987" s="10"/>
      <c r="FQ987" s="10"/>
      <c r="FR987" s="10"/>
      <c r="FS987" s="10"/>
      <c r="FT987" s="10"/>
      <c r="FU987" s="10"/>
      <c r="FV987" s="10"/>
      <c r="FW987" s="10"/>
      <c r="FX987" s="10"/>
      <c r="FY987" s="10"/>
      <c r="FZ987" s="10"/>
      <c r="GA987" s="10"/>
      <c r="GB987" s="10"/>
      <c r="GC987" s="10"/>
      <c r="GD987" s="10"/>
      <c r="GE987" s="10"/>
      <c r="GF987" s="10"/>
      <c r="GG987" s="10"/>
      <c r="GH987" s="10"/>
      <c r="GI987" s="10"/>
      <c r="GJ987" s="10"/>
      <c r="GK987" s="10"/>
      <c r="GL987" s="10"/>
      <c r="GM987" s="10"/>
      <c r="GN987" s="10"/>
      <c r="GO987" s="10"/>
      <c r="GP987" s="10"/>
      <c r="GQ987" s="10"/>
      <c r="GR987" s="10"/>
      <c r="GS987" s="10"/>
      <c r="GT987" s="10"/>
      <c r="GU987" s="10"/>
      <c r="GV987" s="10"/>
      <c r="GW987" s="10"/>
      <c r="GX987" s="10"/>
      <c r="GY987" s="10"/>
      <c r="GZ987" s="10"/>
      <c r="HA987" s="10"/>
      <c r="HB987" s="10"/>
      <c r="HC987" s="10"/>
      <c r="HD987" s="10"/>
      <c r="HE987" s="10"/>
      <c r="HF987" s="10"/>
      <c r="HG987" s="10"/>
      <c r="HH987" s="10"/>
      <c r="HI987" s="10"/>
      <c r="HJ987" s="10"/>
      <c r="HK987" s="10"/>
      <c r="HL987" s="10"/>
      <c r="HM987" s="10"/>
      <c r="HN987" s="10"/>
      <c r="HO987" s="10"/>
      <c r="HP987" s="10"/>
      <c r="HQ987" s="10"/>
      <c r="HR987" s="10"/>
      <c r="HS987" s="10"/>
      <c r="HT987" s="10"/>
      <c r="HU987" s="10"/>
      <c r="HV987" s="10"/>
      <c r="HW987" s="10"/>
      <c r="HX987" s="10"/>
      <c r="HY987" s="10"/>
      <c r="HZ987" s="10"/>
      <c r="IA987" s="10"/>
      <c r="IB987" s="10"/>
      <c r="IC987" s="10"/>
      <c r="ID987" s="10"/>
      <c r="IE987" s="10"/>
      <c r="IF987" s="10"/>
      <c r="IG987" s="10"/>
      <c r="IH987" s="10"/>
      <c r="II987" s="10"/>
      <c r="IJ987" s="10"/>
      <c r="IK987" s="10"/>
      <c r="IL987" s="10"/>
      <c r="IM987" s="10"/>
      <c r="IN987" s="10"/>
      <c r="IO987" s="10"/>
    </row>
    <row r="988" s="13" customFormat="1" ht="92" customHeight="1" spans="1:249">
      <c r="A988" s="164" t="s">
        <v>888</v>
      </c>
      <c r="B988" s="312" t="s">
        <v>2352</v>
      </c>
      <c r="C988" s="80"/>
      <c r="D988" s="80"/>
      <c r="E988" s="80"/>
      <c r="F988" s="64" t="s">
        <v>2353</v>
      </c>
      <c r="G988" s="120">
        <f>G989+G990+G991+G992</f>
        <v>525.45</v>
      </c>
      <c r="H988" s="66"/>
      <c r="I988" s="80"/>
      <c r="J988" s="80"/>
      <c r="K988" s="65"/>
      <c r="L988" s="65"/>
      <c r="M988" s="65"/>
      <c r="N988" s="65"/>
      <c r="O988" s="92"/>
      <c r="P988" s="92"/>
      <c r="Q988" s="63"/>
      <c r="R988" s="107"/>
      <c r="S988" s="124"/>
      <c r="T988" s="124"/>
      <c r="U988" s="124"/>
      <c r="V988" s="124"/>
      <c r="W988" s="124"/>
      <c r="X988" s="124"/>
      <c r="Y988" s="124"/>
      <c r="Z988" s="124"/>
      <c r="AA988" s="124"/>
      <c r="AB988" s="124"/>
      <c r="AC988" s="124"/>
      <c r="AD988" s="124"/>
      <c r="AE988" s="124"/>
      <c r="AF988" s="124"/>
      <c r="AG988" s="124"/>
      <c r="AH988" s="124"/>
      <c r="AI988" s="124"/>
      <c r="AJ988" s="124"/>
      <c r="AK988" s="124"/>
      <c r="AL988" s="124"/>
      <c r="AM988" s="124"/>
      <c r="AN988" s="124"/>
      <c r="AO988" s="124"/>
      <c r="AP988" s="124"/>
      <c r="AQ988" s="124"/>
      <c r="AR988" s="124"/>
      <c r="AS988" s="124"/>
      <c r="AT988" s="124"/>
      <c r="AU988" s="124"/>
      <c r="AV988" s="124"/>
      <c r="AW988" s="124"/>
      <c r="AX988" s="124"/>
      <c r="AY988" s="124"/>
      <c r="AZ988" s="124"/>
      <c r="BA988" s="124"/>
      <c r="BB988" s="124"/>
      <c r="BC988" s="124"/>
      <c r="BD988" s="124"/>
      <c r="BE988" s="124"/>
      <c r="BF988" s="124"/>
      <c r="BG988" s="124"/>
      <c r="BH988" s="124"/>
      <c r="BI988" s="124"/>
      <c r="BJ988" s="124"/>
      <c r="BK988" s="124"/>
      <c r="BL988" s="124"/>
      <c r="BM988" s="124"/>
      <c r="BN988" s="124"/>
      <c r="BO988" s="124"/>
      <c r="BP988" s="124"/>
      <c r="BQ988" s="124"/>
      <c r="BR988" s="124"/>
      <c r="BS988" s="124"/>
      <c r="BT988" s="124"/>
      <c r="BU988" s="124"/>
      <c r="BV988" s="124"/>
      <c r="BW988" s="124"/>
      <c r="BX988" s="124"/>
      <c r="BY988" s="124"/>
      <c r="BZ988" s="124"/>
      <c r="CA988" s="124"/>
      <c r="CB988" s="124"/>
      <c r="CC988" s="124"/>
      <c r="CD988" s="124"/>
      <c r="CE988" s="124"/>
      <c r="CF988" s="124"/>
      <c r="CG988" s="124"/>
      <c r="CH988" s="124"/>
      <c r="CI988" s="124"/>
      <c r="CJ988" s="124"/>
      <c r="CK988" s="124"/>
      <c r="CL988" s="124"/>
      <c r="CM988" s="124"/>
      <c r="CN988" s="124"/>
      <c r="CO988" s="124"/>
      <c r="CP988" s="124"/>
      <c r="CQ988" s="124"/>
      <c r="CR988" s="124"/>
      <c r="CS988" s="124"/>
      <c r="CT988" s="124"/>
      <c r="CU988" s="124"/>
      <c r="CV988" s="124"/>
      <c r="CW988" s="124"/>
      <c r="CX988" s="124"/>
      <c r="CY988" s="124"/>
      <c r="CZ988" s="124"/>
      <c r="DA988" s="124"/>
      <c r="DB988" s="124"/>
      <c r="DC988" s="124"/>
      <c r="DD988" s="124"/>
      <c r="DE988" s="124"/>
      <c r="DF988" s="124"/>
      <c r="DG988" s="124"/>
      <c r="DH988" s="124"/>
      <c r="DI988" s="124"/>
      <c r="DJ988" s="124"/>
      <c r="DK988" s="124"/>
      <c r="DL988" s="124"/>
      <c r="DM988" s="124"/>
      <c r="DN988" s="124"/>
      <c r="DO988" s="124"/>
      <c r="DP988" s="124"/>
      <c r="DQ988" s="124"/>
      <c r="DR988" s="124"/>
      <c r="DS988" s="124"/>
      <c r="DT988" s="124"/>
      <c r="DU988" s="124"/>
      <c r="DV988" s="124"/>
      <c r="DW988" s="124"/>
      <c r="DX988" s="124"/>
      <c r="DY988" s="124"/>
      <c r="DZ988" s="124"/>
      <c r="EA988" s="124"/>
      <c r="EB988" s="124"/>
      <c r="EC988" s="124"/>
      <c r="ED988" s="124"/>
      <c r="EE988" s="124"/>
      <c r="EF988" s="124"/>
      <c r="EG988" s="124"/>
      <c r="EH988" s="124"/>
      <c r="EI988" s="124"/>
      <c r="EJ988" s="124"/>
      <c r="EK988" s="124"/>
      <c r="EL988" s="124"/>
      <c r="EM988" s="124"/>
      <c r="EN988" s="124"/>
      <c r="EO988" s="124"/>
      <c r="EP988" s="124"/>
      <c r="EQ988" s="124"/>
      <c r="ER988" s="124"/>
      <c r="ES988" s="124"/>
      <c r="ET988" s="124"/>
      <c r="EU988" s="124"/>
      <c r="EV988" s="124"/>
      <c r="EW988" s="124"/>
      <c r="EX988" s="124"/>
      <c r="EY988" s="124"/>
      <c r="EZ988" s="124"/>
      <c r="FA988" s="124"/>
      <c r="FB988" s="124"/>
      <c r="FC988" s="124"/>
      <c r="FD988" s="124"/>
      <c r="FE988" s="124"/>
      <c r="FF988" s="124"/>
      <c r="FG988" s="124"/>
      <c r="FH988" s="124"/>
      <c r="FI988" s="124"/>
      <c r="FJ988" s="124"/>
      <c r="FK988" s="124"/>
      <c r="FL988" s="124"/>
      <c r="FM988" s="124"/>
      <c r="FN988" s="124"/>
      <c r="FO988" s="124"/>
      <c r="FP988" s="124"/>
      <c r="FQ988" s="124"/>
      <c r="FR988" s="124"/>
      <c r="FS988" s="124"/>
      <c r="FT988" s="124"/>
      <c r="FU988" s="124"/>
      <c r="FV988" s="124"/>
      <c r="FW988" s="124"/>
      <c r="FX988" s="124"/>
      <c r="FY988" s="124"/>
      <c r="FZ988" s="124"/>
      <c r="GA988" s="124"/>
      <c r="GB988" s="124"/>
      <c r="GC988" s="124"/>
      <c r="GD988" s="124"/>
      <c r="GE988" s="124"/>
      <c r="GF988" s="124"/>
      <c r="GG988" s="124"/>
      <c r="GH988" s="124"/>
      <c r="GI988" s="124"/>
      <c r="GJ988" s="124"/>
      <c r="GK988" s="124"/>
      <c r="GL988" s="124"/>
      <c r="GM988" s="124"/>
      <c r="GN988" s="124"/>
      <c r="GO988" s="124"/>
      <c r="GP988" s="124"/>
      <c r="GQ988" s="124"/>
      <c r="GR988" s="124"/>
      <c r="GS988" s="124"/>
      <c r="GT988" s="124"/>
      <c r="GU988" s="124"/>
      <c r="GV988" s="124"/>
      <c r="GW988" s="124"/>
      <c r="GX988" s="124"/>
      <c r="GY988" s="124"/>
      <c r="GZ988" s="124"/>
      <c r="HA988" s="124"/>
      <c r="HB988" s="124"/>
      <c r="HC988" s="124"/>
      <c r="HD988" s="124"/>
      <c r="HE988" s="124"/>
      <c r="HF988" s="124"/>
      <c r="HG988" s="124"/>
      <c r="HH988" s="124"/>
      <c r="HI988" s="124"/>
      <c r="HJ988" s="124"/>
      <c r="HK988" s="124"/>
      <c r="HL988" s="124"/>
      <c r="HM988" s="124"/>
      <c r="HN988" s="124"/>
      <c r="HO988" s="124"/>
      <c r="HP988" s="124"/>
      <c r="HQ988" s="124"/>
      <c r="HR988" s="124"/>
      <c r="HS988" s="124"/>
      <c r="HT988" s="124"/>
      <c r="HU988" s="124"/>
      <c r="HV988" s="124"/>
      <c r="HW988" s="124"/>
      <c r="HX988" s="124"/>
      <c r="HY988" s="124"/>
      <c r="HZ988" s="124"/>
      <c r="IA988" s="124"/>
      <c r="IB988" s="124"/>
      <c r="IC988" s="124"/>
      <c r="ID988" s="124"/>
      <c r="IE988" s="124"/>
      <c r="IF988" s="124"/>
      <c r="IG988" s="124"/>
      <c r="IH988" s="124"/>
      <c r="II988" s="124"/>
      <c r="IJ988" s="124"/>
      <c r="IK988" s="124"/>
      <c r="IL988" s="124"/>
      <c r="IM988" s="124"/>
      <c r="IN988" s="124"/>
      <c r="IO988" s="124"/>
    </row>
    <row r="989" s="10" customFormat="1" ht="92" customHeight="1" spans="1:18">
      <c r="A989" s="98">
        <v>1</v>
      </c>
      <c r="B989" s="246" t="s">
        <v>2354</v>
      </c>
      <c r="C989" s="76" t="s">
        <v>40</v>
      </c>
      <c r="D989" s="79" t="s">
        <v>788</v>
      </c>
      <c r="E989" s="76" t="s">
        <v>2355</v>
      </c>
      <c r="F989" s="71" t="s">
        <v>2356</v>
      </c>
      <c r="G989" s="136">
        <v>254.93</v>
      </c>
      <c r="H989" s="71" t="s">
        <v>2357</v>
      </c>
      <c r="I989" s="79">
        <v>7</v>
      </c>
      <c r="J989" s="79"/>
      <c r="K989" s="72">
        <v>0.128</v>
      </c>
      <c r="L989" s="72">
        <v>0.1944</v>
      </c>
      <c r="M989" s="72">
        <v>0.768</v>
      </c>
      <c r="N989" s="72">
        <v>0.9003</v>
      </c>
      <c r="O989" s="119" t="s">
        <v>2358</v>
      </c>
      <c r="P989" s="70" t="s">
        <v>2359</v>
      </c>
      <c r="Q989" s="67">
        <v>2022.04</v>
      </c>
      <c r="R989" s="137"/>
    </row>
    <row r="990" s="10" customFormat="1" ht="92" customHeight="1" spans="1:18">
      <c r="A990" s="98">
        <v>2</v>
      </c>
      <c r="B990" s="246" t="s">
        <v>2360</v>
      </c>
      <c r="C990" s="76" t="s">
        <v>40</v>
      </c>
      <c r="D990" s="79" t="s">
        <v>867</v>
      </c>
      <c r="E990" s="76" t="s">
        <v>1406</v>
      </c>
      <c r="F990" s="71" t="s">
        <v>2361</v>
      </c>
      <c r="G990" s="136">
        <v>36</v>
      </c>
      <c r="H990" s="71" t="s">
        <v>2357</v>
      </c>
      <c r="I990" s="79">
        <v>1</v>
      </c>
      <c r="J990" s="79"/>
      <c r="K990" s="72">
        <v>0.0045</v>
      </c>
      <c r="L990" s="72">
        <v>0.0062</v>
      </c>
      <c r="M990" s="72">
        <v>0.0162</v>
      </c>
      <c r="N990" s="72">
        <v>0.0258</v>
      </c>
      <c r="O990" s="119" t="s">
        <v>2358</v>
      </c>
      <c r="P990" s="70" t="s">
        <v>74</v>
      </c>
      <c r="Q990" s="67">
        <v>2022.08</v>
      </c>
      <c r="R990" s="125"/>
    </row>
    <row r="991" s="10" customFormat="1" ht="92" customHeight="1" spans="1:18">
      <c r="A991" s="98">
        <v>3</v>
      </c>
      <c r="B991" s="137" t="s">
        <v>2362</v>
      </c>
      <c r="C991" s="76" t="s">
        <v>40</v>
      </c>
      <c r="D991" s="79" t="s">
        <v>867</v>
      </c>
      <c r="E991" s="76" t="s">
        <v>2363</v>
      </c>
      <c r="F991" s="137" t="s">
        <v>2364</v>
      </c>
      <c r="G991" s="154">
        <v>139.75</v>
      </c>
      <c r="H991" s="71" t="s">
        <v>2357</v>
      </c>
      <c r="I991" s="79"/>
      <c r="J991" s="79"/>
      <c r="K991" s="72"/>
      <c r="L991" s="72"/>
      <c r="M991" s="72"/>
      <c r="N991" s="72"/>
      <c r="O991" s="119" t="s">
        <v>2358</v>
      </c>
      <c r="P991" s="70" t="s">
        <v>2365</v>
      </c>
      <c r="Q991" s="67">
        <v>2022.08</v>
      </c>
      <c r="R991" s="125"/>
    </row>
    <row r="992" s="10" customFormat="1" ht="92" customHeight="1" spans="1:18">
      <c r="A992" s="98">
        <v>4</v>
      </c>
      <c r="B992" s="137" t="s">
        <v>2366</v>
      </c>
      <c r="C992" s="76" t="s">
        <v>40</v>
      </c>
      <c r="D992" s="79" t="s">
        <v>867</v>
      </c>
      <c r="E992" s="76" t="s">
        <v>1808</v>
      </c>
      <c r="F992" s="137" t="s">
        <v>2367</v>
      </c>
      <c r="G992" s="154">
        <v>94.77</v>
      </c>
      <c r="H992" s="71" t="s">
        <v>2357</v>
      </c>
      <c r="I992" s="79"/>
      <c r="J992" s="79"/>
      <c r="K992" s="72"/>
      <c r="L992" s="72"/>
      <c r="M992" s="72"/>
      <c r="N992" s="72"/>
      <c r="O992" s="119" t="s">
        <v>2358</v>
      </c>
      <c r="P992" s="70" t="s">
        <v>2365</v>
      </c>
      <c r="Q992" s="67">
        <v>2022.08</v>
      </c>
      <c r="R992" s="125"/>
    </row>
    <row r="993" s="18" customFormat="1" ht="48" customHeight="1" spans="1:249">
      <c r="A993" s="51" t="s">
        <v>2368</v>
      </c>
      <c r="B993" s="51" t="s">
        <v>2369</v>
      </c>
      <c r="C993" s="169"/>
      <c r="D993" s="169"/>
      <c r="E993" s="170"/>
      <c r="F993" s="171" t="s">
        <v>2370</v>
      </c>
      <c r="G993" s="172">
        <f>G994+G1019</f>
        <v>27.2</v>
      </c>
      <c r="H993" s="173"/>
      <c r="I993" s="169"/>
      <c r="J993" s="169"/>
      <c r="K993" s="175"/>
      <c r="L993" s="175"/>
      <c r="M993" s="175"/>
      <c r="N993" s="175"/>
      <c r="O993" s="169"/>
      <c r="P993" s="169"/>
      <c r="Q993" s="169"/>
      <c r="R993" s="178"/>
      <c r="S993" s="179"/>
      <c r="T993" s="179"/>
      <c r="U993" s="179"/>
      <c r="V993" s="179"/>
      <c r="W993" s="179"/>
      <c r="X993" s="179"/>
      <c r="Y993" s="179"/>
      <c r="Z993" s="179"/>
      <c r="AA993" s="179"/>
      <c r="AB993" s="179"/>
      <c r="AC993" s="179"/>
      <c r="AD993" s="179"/>
      <c r="AE993" s="179"/>
      <c r="AF993" s="179"/>
      <c r="AG993" s="179"/>
      <c r="AH993" s="179"/>
      <c r="AI993" s="179"/>
      <c r="AJ993" s="179"/>
      <c r="AK993" s="179"/>
      <c r="AL993" s="179"/>
      <c r="AM993" s="179"/>
      <c r="AN993" s="179"/>
      <c r="AO993" s="179"/>
      <c r="AP993" s="179"/>
      <c r="AQ993" s="179"/>
      <c r="AR993" s="179"/>
      <c r="AS993" s="179"/>
      <c r="AT993" s="179"/>
      <c r="AU993" s="179"/>
      <c r="AV993" s="179"/>
      <c r="AW993" s="179"/>
      <c r="AX993" s="179"/>
      <c r="AY993" s="179"/>
      <c r="AZ993" s="179"/>
      <c r="BA993" s="179"/>
      <c r="BB993" s="179"/>
      <c r="BC993" s="179"/>
      <c r="BD993" s="179"/>
      <c r="BE993" s="179"/>
      <c r="BF993" s="179"/>
      <c r="BG993" s="179"/>
      <c r="BH993" s="179"/>
      <c r="BI993" s="179"/>
      <c r="BJ993" s="179"/>
      <c r="BK993" s="179"/>
      <c r="BL993" s="179"/>
      <c r="BM993" s="179"/>
      <c r="BN993" s="179"/>
      <c r="BO993" s="179"/>
      <c r="BP993" s="179"/>
      <c r="BQ993" s="179"/>
      <c r="BR993" s="179"/>
      <c r="BS993" s="179"/>
      <c r="BT993" s="179"/>
      <c r="BU993" s="179"/>
      <c r="BV993" s="179"/>
      <c r="BW993" s="179"/>
      <c r="BX993" s="179"/>
      <c r="BY993" s="179"/>
      <c r="BZ993" s="179"/>
      <c r="CA993" s="179"/>
      <c r="CB993" s="179"/>
      <c r="CC993" s="179"/>
      <c r="CD993" s="179"/>
      <c r="CE993" s="179"/>
      <c r="CF993" s="179"/>
      <c r="CG993" s="179"/>
      <c r="CH993" s="179"/>
      <c r="CI993" s="179"/>
      <c r="CJ993" s="179"/>
      <c r="CK993" s="179"/>
      <c r="CL993" s="179"/>
      <c r="CM993" s="179"/>
      <c r="CN993" s="179"/>
      <c r="CO993" s="179"/>
      <c r="CP993" s="179"/>
      <c r="CQ993" s="179"/>
      <c r="CR993" s="179"/>
      <c r="CS993" s="179"/>
      <c r="CT993" s="179"/>
      <c r="CU993" s="179"/>
      <c r="CV993" s="179"/>
      <c r="CW993" s="179"/>
      <c r="CX993" s="179"/>
      <c r="CY993" s="179"/>
      <c r="CZ993" s="179"/>
      <c r="DA993" s="179"/>
      <c r="DB993" s="179"/>
      <c r="DC993" s="179"/>
      <c r="DD993" s="179"/>
      <c r="DE993" s="179"/>
      <c r="DF993" s="179"/>
      <c r="DG993" s="179"/>
      <c r="DH993" s="179"/>
      <c r="DI993" s="179"/>
      <c r="DJ993" s="179"/>
      <c r="DK993" s="179"/>
      <c r="DL993" s="179"/>
      <c r="DM993" s="179"/>
      <c r="DN993" s="179"/>
      <c r="DO993" s="179"/>
      <c r="DP993" s="179"/>
      <c r="DQ993" s="179"/>
      <c r="DR993" s="179"/>
      <c r="DS993" s="179"/>
      <c r="DT993" s="179"/>
      <c r="DU993" s="179"/>
      <c r="DV993" s="179"/>
      <c r="DW993" s="179"/>
      <c r="DX993" s="179"/>
      <c r="DY993" s="179"/>
      <c r="DZ993" s="179"/>
      <c r="EA993" s="179"/>
      <c r="EB993" s="179"/>
      <c r="EC993" s="179"/>
      <c r="ED993" s="179"/>
      <c r="EE993" s="179"/>
      <c r="EF993" s="179"/>
      <c r="EG993" s="179"/>
      <c r="EH993" s="179"/>
      <c r="EI993" s="179"/>
      <c r="EJ993" s="179"/>
      <c r="EK993" s="179"/>
      <c r="EL993" s="179"/>
      <c r="EM993" s="179"/>
      <c r="EN993" s="179"/>
      <c r="EO993" s="179"/>
      <c r="EP993" s="179"/>
      <c r="EQ993" s="179"/>
      <c r="ER993" s="179"/>
      <c r="ES993" s="179"/>
      <c r="ET993" s="179"/>
      <c r="EU993" s="179"/>
      <c r="EV993" s="179"/>
      <c r="EW993" s="179"/>
      <c r="EX993" s="179"/>
      <c r="EY993" s="179"/>
      <c r="EZ993" s="179"/>
      <c r="FA993" s="179"/>
      <c r="FB993" s="179"/>
      <c r="FC993" s="179"/>
      <c r="FD993" s="179"/>
      <c r="FE993" s="179"/>
      <c r="FF993" s="179"/>
      <c r="FG993" s="179"/>
      <c r="FH993" s="179"/>
      <c r="FI993" s="179"/>
      <c r="FJ993" s="179"/>
      <c r="FK993" s="179"/>
      <c r="FL993" s="179"/>
      <c r="FM993" s="179"/>
      <c r="FN993" s="179"/>
      <c r="FO993" s="179"/>
      <c r="FP993" s="179"/>
      <c r="FQ993" s="179"/>
      <c r="FR993" s="179"/>
      <c r="FS993" s="179"/>
      <c r="FT993" s="179"/>
      <c r="FU993" s="179"/>
      <c r="FV993" s="179"/>
      <c r="FW993" s="179"/>
      <c r="FX993" s="179"/>
      <c r="FY993" s="179"/>
      <c r="FZ993" s="179"/>
      <c r="GA993" s="179"/>
      <c r="GB993" s="179"/>
      <c r="GC993" s="179"/>
      <c r="GD993" s="179"/>
      <c r="GE993" s="179"/>
      <c r="GF993" s="179"/>
      <c r="GG993" s="179"/>
      <c r="GH993" s="179"/>
      <c r="GI993" s="179"/>
      <c r="GJ993" s="179"/>
      <c r="GK993" s="179"/>
      <c r="GL993" s="179"/>
      <c r="GM993" s="179"/>
      <c r="GN993" s="179"/>
      <c r="GO993" s="179"/>
      <c r="GP993" s="179"/>
      <c r="GQ993" s="179"/>
      <c r="GR993" s="179"/>
      <c r="GS993" s="179"/>
      <c r="GT993" s="179"/>
      <c r="GU993" s="179"/>
      <c r="GV993" s="179"/>
      <c r="GW993" s="179"/>
      <c r="GX993" s="179"/>
      <c r="GY993" s="179"/>
      <c r="GZ993" s="179"/>
      <c r="HA993" s="179"/>
      <c r="HB993" s="179"/>
      <c r="HC993" s="179"/>
      <c r="HD993" s="179"/>
      <c r="HE993" s="179"/>
      <c r="HF993" s="179"/>
      <c r="HG993" s="179"/>
      <c r="HH993" s="179"/>
      <c r="HI993" s="179"/>
      <c r="HJ993" s="179"/>
      <c r="HK993" s="179"/>
      <c r="HL993" s="179"/>
      <c r="HM993" s="179"/>
      <c r="HN993" s="179"/>
      <c r="HO993" s="179"/>
      <c r="HP993" s="179"/>
      <c r="HQ993" s="179"/>
      <c r="HR993" s="179"/>
      <c r="HS993" s="179"/>
      <c r="HT993" s="179"/>
      <c r="HU993" s="179"/>
      <c r="HV993" s="179"/>
      <c r="HW993" s="179"/>
      <c r="HX993" s="179"/>
      <c r="HY993" s="179"/>
      <c r="HZ993" s="179"/>
      <c r="IA993" s="179"/>
      <c r="IB993" s="179"/>
      <c r="IC993" s="179"/>
      <c r="ID993" s="179"/>
      <c r="IE993" s="179"/>
      <c r="IF993" s="179"/>
      <c r="IG993" s="179"/>
      <c r="IH993" s="179"/>
      <c r="II993" s="179"/>
      <c r="IJ993" s="179"/>
      <c r="IK993" s="179"/>
      <c r="IL993" s="179"/>
      <c r="IM993" s="179"/>
      <c r="IN993" s="179"/>
      <c r="IO993" s="179"/>
    </row>
    <row r="994" s="8" customFormat="1" ht="68" customHeight="1" spans="1:249">
      <c r="A994" s="119" t="s">
        <v>28</v>
      </c>
      <c r="B994" s="137" t="s">
        <v>2371</v>
      </c>
      <c r="C994" s="119" t="s">
        <v>40</v>
      </c>
      <c r="D994" s="67" t="s">
        <v>867</v>
      </c>
      <c r="E994" s="70" t="s">
        <v>883</v>
      </c>
      <c r="F994" s="137" t="s">
        <v>2372</v>
      </c>
      <c r="G994" s="136">
        <v>7.2</v>
      </c>
      <c r="H994" s="313" t="s">
        <v>2373</v>
      </c>
      <c r="I994" s="98"/>
      <c r="J994" s="98"/>
      <c r="K994" s="154"/>
      <c r="L994" s="154"/>
      <c r="M994" s="154"/>
      <c r="N994" s="154"/>
      <c r="O994" s="119" t="s">
        <v>986</v>
      </c>
      <c r="P994" s="119" t="s">
        <v>986</v>
      </c>
      <c r="Q994" s="98">
        <v>2022.08</v>
      </c>
      <c r="R994" s="125"/>
      <c r="S994" s="10"/>
      <c r="T994" s="10"/>
      <c r="U994" s="10"/>
      <c r="V994" s="10"/>
      <c r="W994" s="10"/>
      <c r="X994" s="10"/>
      <c r="Y994" s="10"/>
      <c r="Z994" s="10"/>
      <c r="AA994" s="10"/>
      <c r="AB994" s="10"/>
      <c r="AC994" s="10"/>
      <c r="AD994" s="10"/>
      <c r="AE994" s="10"/>
      <c r="AF994" s="10"/>
      <c r="AG994" s="10"/>
      <c r="AH994" s="10"/>
      <c r="AI994" s="10"/>
      <c r="AJ994" s="10"/>
      <c r="AK994" s="10"/>
      <c r="AL994" s="10"/>
      <c r="AM994" s="10"/>
      <c r="AN994" s="10"/>
      <c r="AO994" s="10"/>
      <c r="AP994" s="10"/>
      <c r="AQ994" s="10"/>
      <c r="AR994" s="10"/>
      <c r="AS994" s="10"/>
      <c r="AT994" s="10"/>
      <c r="AU994" s="10"/>
      <c r="AV994" s="10"/>
      <c r="AW994" s="10"/>
      <c r="AX994" s="10"/>
      <c r="AY994" s="10"/>
      <c r="AZ994" s="10"/>
      <c r="BA994" s="10"/>
      <c r="BB994" s="10"/>
      <c r="BC994" s="10"/>
      <c r="BD994" s="10"/>
      <c r="BE994" s="10"/>
      <c r="BF994" s="10"/>
      <c r="BG994" s="10"/>
      <c r="BH994" s="10"/>
      <c r="BI994" s="10"/>
      <c r="BJ994" s="10"/>
      <c r="BK994" s="10"/>
      <c r="BL994" s="10"/>
      <c r="BM994" s="10"/>
      <c r="BN994" s="10"/>
      <c r="BO994" s="10"/>
      <c r="BP994" s="10"/>
      <c r="BQ994" s="10"/>
      <c r="BR994" s="10"/>
      <c r="BS994" s="10"/>
      <c r="BT994" s="10"/>
      <c r="BU994" s="10"/>
      <c r="BV994" s="10"/>
      <c r="BW994" s="10"/>
      <c r="BX994" s="10"/>
      <c r="BY994" s="10"/>
      <c r="BZ994" s="10"/>
      <c r="CA994" s="10"/>
      <c r="CB994" s="10"/>
      <c r="CC994" s="10"/>
      <c r="CD994" s="10"/>
      <c r="CE994" s="10"/>
      <c r="CF994" s="10"/>
      <c r="CG994" s="10"/>
      <c r="CH994" s="10"/>
      <c r="CI994" s="10"/>
      <c r="CJ994" s="10"/>
      <c r="CK994" s="10"/>
      <c r="CL994" s="10"/>
      <c r="CM994" s="10"/>
      <c r="CN994" s="10"/>
      <c r="CO994" s="10"/>
      <c r="CP994" s="10"/>
      <c r="CQ994" s="10"/>
      <c r="CR994" s="10"/>
      <c r="CS994" s="10"/>
      <c r="CT994" s="10"/>
      <c r="CU994" s="10"/>
      <c r="CV994" s="10"/>
      <c r="CW994" s="10"/>
      <c r="CX994" s="10"/>
      <c r="CY994" s="10"/>
      <c r="CZ994" s="10"/>
      <c r="DA994" s="10"/>
      <c r="DB994" s="10"/>
      <c r="DC994" s="10"/>
      <c r="DD994" s="10"/>
      <c r="DE994" s="10"/>
      <c r="DF994" s="10"/>
      <c r="DG994" s="10"/>
      <c r="DH994" s="10"/>
      <c r="DI994" s="10"/>
      <c r="DJ994" s="10"/>
      <c r="DK994" s="10"/>
      <c r="DL994" s="10"/>
      <c r="DM994" s="10"/>
      <c r="DN994" s="10"/>
      <c r="DO994" s="10"/>
      <c r="DP994" s="10"/>
      <c r="DQ994" s="10"/>
      <c r="DR994" s="10"/>
      <c r="DS994" s="10"/>
      <c r="DT994" s="10"/>
      <c r="DU994" s="10"/>
      <c r="DV994" s="10"/>
      <c r="DW994" s="10"/>
      <c r="DX994" s="10"/>
      <c r="DY994" s="10"/>
      <c r="DZ994" s="10"/>
      <c r="EA994" s="10"/>
      <c r="EB994" s="10"/>
      <c r="EC994" s="10"/>
      <c r="ED994" s="10"/>
      <c r="EE994" s="10"/>
      <c r="EF994" s="10"/>
      <c r="EG994" s="10"/>
      <c r="EH994" s="10"/>
      <c r="EI994" s="10"/>
      <c r="EJ994" s="10"/>
      <c r="EK994" s="10"/>
      <c r="EL994" s="10"/>
      <c r="EM994" s="10"/>
      <c r="EN994" s="10"/>
      <c r="EO994" s="10"/>
      <c r="EP994" s="10"/>
      <c r="EQ994" s="10"/>
      <c r="ER994" s="10"/>
      <c r="ES994" s="10"/>
      <c r="ET994" s="10"/>
      <c r="EU994" s="10"/>
      <c r="EV994" s="10"/>
      <c r="EW994" s="10"/>
      <c r="EX994" s="10"/>
      <c r="EY994" s="10"/>
      <c r="EZ994" s="10"/>
      <c r="FA994" s="10"/>
      <c r="FB994" s="10"/>
      <c r="FC994" s="10"/>
      <c r="FD994" s="10"/>
      <c r="FE994" s="10"/>
      <c r="FF994" s="10"/>
      <c r="FG994" s="10"/>
      <c r="FH994" s="10"/>
      <c r="FI994" s="10"/>
      <c r="FJ994" s="10"/>
      <c r="FK994" s="10"/>
      <c r="FL994" s="10"/>
      <c r="FM994" s="10"/>
      <c r="FN994" s="10"/>
      <c r="FO994" s="10"/>
      <c r="FP994" s="10"/>
      <c r="FQ994" s="10"/>
      <c r="FR994" s="10"/>
      <c r="FS994" s="10"/>
      <c r="FT994" s="10"/>
      <c r="FU994" s="10"/>
      <c r="FV994" s="10"/>
      <c r="FW994" s="10"/>
      <c r="FX994" s="10"/>
      <c r="FY994" s="10"/>
      <c r="FZ994" s="10"/>
      <c r="GA994" s="10"/>
      <c r="GB994" s="10"/>
      <c r="GC994" s="10"/>
      <c r="GD994" s="10"/>
      <c r="GE994" s="10"/>
      <c r="GF994" s="10"/>
      <c r="GG994" s="10"/>
      <c r="GH994" s="10"/>
      <c r="GI994" s="10"/>
      <c r="GJ994" s="10"/>
      <c r="GK994" s="10"/>
      <c r="GL994" s="10"/>
      <c r="GM994" s="10"/>
      <c r="GN994" s="10"/>
      <c r="GO994" s="10"/>
      <c r="GP994" s="10"/>
      <c r="GQ994" s="10"/>
      <c r="GR994" s="10"/>
      <c r="GS994" s="10"/>
      <c r="GT994" s="10"/>
      <c r="GU994" s="10"/>
      <c r="GV994" s="10"/>
      <c r="GW994" s="10"/>
      <c r="GX994" s="10"/>
      <c r="GY994" s="10"/>
      <c r="GZ994" s="10"/>
      <c r="HA994" s="10"/>
      <c r="HB994" s="10"/>
      <c r="HC994" s="10"/>
      <c r="HD994" s="10"/>
      <c r="HE994" s="10"/>
      <c r="HF994" s="10"/>
      <c r="HG994" s="10"/>
      <c r="HH994" s="10"/>
      <c r="HI994" s="10"/>
      <c r="HJ994" s="10"/>
      <c r="HK994" s="10"/>
      <c r="HL994" s="10"/>
      <c r="HM994" s="10"/>
      <c r="HN994" s="10"/>
      <c r="HO994" s="10"/>
      <c r="HP994" s="10"/>
      <c r="HQ994" s="10"/>
      <c r="HR994" s="10"/>
      <c r="HS994" s="10"/>
      <c r="HT994" s="10"/>
      <c r="HU994" s="10"/>
      <c r="HV994" s="10"/>
      <c r="HW994" s="10"/>
      <c r="HX994" s="10"/>
      <c r="HY994" s="10"/>
      <c r="HZ994" s="10"/>
      <c r="IA994" s="10"/>
      <c r="IB994" s="10"/>
      <c r="IC994" s="10"/>
      <c r="ID994" s="10"/>
      <c r="IE994" s="10"/>
      <c r="IF994" s="10"/>
      <c r="IG994" s="10"/>
      <c r="IH994" s="10"/>
      <c r="II994" s="10"/>
      <c r="IJ994" s="10"/>
      <c r="IK994" s="10"/>
      <c r="IL994" s="10"/>
      <c r="IM994" s="10"/>
      <c r="IN994" s="10"/>
      <c r="IO994" s="10"/>
    </row>
    <row r="995" s="8" customFormat="1" ht="76" customHeight="1" spans="1:249">
      <c r="A995" s="98">
        <v>1</v>
      </c>
      <c r="B995" s="137" t="s">
        <v>2371</v>
      </c>
      <c r="C995" s="119" t="s">
        <v>40</v>
      </c>
      <c r="D995" s="67" t="s">
        <v>867</v>
      </c>
      <c r="E995" s="119" t="s">
        <v>2374</v>
      </c>
      <c r="F995" s="71" t="s">
        <v>2375</v>
      </c>
      <c r="G995" s="314">
        <v>0.3</v>
      </c>
      <c r="H995" s="313" t="s">
        <v>2373</v>
      </c>
      <c r="I995" s="73">
        <v>1</v>
      </c>
      <c r="J995" s="73"/>
      <c r="K995" s="136">
        <v>0.0077</v>
      </c>
      <c r="L995" s="136">
        <v>0.0115</v>
      </c>
      <c r="M995" s="136">
        <v>0.0417</v>
      </c>
      <c r="N995" s="136">
        <v>0.0571</v>
      </c>
      <c r="O995" s="119" t="s">
        <v>986</v>
      </c>
      <c r="P995" s="119" t="s">
        <v>986</v>
      </c>
      <c r="Q995" s="98">
        <v>2022.08</v>
      </c>
      <c r="R995" s="125"/>
      <c r="S995" s="10"/>
      <c r="T995" s="10"/>
      <c r="U995" s="10"/>
      <c r="V995" s="10"/>
      <c r="W995" s="10"/>
      <c r="X995" s="10"/>
      <c r="Y995" s="10"/>
      <c r="Z995" s="10"/>
      <c r="AA995" s="10"/>
      <c r="AB995" s="10"/>
      <c r="AC995" s="10"/>
      <c r="AD995" s="10"/>
      <c r="AE995" s="10"/>
      <c r="AF995" s="10"/>
      <c r="AG995" s="10"/>
      <c r="AH995" s="10"/>
      <c r="AI995" s="10"/>
      <c r="AJ995" s="10"/>
      <c r="AK995" s="10"/>
      <c r="AL995" s="10"/>
      <c r="AM995" s="10"/>
      <c r="AN995" s="10"/>
      <c r="AO995" s="10"/>
      <c r="AP995" s="10"/>
      <c r="AQ995" s="10"/>
      <c r="AR995" s="10"/>
      <c r="AS995" s="10"/>
      <c r="AT995" s="10"/>
      <c r="AU995" s="10"/>
      <c r="AV995" s="10"/>
      <c r="AW995" s="10"/>
      <c r="AX995" s="10"/>
      <c r="AY995" s="10"/>
      <c r="AZ995" s="10"/>
      <c r="BA995" s="10"/>
      <c r="BB995" s="10"/>
      <c r="BC995" s="10"/>
      <c r="BD995" s="10"/>
      <c r="BE995" s="10"/>
      <c r="BF995" s="10"/>
      <c r="BG995" s="10"/>
      <c r="BH995" s="10"/>
      <c r="BI995" s="10"/>
      <c r="BJ995" s="10"/>
      <c r="BK995" s="10"/>
      <c r="BL995" s="10"/>
      <c r="BM995" s="10"/>
      <c r="BN995" s="10"/>
      <c r="BO995" s="10"/>
      <c r="BP995" s="10"/>
      <c r="BQ995" s="10"/>
      <c r="BR995" s="10"/>
      <c r="BS995" s="10"/>
      <c r="BT995" s="10"/>
      <c r="BU995" s="10"/>
      <c r="BV995" s="10"/>
      <c r="BW995" s="10"/>
      <c r="BX995" s="10"/>
      <c r="BY995" s="10"/>
      <c r="BZ995" s="10"/>
      <c r="CA995" s="10"/>
      <c r="CB995" s="10"/>
      <c r="CC995" s="10"/>
      <c r="CD995" s="10"/>
      <c r="CE995" s="10"/>
      <c r="CF995" s="10"/>
      <c r="CG995" s="10"/>
      <c r="CH995" s="10"/>
      <c r="CI995" s="10"/>
      <c r="CJ995" s="10"/>
      <c r="CK995" s="10"/>
      <c r="CL995" s="10"/>
      <c r="CM995" s="10"/>
      <c r="CN995" s="10"/>
      <c r="CO995" s="10"/>
      <c r="CP995" s="10"/>
      <c r="CQ995" s="10"/>
      <c r="CR995" s="10"/>
      <c r="CS995" s="10"/>
      <c r="CT995" s="10"/>
      <c r="CU995" s="10"/>
      <c r="CV995" s="10"/>
      <c r="CW995" s="10"/>
      <c r="CX995" s="10"/>
      <c r="CY995" s="10"/>
      <c r="CZ995" s="10"/>
      <c r="DA995" s="10"/>
      <c r="DB995" s="10"/>
      <c r="DC995" s="10"/>
      <c r="DD995" s="10"/>
      <c r="DE995" s="10"/>
      <c r="DF995" s="10"/>
      <c r="DG995" s="10"/>
      <c r="DH995" s="10"/>
      <c r="DI995" s="10"/>
      <c r="DJ995" s="10"/>
      <c r="DK995" s="10"/>
      <c r="DL995" s="10"/>
      <c r="DM995" s="10"/>
      <c r="DN995" s="10"/>
      <c r="DO995" s="10"/>
      <c r="DP995" s="10"/>
      <c r="DQ995" s="10"/>
      <c r="DR995" s="10"/>
      <c r="DS995" s="10"/>
      <c r="DT995" s="10"/>
      <c r="DU995" s="10"/>
      <c r="DV995" s="10"/>
      <c r="DW995" s="10"/>
      <c r="DX995" s="10"/>
      <c r="DY995" s="10"/>
      <c r="DZ995" s="10"/>
      <c r="EA995" s="10"/>
      <c r="EB995" s="10"/>
      <c r="EC995" s="10"/>
      <c r="ED995" s="10"/>
      <c r="EE995" s="10"/>
      <c r="EF995" s="10"/>
      <c r="EG995" s="10"/>
      <c r="EH995" s="10"/>
      <c r="EI995" s="10"/>
      <c r="EJ995" s="10"/>
      <c r="EK995" s="10"/>
      <c r="EL995" s="10"/>
      <c r="EM995" s="10"/>
      <c r="EN995" s="10"/>
      <c r="EO995" s="10"/>
      <c r="EP995" s="10"/>
      <c r="EQ995" s="10"/>
      <c r="ER995" s="10"/>
      <c r="ES995" s="10"/>
      <c r="ET995" s="10"/>
      <c r="EU995" s="10"/>
      <c r="EV995" s="10"/>
      <c r="EW995" s="10"/>
      <c r="EX995" s="10"/>
      <c r="EY995" s="10"/>
      <c r="EZ995" s="10"/>
      <c r="FA995" s="10"/>
      <c r="FB995" s="10"/>
      <c r="FC995" s="10"/>
      <c r="FD995" s="10"/>
      <c r="FE995" s="10"/>
      <c r="FF995" s="10"/>
      <c r="FG995" s="10"/>
      <c r="FH995" s="10"/>
      <c r="FI995" s="10"/>
      <c r="FJ995" s="10"/>
      <c r="FK995" s="10"/>
      <c r="FL995" s="10"/>
      <c r="FM995" s="10"/>
      <c r="FN995" s="10"/>
      <c r="FO995" s="10"/>
      <c r="FP995" s="10"/>
      <c r="FQ995" s="10"/>
      <c r="FR995" s="10"/>
      <c r="FS995" s="10"/>
      <c r="FT995" s="10"/>
      <c r="FU995" s="10"/>
      <c r="FV995" s="10"/>
      <c r="FW995" s="10"/>
      <c r="FX995" s="10"/>
      <c r="FY995" s="10"/>
      <c r="FZ995" s="10"/>
      <c r="GA995" s="10"/>
      <c r="GB995" s="10"/>
      <c r="GC995" s="10"/>
      <c r="GD995" s="10"/>
      <c r="GE995" s="10"/>
      <c r="GF995" s="10"/>
      <c r="GG995" s="10"/>
      <c r="GH995" s="10"/>
      <c r="GI995" s="10"/>
      <c r="GJ995" s="10"/>
      <c r="GK995" s="10"/>
      <c r="GL995" s="10"/>
      <c r="GM995" s="10"/>
      <c r="GN995" s="10"/>
      <c r="GO995" s="10"/>
      <c r="GP995" s="10"/>
      <c r="GQ995" s="10"/>
      <c r="GR995" s="10"/>
      <c r="GS995" s="10"/>
      <c r="GT995" s="10"/>
      <c r="GU995" s="10"/>
      <c r="GV995" s="10"/>
      <c r="GW995" s="10"/>
      <c r="GX995" s="10"/>
      <c r="GY995" s="10"/>
      <c r="GZ995" s="10"/>
      <c r="HA995" s="10"/>
      <c r="HB995" s="10"/>
      <c r="HC995" s="10"/>
      <c r="HD995" s="10"/>
      <c r="HE995" s="10"/>
      <c r="HF995" s="10"/>
      <c r="HG995" s="10"/>
      <c r="HH995" s="10"/>
      <c r="HI995" s="10"/>
      <c r="HJ995" s="10"/>
      <c r="HK995" s="10"/>
      <c r="HL995" s="10"/>
      <c r="HM995" s="10"/>
      <c r="HN995" s="10"/>
      <c r="HO995" s="10"/>
      <c r="HP995" s="10"/>
      <c r="HQ995" s="10"/>
      <c r="HR995" s="10"/>
      <c r="HS995" s="10"/>
      <c r="HT995" s="10"/>
      <c r="HU995" s="10"/>
      <c r="HV995" s="10"/>
      <c r="HW995" s="10"/>
      <c r="HX995" s="10"/>
      <c r="HY995" s="10"/>
      <c r="HZ995" s="10"/>
      <c r="IA995" s="10"/>
      <c r="IB995" s="10"/>
      <c r="IC995" s="10"/>
      <c r="ID995" s="10"/>
      <c r="IE995" s="10"/>
      <c r="IF995" s="10"/>
      <c r="IG995" s="10"/>
      <c r="IH995" s="10"/>
      <c r="II995" s="10"/>
      <c r="IJ995" s="10"/>
      <c r="IK995" s="10"/>
      <c r="IL995" s="10"/>
      <c r="IM995" s="10"/>
      <c r="IN995" s="10"/>
      <c r="IO995" s="10"/>
    </row>
    <row r="996" s="8" customFormat="1" ht="76" customHeight="1" spans="1:249">
      <c r="A996" s="98">
        <v>2</v>
      </c>
      <c r="B996" s="137" t="s">
        <v>2371</v>
      </c>
      <c r="C996" s="119" t="s">
        <v>40</v>
      </c>
      <c r="D996" s="67" t="s">
        <v>867</v>
      </c>
      <c r="E996" s="119" t="s">
        <v>2376</v>
      </c>
      <c r="F996" s="71" t="s">
        <v>2375</v>
      </c>
      <c r="G996" s="314">
        <v>0.3</v>
      </c>
      <c r="H996" s="313" t="s">
        <v>2373</v>
      </c>
      <c r="I996" s="180">
        <v>1</v>
      </c>
      <c r="J996" s="180"/>
      <c r="K996" s="136">
        <v>0.0058</v>
      </c>
      <c r="L996" s="136">
        <v>0.0077</v>
      </c>
      <c r="M996" s="136">
        <v>0.0301</v>
      </c>
      <c r="N996" s="136">
        <v>0.0401</v>
      </c>
      <c r="O996" s="119" t="s">
        <v>986</v>
      </c>
      <c r="P996" s="119" t="s">
        <v>986</v>
      </c>
      <c r="Q996" s="98">
        <v>2022.08</v>
      </c>
      <c r="R996" s="125"/>
      <c r="S996" s="10"/>
      <c r="T996" s="10"/>
      <c r="U996" s="10"/>
      <c r="V996" s="10"/>
      <c r="W996" s="10"/>
      <c r="X996" s="10"/>
      <c r="Y996" s="10"/>
      <c r="Z996" s="10"/>
      <c r="AA996" s="10"/>
      <c r="AB996" s="10"/>
      <c r="AC996" s="10"/>
      <c r="AD996" s="10"/>
      <c r="AE996" s="10"/>
      <c r="AF996" s="10"/>
      <c r="AG996" s="10"/>
      <c r="AH996" s="10"/>
      <c r="AI996" s="10"/>
      <c r="AJ996" s="10"/>
      <c r="AK996" s="10"/>
      <c r="AL996" s="10"/>
      <c r="AM996" s="10"/>
      <c r="AN996" s="10"/>
      <c r="AO996" s="10"/>
      <c r="AP996" s="10"/>
      <c r="AQ996" s="10"/>
      <c r="AR996" s="10"/>
      <c r="AS996" s="10"/>
      <c r="AT996" s="10"/>
      <c r="AU996" s="10"/>
      <c r="AV996" s="10"/>
      <c r="AW996" s="10"/>
      <c r="AX996" s="10"/>
      <c r="AY996" s="10"/>
      <c r="AZ996" s="10"/>
      <c r="BA996" s="10"/>
      <c r="BB996" s="10"/>
      <c r="BC996" s="10"/>
      <c r="BD996" s="10"/>
      <c r="BE996" s="10"/>
      <c r="BF996" s="10"/>
      <c r="BG996" s="10"/>
      <c r="BH996" s="10"/>
      <c r="BI996" s="10"/>
      <c r="BJ996" s="10"/>
      <c r="BK996" s="10"/>
      <c r="BL996" s="10"/>
      <c r="BM996" s="10"/>
      <c r="BN996" s="10"/>
      <c r="BO996" s="10"/>
      <c r="BP996" s="10"/>
      <c r="BQ996" s="10"/>
      <c r="BR996" s="10"/>
      <c r="BS996" s="10"/>
      <c r="BT996" s="10"/>
      <c r="BU996" s="10"/>
      <c r="BV996" s="10"/>
      <c r="BW996" s="10"/>
      <c r="BX996" s="10"/>
      <c r="BY996" s="10"/>
      <c r="BZ996" s="10"/>
      <c r="CA996" s="10"/>
      <c r="CB996" s="10"/>
      <c r="CC996" s="10"/>
      <c r="CD996" s="10"/>
      <c r="CE996" s="10"/>
      <c r="CF996" s="10"/>
      <c r="CG996" s="10"/>
      <c r="CH996" s="10"/>
      <c r="CI996" s="10"/>
      <c r="CJ996" s="10"/>
      <c r="CK996" s="10"/>
      <c r="CL996" s="10"/>
      <c r="CM996" s="10"/>
      <c r="CN996" s="10"/>
      <c r="CO996" s="10"/>
      <c r="CP996" s="10"/>
      <c r="CQ996" s="10"/>
      <c r="CR996" s="10"/>
      <c r="CS996" s="10"/>
      <c r="CT996" s="10"/>
      <c r="CU996" s="10"/>
      <c r="CV996" s="10"/>
      <c r="CW996" s="10"/>
      <c r="CX996" s="10"/>
      <c r="CY996" s="10"/>
      <c r="CZ996" s="10"/>
      <c r="DA996" s="10"/>
      <c r="DB996" s="10"/>
      <c r="DC996" s="10"/>
      <c r="DD996" s="10"/>
      <c r="DE996" s="10"/>
      <c r="DF996" s="10"/>
      <c r="DG996" s="10"/>
      <c r="DH996" s="10"/>
      <c r="DI996" s="10"/>
      <c r="DJ996" s="10"/>
      <c r="DK996" s="10"/>
      <c r="DL996" s="10"/>
      <c r="DM996" s="10"/>
      <c r="DN996" s="10"/>
      <c r="DO996" s="10"/>
      <c r="DP996" s="10"/>
      <c r="DQ996" s="10"/>
      <c r="DR996" s="10"/>
      <c r="DS996" s="10"/>
      <c r="DT996" s="10"/>
      <c r="DU996" s="10"/>
      <c r="DV996" s="10"/>
      <c r="DW996" s="10"/>
      <c r="DX996" s="10"/>
      <c r="DY996" s="10"/>
      <c r="DZ996" s="10"/>
      <c r="EA996" s="10"/>
      <c r="EB996" s="10"/>
      <c r="EC996" s="10"/>
      <c r="ED996" s="10"/>
      <c r="EE996" s="10"/>
      <c r="EF996" s="10"/>
      <c r="EG996" s="10"/>
      <c r="EH996" s="10"/>
      <c r="EI996" s="10"/>
      <c r="EJ996" s="10"/>
      <c r="EK996" s="10"/>
      <c r="EL996" s="10"/>
      <c r="EM996" s="10"/>
      <c r="EN996" s="10"/>
      <c r="EO996" s="10"/>
      <c r="EP996" s="10"/>
      <c r="EQ996" s="10"/>
      <c r="ER996" s="10"/>
      <c r="ES996" s="10"/>
      <c r="ET996" s="10"/>
      <c r="EU996" s="10"/>
      <c r="EV996" s="10"/>
      <c r="EW996" s="10"/>
      <c r="EX996" s="10"/>
      <c r="EY996" s="10"/>
      <c r="EZ996" s="10"/>
      <c r="FA996" s="10"/>
      <c r="FB996" s="10"/>
      <c r="FC996" s="10"/>
      <c r="FD996" s="10"/>
      <c r="FE996" s="10"/>
      <c r="FF996" s="10"/>
      <c r="FG996" s="10"/>
      <c r="FH996" s="10"/>
      <c r="FI996" s="10"/>
      <c r="FJ996" s="10"/>
      <c r="FK996" s="10"/>
      <c r="FL996" s="10"/>
      <c r="FM996" s="10"/>
      <c r="FN996" s="10"/>
      <c r="FO996" s="10"/>
      <c r="FP996" s="10"/>
      <c r="FQ996" s="10"/>
      <c r="FR996" s="10"/>
      <c r="FS996" s="10"/>
      <c r="FT996" s="10"/>
      <c r="FU996" s="10"/>
      <c r="FV996" s="10"/>
      <c r="FW996" s="10"/>
      <c r="FX996" s="10"/>
      <c r="FY996" s="10"/>
      <c r="FZ996" s="10"/>
      <c r="GA996" s="10"/>
      <c r="GB996" s="10"/>
      <c r="GC996" s="10"/>
      <c r="GD996" s="10"/>
      <c r="GE996" s="10"/>
      <c r="GF996" s="10"/>
      <c r="GG996" s="10"/>
      <c r="GH996" s="10"/>
      <c r="GI996" s="10"/>
      <c r="GJ996" s="10"/>
      <c r="GK996" s="10"/>
      <c r="GL996" s="10"/>
      <c r="GM996" s="10"/>
      <c r="GN996" s="10"/>
      <c r="GO996" s="10"/>
      <c r="GP996" s="10"/>
      <c r="GQ996" s="10"/>
      <c r="GR996" s="10"/>
      <c r="GS996" s="10"/>
      <c r="GT996" s="10"/>
      <c r="GU996" s="10"/>
      <c r="GV996" s="10"/>
      <c r="GW996" s="10"/>
      <c r="GX996" s="10"/>
      <c r="GY996" s="10"/>
      <c r="GZ996" s="10"/>
      <c r="HA996" s="10"/>
      <c r="HB996" s="10"/>
      <c r="HC996" s="10"/>
      <c r="HD996" s="10"/>
      <c r="HE996" s="10"/>
      <c r="HF996" s="10"/>
      <c r="HG996" s="10"/>
      <c r="HH996" s="10"/>
      <c r="HI996" s="10"/>
      <c r="HJ996" s="10"/>
      <c r="HK996" s="10"/>
      <c r="HL996" s="10"/>
      <c r="HM996" s="10"/>
      <c r="HN996" s="10"/>
      <c r="HO996" s="10"/>
      <c r="HP996" s="10"/>
      <c r="HQ996" s="10"/>
      <c r="HR996" s="10"/>
      <c r="HS996" s="10"/>
      <c r="HT996" s="10"/>
      <c r="HU996" s="10"/>
      <c r="HV996" s="10"/>
      <c r="HW996" s="10"/>
      <c r="HX996" s="10"/>
      <c r="HY996" s="10"/>
      <c r="HZ996" s="10"/>
      <c r="IA996" s="10"/>
      <c r="IB996" s="10"/>
      <c r="IC996" s="10"/>
      <c r="ID996" s="10"/>
      <c r="IE996" s="10"/>
      <c r="IF996" s="10"/>
      <c r="IG996" s="10"/>
      <c r="IH996" s="10"/>
      <c r="II996" s="10"/>
      <c r="IJ996" s="10"/>
      <c r="IK996" s="10"/>
      <c r="IL996" s="10"/>
      <c r="IM996" s="10"/>
      <c r="IN996" s="10"/>
      <c r="IO996" s="10"/>
    </row>
    <row r="997" s="8" customFormat="1" ht="76" customHeight="1" spans="1:249">
      <c r="A997" s="98">
        <v>3</v>
      </c>
      <c r="B997" s="137" t="s">
        <v>2371</v>
      </c>
      <c r="C997" s="119" t="s">
        <v>40</v>
      </c>
      <c r="D997" s="98" t="s">
        <v>867</v>
      </c>
      <c r="E997" s="119" t="s">
        <v>868</v>
      </c>
      <c r="F997" s="71" t="s">
        <v>2375</v>
      </c>
      <c r="G997" s="314">
        <v>0.3</v>
      </c>
      <c r="H997" s="313" t="s">
        <v>2373</v>
      </c>
      <c r="I997" s="180">
        <v>1</v>
      </c>
      <c r="J997" s="180"/>
      <c r="K997" s="136">
        <v>0.0071</v>
      </c>
      <c r="L997" s="136">
        <v>0.0109</v>
      </c>
      <c r="M997" s="136">
        <v>0.0362</v>
      </c>
      <c r="N997" s="136">
        <v>0.0826</v>
      </c>
      <c r="O997" s="119" t="s">
        <v>986</v>
      </c>
      <c r="P997" s="119" t="s">
        <v>986</v>
      </c>
      <c r="Q997" s="98">
        <v>2022.08</v>
      </c>
      <c r="R997" s="125"/>
      <c r="S997" s="10"/>
      <c r="T997" s="10"/>
      <c r="U997" s="10"/>
      <c r="V997" s="10"/>
      <c r="W997" s="10"/>
      <c r="X997" s="10"/>
      <c r="Y997" s="10"/>
      <c r="Z997" s="10"/>
      <c r="AA997" s="10"/>
      <c r="AB997" s="10"/>
      <c r="AC997" s="10"/>
      <c r="AD997" s="10"/>
      <c r="AE997" s="10"/>
      <c r="AF997" s="10"/>
      <c r="AG997" s="10"/>
      <c r="AH997" s="10"/>
      <c r="AI997" s="10"/>
      <c r="AJ997" s="10"/>
      <c r="AK997" s="10"/>
      <c r="AL997" s="10"/>
      <c r="AM997" s="10"/>
      <c r="AN997" s="10"/>
      <c r="AO997" s="10"/>
      <c r="AP997" s="10"/>
      <c r="AQ997" s="10"/>
      <c r="AR997" s="10"/>
      <c r="AS997" s="10"/>
      <c r="AT997" s="10"/>
      <c r="AU997" s="10"/>
      <c r="AV997" s="10"/>
      <c r="AW997" s="10"/>
      <c r="AX997" s="10"/>
      <c r="AY997" s="10"/>
      <c r="AZ997" s="10"/>
      <c r="BA997" s="10"/>
      <c r="BB997" s="10"/>
      <c r="BC997" s="10"/>
      <c r="BD997" s="10"/>
      <c r="BE997" s="10"/>
      <c r="BF997" s="10"/>
      <c r="BG997" s="10"/>
      <c r="BH997" s="10"/>
      <c r="BI997" s="10"/>
      <c r="BJ997" s="10"/>
      <c r="BK997" s="10"/>
      <c r="BL997" s="10"/>
      <c r="BM997" s="10"/>
      <c r="BN997" s="10"/>
      <c r="BO997" s="10"/>
      <c r="BP997" s="10"/>
      <c r="BQ997" s="10"/>
      <c r="BR997" s="10"/>
      <c r="BS997" s="10"/>
      <c r="BT997" s="10"/>
      <c r="BU997" s="10"/>
      <c r="BV997" s="10"/>
      <c r="BW997" s="10"/>
      <c r="BX997" s="10"/>
      <c r="BY997" s="10"/>
      <c r="BZ997" s="10"/>
      <c r="CA997" s="10"/>
      <c r="CB997" s="10"/>
      <c r="CC997" s="10"/>
      <c r="CD997" s="10"/>
      <c r="CE997" s="10"/>
      <c r="CF997" s="10"/>
      <c r="CG997" s="10"/>
      <c r="CH997" s="10"/>
      <c r="CI997" s="10"/>
      <c r="CJ997" s="10"/>
      <c r="CK997" s="10"/>
      <c r="CL997" s="10"/>
      <c r="CM997" s="10"/>
      <c r="CN997" s="10"/>
      <c r="CO997" s="10"/>
      <c r="CP997" s="10"/>
      <c r="CQ997" s="10"/>
      <c r="CR997" s="10"/>
      <c r="CS997" s="10"/>
      <c r="CT997" s="10"/>
      <c r="CU997" s="10"/>
      <c r="CV997" s="10"/>
      <c r="CW997" s="10"/>
      <c r="CX997" s="10"/>
      <c r="CY997" s="10"/>
      <c r="CZ997" s="10"/>
      <c r="DA997" s="10"/>
      <c r="DB997" s="10"/>
      <c r="DC997" s="10"/>
      <c r="DD997" s="10"/>
      <c r="DE997" s="10"/>
      <c r="DF997" s="10"/>
      <c r="DG997" s="10"/>
      <c r="DH997" s="10"/>
      <c r="DI997" s="10"/>
      <c r="DJ997" s="10"/>
      <c r="DK997" s="10"/>
      <c r="DL997" s="10"/>
      <c r="DM997" s="10"/>
      <c r="DN997" s="10"/>
      <c r="DO997" s="10"/>
      <c r="DP997" s="10"/>
      <c r="DQ997" s="10"/>
      <c r="DR997" s="10"/>
      <c r="DS997" s="10"/>
      <c r="DT997" s="10"/>
      <c r="DU997" s="10"/>
      <c r="DV997" s="10"/>
      <c r="DW997" s="10"/>
      <c r="DX997" s="10"/>
      <c r="DY997" s="10"/>
      <c r="DZ997" s="10"/>
      <c r="EA997" s="10"/>
      <c r="EB997" s="10"/>
      <c r="EC997" s="10"/>
      <c r="ED997" s="10"/>
      <c r="EE997" s="10"/>
      <c r="EF997" s="10"/>
      <c r="EG997" s="10"/>
      <c r="EH997" s="10"/>
      <c r="EI997" s="10"/>
      <c r="EJ997" s="10"/>
      <c r="EK997" s="10"/>
      <c r="EL997" s="10"/>
      <c r="EM997" s="10"/>
      <c r="EN997" s="10"/>
      <c r="EO997" s="10"/>
      <c r="EP997" s="10"/>
      <c r="EQ997" s="10"/>
      <c r="ER997" s="10"/>
      <c r="ES997" s="10"/>
      <c r="ET997" s="10"/>
      <c r="EU997" s="10"/>
      <c r="EV997" s="10"/>
      <c r="EW997" s="10"/>
      <c r="EX997" s="10"/>
      <c r="EY997" s="10"/>
      <c r="EZ997" s="10"/>
      <c r="FA997" s="10"/>
      <c r="FB997" s="10"/>
      <c r="FC997" s="10"/>
      <c r="FD997" s="10"/>
      <c r="FE997" s="10"/>
      <c r="FF997" s="10"/>
      <c r="FG997" s="10"/>
      <c r="FH997" s="10"/>
      <c r="FI997" s="10"/>
      <c r="FJ997" s="10"/>
      <c r="FK997" s="10"/>
      <c r="FL997" s="10"/>
      <c r="FM997" s="10"/>
      <c r="FN997" s="10"/>
      <c r="FO997" s="10"/>
      <c r="FP997" s="10"/>
      <c r="FQ997" s="10"/>
      <c r="FR997" s="10"/>
      <c r="FS997" s="10"/>
      <c r="FT997" s="10"/>
      <c r="FU997" s="10"/>
      <c r="FV997" s="10"/>
      <c r="FW997" s="10"/>
      <c r="FX997" s="10"/>
      <c r="FY997" s="10"/>
      <c r="FZ997" s="10"/>
      <c r="GA997" s="10"/>
      <c r="GB997" s="10"/>
      <c r="GC997" s="10"/>
      <c r="GD997" s="10"/>
      <c r="GE997" s="10"/>
      <c r="GF997" s="10"/>
      <c r="GG997" s="10"/>
      <c r="GH997" s="10"/>
      <c r="GI997" s="10"/>
      <c r="GJ997" s="10"/>
      <c r="GK997" s="10"/>
      <c r="GL997" s="10"/>
      <c r="GM997" s="10"/>
      <c r="GN997" s="10"/>
      <c r="GO997" s="10"/>
      <c r="GP997" s="10"/>
      <c r="GQ997" s="10"/>
      <c r="GR997" s="10"/>
      <c r="GS997" s="10"/>
      <c r="GT997" s="10"/>
      <c r="GU997" s="10"/>
      <c r="GV997" s="10"/>
      <c r="GW997" s="10"/>
      <c r="GX997" s="10"/>
      <c r="GY997" s="10"/>
      <c r="GZ997" s="10"/>
      <c r="HA997" s="10"/>
      <c r="HB997" s="10"/>
      <c r="HC997" s="10"/>
      <c r="HD997" s="10"/>
      <c r="HE997" s="10"/>
      <c r="HF997" s="10"/>
      <c r="HG997" s="10"/>
      <c r="HH997" s="10"/>
      <c r="HI997" s="10"/>
      <c r="HJ997" s="10"/>
      <c r="HK997" s="10"/>
      <c r="HL997" s="10"/>
      <c r="HM997" s="10"/>
      <c r="HN997" s="10"/>
      <c r="HO997" s="10"/>
      <c r="HP997" s="10"/>
      <c r="HQ997" s="10"/>
      <c r="HR997" s="10"/>
      <c r="HS997" s="10"/>
      <c r="HT997" s="10"/>
      <c r="HU997" s="10"/>
      <c r="HV997" s="10"/>
      <c r="HW997" s="10"/>
      <c r="HX997" s="10"/>
      <c r="HY997" s="10"/>
      <c r="HZ997" s="10"/>
      <c r="IA997" s="10"/>
      <c r="IB997" s="10"/>
      <c r="IC997" s="10"/>
      <c r="ID997" s="10"/>
      <c r="IE997" s="10"/>
      <c r="IF997" s="10"/>
      <c r="IG997" s="10"/>
      <c r="IH997" s="10"/>
      <c r="II997" s="10"/>
      <c r="IJ997" s="10"/>
      <c r="IK997" s="10"/>
      <c r="IL997" s="10"/>
      <c r="IM997" s="10"/>
      <c r="IN997" s="10"/>
      <c r="IO997" s="10"/>
    </row>
    <row r="998" s="8" customFormat="1" ht="76" customHeight="1" spans="1:249">
      <c r="A998" s="98">
        <v>4</v>
      </c>
      <c r="B998" s="137" t="s">
        <v>2371</v>
      </c>
      <c r="C998" s="119" t="s">
        <v>40</v>
      </c>
      <c r="D998" s="98" t="s">
        <v>867</v>
      </c>
      <c r="E998" s="119" t="s">
        <v>2377</v>
      </c>
      <c r="F998" s="71" t="s">
        <v>2375</v>
      </c>
      <c r="G998" s="314">
        <v>0.3</v>
      </c>
      <c r="H998" s="313" t="s">
        <v>2373</v>
      </c>
      <c r="I998" s="73">
        <v>1</v>
      </c>
      <c r="J998" s="73"/>
      <c r="K998" s="136">
        <v>0.0061</v>
      </c>
      <c r="L998" s="136">
        <v>0.0142</v>
      </c>
      <c r="M998" s="136">
        <v>0.0317</v>
      </c>
      <c r="N998" s="136">
        <v>0.0726</v>
      </c>
      <c r="O998" s="119" t="s">
        <v>986</v>
      </c>
      <c r="P998" s="119" t="s">
        <v>986</v>
      </c>
      <c r="Q998" s="98">
        <v>2022.08</v>
      </c>
      <c r="R998" s="125"/>
      <c r="S998" s="10"/>
      <c r="T998" s="10"/>
      <c r="U998" s="10"/>
      <c r="V998" s="10"/>
      <c r="W998" s="10"/>
      <c r="X998" s="10"/>
      <c r="Y998" s="10"/>
      <c r="Z998" s="10"/>
      <c r="AA998" s="10"/>
      <c r="AB998" s="10"/>
      <c r="AC998" s="10"/>
      <c r="AD998" s="10"/>
      <c r="AE998" s="10"/>
      <c r="AF998" s="10"/>
      <c r="AG998" s="10"/>
      <c r="AH998" s="10"/>
      <c r="AI998" s="10"/>
      <c r="AJ998" s="10"/>
      <c r="AK998" s="10"/>
      <c r="AL998" s="10"/>
      <c r="AM998" s="10"/>
      <c r="AN998" s="10"/>
      <c r="AO998" s="10"/>
      <c r="AP998" s="10"/>
      <c r="AQ998" s="10"/>
      <c r="AR998" s="10"/>
      <c r="AS998" s="10"/>
      <c r="AT998" s="10"/>
      <c r="AU998" s="10"/>
      <c r="AV998" s="10"/>
      <c r="AW998" s="10"/>
      <c r="AX998" s="10"/>
      <c r="AY998" s="10"/>
      <c r="AZ998" s="10"/>
      <c r="BA998" s="10"/>
      <c r="BB998" s="10"/>
      <c r="BC998" s="10"/>
      <c r="BD998" s="10"/>
      <c r="BE998" s="10"/>
      <c r="BF998" s="10"/>
      <c r="BG998" s="10"/>
      <c r="BH998" s="10"/>
      <c r="BI998" s="10"/>
      <c r="BJ998" s="10"/>
      <c r="BK998" s="10"/>
      <c r="BL998" s="10"/>
      <c r="BM998" s="10"/>
      <c r="BN998" s="10"/>
      <c r="BO998" s="10"/>
      <c r="BP998" s="10"/>
      <c r="BQ998" s="10"/>
      <c r="BR998" s="10"/>
      <c r="BS998" s="10"/>
      <c r="BT998" s="10"/>
      <c r="BU998" s="10"/>
      <c r="BV998" s="10"/>
      <c r="BW998" s="10"/>
      <c r="BX998" s="10"/>
      <c r="BY998" s="10"/>
      <c r="BZ998" s="10"/>
      <c r="CA998" s="10"/>
      <c r="CB998" s="10"/>
      <c r="CC998" s="10"/>
      <c r="CD998" s="10"/>
      <c r="CE998" s="10"/>
      <c r="CF998" s="10"/>
      <c r="CG998" s="10"/>
      <c r="CH998" s="10"/>
      <c r="CI998" s="10"/>
      <c r="CJ998" s="10"/>
      <c r="CK998" s="10"/>
      <c r="CL998" s="10"/>
      <c r="CM998" s="10"/>
      <c r="CN998" s="10"/>
      <c r="CO998" s="10"/>
      <c r="CP998" s="10"/>
      <c r="CQ998" s="10"/>
      <c r="CR998" s="10"/>
      <c r="CS998" s="10"/>
      <c r="CT998" s="10"/>
      <c r="CU998" s="10"/>
      <c r="CV998" s="10"/>
      <c r="CW998" s="10"/>
      <c r="CX998" s="10"/>
      <c r="CY998" s="10"/>
      <c r="CZ998" s="10"/>
      <c r="DA998" s="10"/>
      <c r="DB998" s="10"/>
      <c r="DC998" s="10"/>
      <c r="DD998" s="10"/>
      <c r="DE998" s="10"/>
      <c r="DF998" s="10"/>
      <c r="DG998" s="10"/>
      <c r="DH998" s="10"/>
      <c r="DI998" s="10"/>
      <c r="DJ998" s="10"/>
      <c r="DK998" s="10"/>
      <c r="DL998" s="10"/>
      <c r="DM998" s="10"/>
      <c r="DN998" s="10"/>
      <c r="DO998" s="10"/>
      <c r="DP998" s="10"/>
      <c r="DQ998" s="10"/>
      <c r="DR998" s="10"/>
      <c r="DS998" s="10"/>
      <c r="DT998" s="10"/>
      <c r="DU998" s="10"/>
      <c r="DV998" s="10"/>
      <c r="DW998" s="10"/>
      <c r="DX998" s="10"/>
      <c r="DY998" s="10"/>
      <c r="DZ998" s="10"/>
      <c r="EA998" s="10"/>
      <c r="EB998" s="10"/>
      <c r="EC998" s="10"/>
      <c r="ED998" s="10"/>
      <c r="EE998" s="10"/>
      <c r="EF998" s="10"/>
      <c r="EG998" s="10"/>
      <c r="EH998" s="10"/>
      <c r="EI998" s="10"/>
      <c r="EJ998" s="10"/>
      <c r="EK998" s="10"/>
      <c r="EL998" s="10"/>
      <c r="EM998" s="10"/>
      <c r="EN998" s="10"/>
      <c r="EO998" s="10"/>
      <c r="EP998" s="10"/>
      <c r="EQ998" s="10"/>
      <c r="ER998" s="10"/>
      <c r="ES998" s="10"/>
      <c r="ET998" s="10"/>
      <c r="EU998" s="10"/>
      <c r="EV998" s="10"/>
      <c r="EW998" s="10"/>
      <c r="EX998" s="10"/>
      <c r="EY998" s="10"/>
      <c r="EZ998" s="10"/>
      <c r="FA998" s="10"/>
      <c r="FB998" s="10"/>
      <c r="FC998" s="10"/>
      <c r="FD998" s="10"/>
      <c r="FE998" s="10"/>
      <c r="FF998" s="10"/>
      <c r="FG998" s="10"/>
      <c r="FH998" s="10"/>
      <c r="FI998" s="10"/>
      <c r="FJ998" s="10"/>
      <c r="FK998" s="10"/>
      <c r="FL998" s="10"/>
      <c r="FM998" s="10"/>
      <c r="FN998" s="10"/>
      <c r="FO998" s="10"/>
      <c r="FP998" s="10"/>
      <c r="FQ998" s="10"/>
      <c r="FR998" s="10"/>
      <c r="FS998" s="10"/>
      <c r="FT998" s="10"/>
      <c r="FU998" s="10"/>
      <c r="FV998" s="10"/>
      <c r="FW998" s="10"/>
      <c r="FX998" s="10"/>
      <c r="FY998" s="10"/>
      <c r="FZ998" s="10"/>
      <c r="GA998" s="10"/>
      <c r="GB998" s="10"/>
      <c r="GC998" s="10"/>
      <c r="GD998" s="10"/>
      <c r="GE998" s="10"/>
      <c r="GF998" s="10"/>
      <c r="GG998" s="10"/>
      <c r="GH998" s="10"/>
      <c r="GI998" s="10"/>
      <c r="GJ998" s="10"/>
      <c r="GK998" s="10"/>
      <c r="GL998" s="10"/>
      <c r="GM998" s="10"/>
      <c r="GN998" s="10"/>
      <c r="GO998" s="10"/>
      <c r="GP998" s="10"/>
      <c r="GQ998" s="10"/>
      <c r="GR998" s="10"/>
      <c r="GS998" s="10"/>
      <c r="GT998" s="10"/>
      <c r="GU998" s="10"/>
      <c r="GV998" s="10"/>
      <c r="GW998" s="10"/>
      <c r="GX998" s="10"/>
      <c r="GY998" s="10"/>
      <c r="GZ998" s="10"/>
      <c r="HA998" s="10"/>
      <c r="HB998" s="10"/>
      <c r="HC998" s="10"/>
      <c r="HD998" s="10"/>
      <c r="HE998" s="10"/>
      <c r="HF998" s="10"/>
      <c r="HG998" s="10"/>
      <c r="HH998" s="10"/>
      <c r="HI998" s="10"/>
      <c r="HJ998" s="10"/>
      <c r="HK998" s="10"/>
      <c r="HL998" s="10"/>
      <c r="HM998" s="10"/>
      <c r="HN998" s="10"/>
      <c r="HO998" s="10"/>
      <c r="HP998" s="10"/>
      <c r="HQ998" s="10"/>
      <c r="HR998" s="10"/>
      <c r="HS998" s="10"/>
      <c r="HT998" s="10"/>
      <c r="HU998" s="10"/>
      <c r="HV998" s="10"/>
      <c r="HW998" s="10"/>
      <c r="HX998" s="10"/>
      <c r="HY998" s="10"/>
      <c r="HZ998" s="10"/>
      <c r="IA998" s="10"/>
      <c r="IB998" s="10"/>
      <c r="IC998" s="10"/>
      <c r="ID998" s="10"/>
      <c r="IE998" s="10"/>
      <c r="IF998" s="10"/>
      <c r="IG998" s="10"/>
      <c r="IH998" s="10"/>
      <c r="II998" s="10"/>
      <c r="IJ998" s="10"/>
      <c r="IK998" s="10"/>
      <c r="IL998" s="10"/>
      <c r="IM998" s="10"/>
      <c r="IN998" s="10"/>
      <c r="IO998" s="10"/>
    </row>
    <row r="999" s="8" customFormat="1" ht="76" customHeight="1" spans="1:249">
      <c r="A999" s="98">
        <v>5</v>
      </c>
      <c r="B999" s="137" t="s">
        <v>2371</v>
      </c>
      <c r="C999" s="119" t="s">
        <v>40</v>
      </c>
      <c r="D999" s="98" t="s">
        <v>867</v>
      </c>
      <c r="E999" s="119" t="s">
        <v>2378</v>
      </c>
      <c r="F999" s="71" t="s">
        <v>2375</v>
      </c>
      <c r="G999" s="314">
        <v>0.3</v>
      </c>
      <c r="H999" s="313" t="s">
        <v>2373</v>
      </c>
      <c r="I999" s="73">
        <v>1</v>
      </c>
      <c r="J999" s="73"/>
      <c r="K999" s="136">
        <v>0.0071</v>
      </c>
      <c r="L999" s="136">
        <v>0.0141</v>
      </c>
      <c r="M999" s="136">
        <v>0.0375</v>
      </c>
      <c r="N999" s="136">
        <v>0.0646</v>
      </c>
      <c r="O999" s="119" t="s">
        <v>986</v>
      </c>
      <c r="P999" s="119" t="s">
        <v>986</v>
      </c>
      <c r="Q999" s="98">
        <v>2022.08</v>
      </c>
      <c r="R999" s="125"/>
      <c r="S999" s="10"/>
      <c r="T999" s="10"/>
      <c r="U999" s="10"/>
      <c r="V999" s="10"/>
      <c r="W999" s="10"/>
      <c r="X999" s="10"/>
      <c r="Y999" s="10"/>
      <c r="Z999" s="10"/>
      <c r="AA999" s="10"/>
      <c r="AB999" s="10"/>
      <c r="AC999" s="10"/>
      <c r="AD999" s="10"/>
      <c r="AE999" s="10"/>
      <c r="AF999" s="10"/>
      <c r="AG999" s="10"/>
      <c r="AH999" s="10"/>
      <c r="AI999" s="10"/>
      <c r="AJ999" s="10"/>
      <c r="AK999" s="10"/>
      <c r="AL999" s="10"/>
      <c r="AM999" s="10"/>
      <c r="AN999" s="10"/>
      <c r="AO999" s="10"/>
      <c r="AP999" s="10"/>
      <c r="AQ999" s="10"/>
      <c r="AR999" s="10"/>
      <c r="AS999" s="10"/>
      <c r="AT999" s="10"/>
      <c r="AU999" s="10"/>
      <c r="AV999" s="10"/>
      <c r="AW999" s="10"/>
      <c r="AX999" s="10"/>
      <c r="AY999" s="10"/>
      <c r="AZ999" s="10"/>
      <c r="BA999" s="10"/>
      <c r="BB999" s="10"/>
      <c r="BC999" s="10"/>
      <c r="BD999" s="10"/>
      <c r="BE999" s="10"/>
      <c r="BF999" s="10"/>
      <c r="BG999" s="10"/>
      <c r="BH999" s="10"/>
      <c r="BI999" s="10"/>
      <c r="BJ999" s="10"/>
      <c r="BK999" s="10"/>
      <c r="BL999" s="10"/>
      <c r="BM999" s="10"/>
      <c r="BN999" s="10"/>
      <c r="BO999" s="10"/>
      <c r="BP999" s="10"/>
      <c r="BQ999" s="10"/>
      <c r="BR999" s="10"/>
      <c r="BS999" s="10"/>
      <c r="BT999" s="10"/>
      <c r="BU999" s="10"/>
      <c r="BV999" s="10"/>
      <c r="BW999" s="10"/>
      <c r="BX999" s="10"/>
      <c r="BY999" s="10"/>
      <c r="BZ999" s="10"/>
      <c r="CA999" s="10"/>
      <c r="CB999" s="10"/>
      <c r="CC999" s="10"/>
      <c r="CD999" s="10"/>
      <c r="CE999" s="10"/>
      <c r="CF999" s="10"/>
      <c r="CG999" s="10"/>
      <c r="CH999" s="10"/>
      <c r="CI999" s="10"/>
      <c r="CJ999" s="10"/>
      <c r="CK999" s="10"/>
      <c r="CL999" s="10"/>
      <c r="CM999" s="10"/>
      <c r="CN999" s="10"/>
      <c r="CO999" s="10"/>
      <c r="CP999" s="10"/>
      <c r="CQ999" s="10"/>
      <c r="CR999" s="10"/>
      <c r="CS999" s="10"/>
      <c r="CT999" s="10"/>
      <c r="CU999" s="10"/>
      <c r="CV999" s="10"/>
      <c r="CW999" s="10"/>
      <c r="CX999" s="10"/>
      <c r="CY999" s="10"/>
      <c r="CZ999" s="10"/>
      <c r="DA999" s="10"/>
      <c r="DB999" s="10"/>
      <c r="DC999" s="10"/>
      <c r="DD999" s="10"/>
      <c r="DE999" s="10"/>
      <c r="DF999" s="10"/>
      <c r="DG999" s="10"/>
      <c r="DH999" s="10"/>
      <c r="DI999" s="10"/>
      <c r="DJ999" s="10"/>
      <c r="DK999" s="10"/>
      <c r="DL999" s="10"/>
      <c r="DM999" s="10"/>
      <c r="DN999" s="10"/>
      <c r="DO999" s="10"/>
      <c r="DP999" s="10"/>
      <c r="DQ999" s="10"/>
      <c r="DR999" s="10"/>
      <c r="DS999" s="10"/>
      <c r="DT999" s="10"/>
      <c r="DU999" s="10"/>
      <c r="DV999" s="10"/>
      <c r="DW999" s="10"/>
      <c r="DX999" s="10"/>
      <c r="DY999" s="10"/>
      <c r="DZ999" s="10"/>
      <c r="EA999" s="10"/>
      <c r="EB999" s="10"/>
      <c r="EC999" s="10"/>
      <c r="ED999" s="10"/>
      <c r="EE999" s="10"/>
      <c r="EF999" s="10"/>
      <c r="EG999" s="10"/>
      <c r="EH999" s="10"/>
      <c r="EI999" s="10"/>
      <c r="EJ999" s="10"/>
      <c r="EK999" s="10"/>
      <c r="EL999" s="10"/>
      <c r="EM999" s="10"/>
      <c r="EN999" s="10"/>
      <c r="EO999" s="10"/>
      <c r="EP999" s="10"/>
      <c r="EQ999" s="10"/>
      <c r="ER999" s="10"/>
      <c r="ES999" s="10"/>
      <c r="ET999" s="10"/>
      <c r="EU999" s="10"/>
      <c r="EV999" s="10"/>
      <c r="EW999" s="10"/>
      <c r="EX999" s="10"/>
      <c r="EY999" s="10"/>
      <c r="EZ999" s="10"/>
      <c r="FA999" s="10"/>
      <c r="FB999" s="10"/>
      <c r="FC999" s="10"/>
      <c r="FD999" s="10"/>
      <c r="FE999" s="10"/>
      <c r="FF999" s="10"/>
      <c r="FG999" s="10"/>
      <c r="FH999" s="10"/>
      <c r="FI999" s="10"/>
      <c r="FJ999" s="10"/>
      <c r="FK999" s="10"/>
      <c r="FL999" s="10"/>
      <c r="FM999" s="10"/>
      <c r="FN999" s="10"/>
      <c r="FO999" s="10"/>
      <c r="FP999" s="10"/>
      <c r="FQ999" s="10"/>
      <c r="FR999" s="10"/>
      <c r="FS999" s="10"/>
      <c r="FT999" s="10"/>
      <c r="FU999" s="10"/>
      <c r="FV999" s="10"/>
      <c r="FW999" s="10"/>
      <c r="FX999" s="10"/>
      <c r="FY999" s="10"/>
      <c r="FZ999" s="10"/>
      <c r="GA999" s="10"/>
      <c r="GB999" s="10"/>
      <c r="GC999" s="10"/>
      <c r="GD999" s="10"/>
      <c r="GE999" s="10"/>
      <c r="GF999" s="10"/>
      <c r="GG999" s="10"/>
      <c r="GH999" s="10"/>
      <c r="GI999" s="10"/>
      <c r="GJ999" s="10"/>
      <c r="GK999" s="10"/>
      <c r="GL999" s="10"/>
      <c r="GM999" s="10"/>
      <c r="GN999" s="10"/>
      <c r="GO999" s="10"/>
      <c r="GP999" s="10"/>
      <c r="GQ999" s="10"/>
      <c r="GR999" s="10"/>
      <c r="GS999" s="10"/>
      <c r="GT999" s="10"/>
      <c r="GU999" s="10"/>
      <c r="GV999" s="10"/>
      <c r="GW999" s="10"/>
      <c r="GX999" s="10"/>
      <c r="GY999" s="10"/>
      <c r="GZ999" s="10"/>
      <c r="HA999" s="10"/>
      <c r="HB999" s="10"/>
      <c r="HC999" s="10"/>
      <c r="HD999" s="10"/>
      <c r="HE999" s="10"/>
      <c r="HF999" s="10"/>
      <c r="HG999" s="10"/>
      <c r="HH999" s="10"/>
      <c r="HI999" s="10"/>
      <c r="HJ999" s="10"/>
      <c r="HK999" s="10"/>
      <c r="HL999" s="10"/>
      <c r="HM999" s="10"/>
      <c r="HN999" s="10"/>
      <c r="HO999" s="10"/>
      <c r="HP999" s="10"/>
      <c r="HQ999" s="10"/>
      <c r="HR999" s="10"/>
      <c r="HS999" s="10"/>
      <c r="HT999" s="10"/>
      <c r="HU999" s="10"/>
      <c r="HV999" s="10"/>
      <c r="HW999" s="10"/>
      <c r="HX999" s="10"/>
      <c r="HY999" s="10"/>
      <c r="HZ999" s="10"/>
      <c r="IA999" s="10"/>
      <c r="IB999" s="10"/>
      <c r="IC999" s="10"/>
      <c r="ID999" s="10"/>
      <c r="IE999" s="10"/>
      <c r="IF999" s="10"/>
      <c r="IG999" s="10"/>
      <c r="IH999" s="10"/>
      <c r="II999" s="10"/>
      <c r="IJ999" s="10"/>
      <c r="IK999" s="10"/>
      <c r="IL999" s="10"/>
      <c r="IM999" s="10"/>
      <c r="IN999" s="10"/>
      <c r="IO999" s="10"/>
    </row>
    <row r="1000" s="8" customFormat="1" ht="76" customHeight="1" spans="1:249">
      <c r="A1000" s="98">
        <v>6</v>
      </c>
      <c r="B1000" s="137" t="s">
        <v>2371</v>
      </c>
      <c r="C1000" s="119" t="s">
        <v>40</v>
      </c>
      <c r="D1000" s="98" t="s">
        <v>867</v>
      </c>
      <c r="E1000" s="119" t="s">
        <v>2379</v>
      </c>
      <c r="F1000" s="71" t="s">
        <v>2375</v>
      </c>
      <c r="G1000" s="314">
        <v>0.3</v>
      </c>
      <c r="H1000" s="313" t="s">
        <v>2373</v>
      </c>
      <c r="I1000" s="73">
        <v>1</v>
      </c>
      <c r="J1000" s="73"/>
      <c r="K1000" s="136">
        <v>0.0091</v>
      </c>
      <c r="L1000" s="136">
        <v>0.0131</v>
      </c>
      <c r="M1000" s="136">
        <v>0.0541</v>
      </c>
      <c r="N1000" s="136">
        <v>0.073</v>
      </c>
      <c r="O1000" s="119" t="s">
        <v>986</v>
      </c>
      <c r="P1000" s="119" t="s">
        <v>986</v>
      </c>
      <c r="Q1000" s="98">
        <v>2022.08</v>
      </c>
      <c r="R1000" s="125"/>
      <c r="S1000" s="10"/>
      <c r="T1000" s="10"/>
      <c r="U1000" s="10"/>
      <c r="V1000" s="10"/>
      <c r="W1000" s="10"/>
      <c r="X1000" s="10"/>
      <c r="Y1000" s="10"/>
      <c r="Z1000" s="10"/>
      <c r="AA1000" s="10"/>
      <c r="AB1000" s="10"/>
      <c r="AC1000" s="10"/>
      <c r="AD1000" s="10"/>
      <c r="AE1000" s="10"/>
      <c r="AF1000" s="10"/>
      <c r="AG1000" s="10"/>
      <c r="AH1000" s="10"/>
      <c r="AI1000" s="10"/>
      <c r="AJ1000" s="10"/>
      <c r="AK1000" s="10"/>
      <c r="AL1000" s="10"/>
      <c r="AM1000" s="10"/>
      <c r="AN1000" s="10"/>
      <c r="AO1000" s="10"/>
      <c r="AP1000" s="10"/>
      <c r="AQ1000" s="10"/>
      <c r="AR1000" s="10"/>
      <c r="AS1000" s="10"/>
      <c r="AT1000" s="10"/>
      <c r="AU1000" s="10"/>
      <c r="AV1000" s="10"/>
      <c r="AW1000" s="10"/>
      <c r="AX1000" s="10"/>
      <c r="AY1000" s="10"/>
      <c r="AZ1000" s="10"/>
      <c r="BA1000" s="10"/>
      <c r="BB1000" s="10"/>
      <c r="BC1000" s="10"/>
      <c r="BD1000" s="10"/>
      <c r="BE1000" s="10"/>
      <c r="BF1000" s="10"/>
      <c r="BG1000" s="10"/>
      <c r="BH1000" s="10"/>
      <c r="BI1000" s="10"/>
      <c r="BJ1000" s="10"/>
      <c r="BK1000" s="10"/>
      <c r="BL1000" s="10"/>
      <c r="BM1000" s="10"/>
      <c r="BN1000" s="10"/>
      <c r="BO1000" s="10"/>
      <c r="BP1000" s="10"/>
      <c r="BQ1000" s="10"/>
      <c r="BR1000" s="10"/>
      <c r="BS1000" s="10"/>
      <c r="BT1000" s="10"/>
      <c r="BU1000" s="10"/>
      <c r="BV1000" s="10"/>
      <c r="BW1000" s="10"/>
      <c r="BX1000" s="10"/>
      <c r="BY1000" s="10"/>
      <c r="BZ1000" s="10"/>
      <c r="CA1000" s="10"/>
      <c r="CB1000" s="10"/>
      <c r="CC1000" s="10"/>
      <c r="CD1000" s="10"/>
      <c r="CE1000" s="10"/>
      <c r="CF1000" s="10"/>
      <c r="CG1000" s="10"/>
      <c r="CH1000" s="10"/>
      <c r="CI1000" s="10"/>
      <c r="CJ1000" s="10"/>
      <c r="CK1000" s="10"/>
      <c r="CL1000" s="10"/>
      <c r="CM1000" s="10"/>
      <c r="CN1000" s="10"/>
      <c r="CO1000" s="10"/>
      <c r="CP1000" s="10"/>
      <c r="CQ1000" s="10"/>
      <c r="CR1000" s="10"/>
      <c r="CS1000" s="10"/>
      <c r="CT1000" s="10"/>
      <c r="CU1000" s="10"/>
      <c r="CV1000" s="10"/>
      <c r="CW1000" s="10"/>
      <c r="CX1000" s="10"/>
      <c r="CY1000" s="10"/>
      <c r="CZ1000" s="10"/>
      <c r="DA1000" s="10"/>
      <c r="DB1000" s="10"/>
      <c r="DC1000" s="10"/>
      <c r="DD1000" s="10"/>
      <c r="DE1000" s="10"/>
      <c r="DF1000" s="10"/>
      <c r="DG1000" s="10"/>
      <c r="DH1000" s="10"/>
      <c r="DI1000" s="10"/>
      <c r="DJ1000" s="10"/>
      <c r="DK1000" s="10"/>
      <c r="DL1000" s="10"/>
      <c r="DM1000" s="10"/>
      <c r="DN1000" s="10"/>
      <c r="DO1000" s="10"/>
      <c r="DP1000" s="10"/>
      <c r="DQ1000" s="10"/>
      <c r="DR1000" s="10"/>
      <c r="DS1000" s="10"/>
      <c r="DT1000" s="10"/>
      <c r="DU1000" s="10"/>
      <c r="DV1000" s="10"/>
      <c r="DW1000" s="10"/>
      <c r="DX1000" s="10"/>
      <c r="DY1000" s="10"/>
      <c r="DZ1000" s="10"/>
      <c r="EA1000" s="10"/>
      <c r="EB1000" s="10"/>
      <c r="EC1000" s="10"/>
      <c r="ED1000" s="10"/>
      <c r="EE1000" s="10"/>
      <c r="EF1000" s="10"/>
      <c r="EG1000" s="10"/>
      <c r="EH1000" s="10"/>
      <c r="EI1000" s="10"/>
      <c r="EJ1000" s="10"/>
      <c r="EK1000" s="10"/>
      <c r="EL1000" s="10"/>
      <c r="EM1000" s="10"/>
      <c r="EN1000" s="10"/>
      <c r="EO1000" s="10"/>
      <c r="EP1000" s="10"/>
      <c r="EQ1000" s="10"/>
      <c r="ER1000" s="10"/>
      <c r="ES1000" s="10"/>
      <c r="ET1000" s="10"/>
      <c r="EU1000" s="10"/>
      <c r="EV1000" s="10"/>
      <c r="EW1000" s="10"/>
      <c r="EX1000" s="10"/>
      <c r="EY1000" s="10"/>
      <c r="EZ1000" s="10"/>
      <c r="FA1000" s="10"/>
      <c r="FB1000" s="10"/>
      <c r="FC1000" s="10"/>
      <c r="FD1000" s="10"/>
      <c r="FE1000" s="10"/>
      <c r="FF1000" s="10"/>
      <c r="FG1000" s="10"/>
      <c r="FH1000" s="10"/>
      <c r="FI1000" s="10"/>
      <c r="FJ1000" s="10"/>
      <c r="FK1000" s="10"/>
      <c r="FL1000" s="10"/>
      <c r="FM1000" s="10"/>
      <c r="FN1000" s="10"/>
      <c r="FO1000" s="10"/>
      <c r="FP1000" s="10"/>
      <c r="FQ1000" s="10"/>
      <c r="FR1000" s="10"/>
      <c r="FS1000" s="10"/>
      <c r="FT1000" s="10"/>
      <c r="FU1000" s="10"/>
      <c r="FV1000" s="10"/>
      <c r="FW1000" s="10"/>
      <c r="FX1000" s="10"/>
      <c r="FY1000" s="10"/>
      <c r="FZ1000" s="10"/>
      <c r="GA1000" s="10"/>
      <c r="GB1000" s="10"/>
      <c r="GC1000" s="10"/>
      <c r="GD1000" s="10"/>
      <c r="GE1000" s="10"/>
      <c r="GF1000" s="10"/>
      <c r="GG1000" s="10"/>
      <c r="GH1000" s="10"/>
      <c r="GI1000" s="10"/>
      <c r="GJ1000" s="10"/>
      <c r="GK1000" s="10"/>
      <c r="GL1000" s="10"/>
      <c r="GM1000" s="10"/>
      <c r="GN1000" s="10"/>
      <c r="GO1000" s="10"/>
      <c r="GP1000" s="10"/>
      <c r="GQ1000" s="10"/>
      <c r="GR1000" s="10"/>
      <c r="GS1000" s="10"/>
      <c r="GT1000" s="10"/>
      <c r="GU1000" s="10"/>
      <c r="GV1000" s="10"/>
      <c r="GW1000" s="10"/>
      <c r="GX1000" s="10"/>
      <c r="GY1000" s="10"/>
      <c r="GZ1000" s="10"/>
      <c r="HA1000" s="10"/>
      <c r="HB1000" s="10"/>
      <c r="HC1000" s="10"/>
      <c r="HD1000" s="10"/>
      <c r="HE1000" s="10"/>
      <c r="HF1000" s="10"/>
      <c r="HG1000" s="10"/>
      <c r="HH1000" s="10"/>
      <c r="HI1000" s="10"/>
      <c r="HJ1000" s="10"/>
      <c r="HK1000" s="10"/>
      <c r="HL1000" s="10"/>
      <c r="HM1000" s="10"/>
      <c r="HN1000" s="10"/>
      <c r="HO1000" s="10"/>
      <c r="HP1000" s="10"/>
      <c r="HQ1000" s="10"/>
      <c r="HR1000" s="10"/>
      <c r="HS1000" s="10"/>
      <c r="HT1000" s="10"/>
      <c r="HU1000" s="10"/>
      <c r="HV1000" s="10"/>
      <c r="HW1000" s="10"/>
      <c r="HX1000" s="10"/>
      <c r="HY1000" s="10"/>
      <c r="HZ1000" s="10"/>
      <c r="IA1000" s="10"/>
      <c r="IB1000" s="10"/>
      <c r="IC1000" s="10"/>
      <c r="ID1000" s="10"/>
      <c r="IE1000" s="10"/>
      <c r="IF1000" s="10"/>
      <c r="IG1000" s="10"/>
      <c r="IH1000" s="10"/>
      <c r="II1000" s="10"/>
      <c r="IJ1000" s="10"/>
      <c r="IK1000" s="10"/>
      <c r="IL1000" s="10"/>
      <c r="IM1000" s="10"/>
      <c r="IN1000" s="10"/>
      <c r="IO1000" s="10"/>
    </row>
    <row r="1001" s="8" customFormat="1" ht="76" customHeight="1" spans="1:249">
      <c r="A1001" s="98">
        <v>7</v>
      </c>
      <c r="B1001" s="137" t="s">
        <v>2371</v>
      </c>
      <c r="C1001" s="119" t="s">
        <v>40</v>
      </c>
      <c r="D1001" s="98" t="s">
        <v>867</v>
      </c>
      <c r="E1001" s="119" t="s">
        <v>1254</v>
      </c>
      <c r="F1001" s="71" t="s">
        <v>2375</v>
      </c>
      <c r="G1001" s="314">
        <v>0.3</v>
      </c>
      <c r="H1001" s="313" t="s">
        <v>2373</v>
      </c>
      <c r="I1001" s="73">
        <v>1</v>
      </c>
      <c r="J1001" s="73"/>
      <c r="K1001" s="136">
        <v>0.0116</v>
      </c>
      <c r="L1001" s="136">
        <v>0.0087</v>
      </c>
      <c r="M1001" s="136">
        <v>0.0644</v>
      </c>
      <c r="N1001" s="136">
        <v>0.0432</v>
      </c>
      <c r="O1001" s="119" t="s">
        <v>986</v>
      </c>
      <c r="P1001" s="119" t="s">
        <v>986</v>
      </c>
      <c r="Q1001" s="98">
        <v>2022.08</v>
      </c>
      <c r="R1001" s="125"/>
      <c r="S1001" s="10"/>
      <c r="T1001" s="10"/>
      <c r="U1001" s="10"/>
      <c r="V1001" s="10"/>
      <c r="W1001" s="10"/>
      <c r="X1001" s="10"/>
      <c r="Y1001" s="10"/>
      <c r="Z1001" s="10"/>
      <c r="AA1001" s="10"/>
      <c r="AB1001" s="10"/>
      <c r="AC1001" s="10"/>
      <c r="AD1001" s="10"/>
      <c r="AE1001" s="10"/>
      <c r="AF1001" s="10"/>
      <c r="AG1001" s="10"/>
      <c r="AH1001" s="10"/>
      <c r="AI1001" s="10"/>
      <c r="AJ1001" s="10"/>
      <c r="AK1001" s="10"/>
      <c r="AL1001" s="10"/>
      <c r="AM1001" s="10"/>
      <c r="AN1001" s="10"/>
      <c r="AO1001" s="10"/>
      <c r="AP1001" s="10"/>
      <c r="AQ1001" s="10"/>
      <c r="AR1001" s="10"/>
      <c r="AS1001" s="10"/>
      <c r="AT1001" s="10"/>
      <c r="AU1001" s="10"/>
      <c r="AV1001" s="10"/>
      <c r="AW1001" s="10"/>
      <c r="AX1001" s="10"/>
      <c r="AY1001" s="10"/>
      <c r="AZ1001" s="10"/>
      <c r="BA1001" s="10"/>
      <c r="BB1001" s="10"/>
      <c r="BC1001" s="10"/>
      <c r="BD1001" s="10"/>
      <c r="BE1001" s="10"/>
      <c r="BF1001" s="10"/>
      <c r="BG1001" s="10"/>
      <c r="BH1001" s="10"/>
      <c r="BI1001" s="10"/>
      <c r="BJ1001" s="10"/>
      <c r="BK1001" s="10"/>
      <c r="BL1001" s="10"/>
      <c r="BM1001" s="10"/>
      <c r="BN1001" s="10"/>
      <c r="BO1001" s="10"/>
      <c r="BP1001" s="10"/>
      <c r="BQ1001" s="10"/>
      <c r="BR1001" s="10"/>
      <c r="BS1001" s="10"/>
      <c r="BT1001" s="10"/>
      <c r="BU1001" s="10"/>
      <c r="BV1001" s="10"/>
      <c r="BW1001" s="10"/>
      <c r="BX1001" s="10"/>
      <c r="BY1001" s="10"/>
      <c r="BZ1001" s="10"/>
      <c r="CA1001" s="10"/>
      <c r="CB1001" s="10"/>
      <c r="CC1001" s="10"/>
      <c r="CD1001" s="10"/>
      <c r="CE1001" s="10"/>
      <c r="CF1001" s="10"/>
      <c r="CG1001" s="10"/>
      <c r="CH1001" s="10"/>
      <c r="CI1001" s="10"/>
      <c r="CJ1001" s="10"/>
      <c r="CK1001" s="10"/>
      <c r="CL1001" s="10"/>
      <c r="CM1001" s="10"/>
      <c r="CN1001" s="10"/>
      <c r="CO1001" s="10"/>
      <c r="CP1001" s="10"/>
      <c r="CQ1001" s="10"/>
      <c r="CR1001" s="10"/>
      <c r="CS1001" s="10"/>
      <c r="CT1001" s="10"/>
      <c r="CU1001" s="10"/>
      <c r="CV1001" s="10"/>
      <c r="CW1001" s="10"/>
      <c r="CX1001" s="10"/>
      <c r="CY1001" s="10"/>
      <c r="CZ1001" s="10"/>
      <c r="DA1001" s="10"/>
      <c r="DB1001" s="10"/>
      <c r="DC1001" s="10"/>
      <c r="DD1001" s="10"/>
      <c r="DE1001" s="10"/>
      <c r="DF1001" s="10"/>
      <c r="DG1001" s="10"/>
      <c r="DH1001" s="10"/>
      <c r="DI1001" s="10"/>
      <c r="DJ1001" s="10"/>
      <c r="DK1001" s="10"/>
      <c r="DL1001" s="10"/>
      <c r="DM1001" s="10"/>
      <c r="DN1001" s="10"/>
      <c r="DO1001" s="10"/>
      <c r="DP1001" s="10"/>
      <c r="DQ1001" s="10"/>
      <c r="DR1001" s="10"/>
      <c r="DS1001" s="10"/>
      <c r="DT1001" s="10"/>
      <c r="DU1001" s="10"/>
      <c r="DV1001" s="10"/>
      <c r="DW1001" s="10"/>
      <c r="DX1001" s="10"/>
      <c r="DY1001" s="10"/>
      <c r="DZ1001" s="10"/>
      <c r="EA1001" s="10"/>
      <c r="EB1001" s="10"/>
      <c r="EC1001" s="10"/>
      <c r="ED1001" s="10"/>
      <c r="EE1001" s="10"/>
      <c r="EF1001" s="10"/>
      <c r="EG1001" s="10"/>
      <c r="EH1001" s="10"/>
      <c r="EI1001" s="10"/>
      <c r="EJ1001" s="10"/>
      <c r="EK1001" s="10"/>
      <c r="EL1001" s="10"/>
      <c r="EM1001" s="10"/>
      <c r="EN1001" s="10"/>
      <c r="EO1001" s="10"/>
      <c r="EP1001" s="10"/>
      <c r="EQ1001" s="10"/>
      <c r="ER1001" s="10"/>
      <c r="ES1001" s="10"/>
      <c r="ET1001" s="10"/>
      <c r="EU1001" s="10"/>
      <c r="EV1001" s="10"/>
      <c r="EW1001" s="10"/>
      <c r="EX1001" s="10"/>
      <c r="EY1001" s="10"/>
      <c r="EZ1001" s="10"/>
      <c r="FA1001" s="10"/>
      <c r="FB1001" s="10"/>
      <c r="FC1001" s="10"/>
      <c r="FD1001" s="10"/>
      <c r="FE1001" s="10"/>
      <c r="FF1001" s="10"/>
      <c r="FG1001" s="10"/>
      <c r="FH1001" s="10"/>
      <c r="FI1001" s="10"/>
      <c r="FJ1001" s="10"/>
      <c r="FK1001" s="10"/>
      <c r="FL1001" s="10"/>
      <c r="FM1001" s="10"/>
      <c r="FN1001" s="10"/>
      <c r="FO1001" s="10"/>
      <c r="FP1001" s="10"/>
      <c r="FQ1001" s="10"/>
      <c r="FR1001" s="10"/>
      <c r="FS1001" s="10"/>
      <c r="FT1001" s="10"/>
      <c r="FU1001" s="10"/>
      <c r="FV1001" s="10"/>
      <c r="FW1001" s="10"/>
      <c r="FX1001" s="10"/>
      <c r="FY1001" s="10"/>
      <c r="FZ1001" s="10"/>
      <c r="GA1001" s="10"/>
      <c r="GB1001" s="10"/>
      <c r="GC1001" s="10"/>
      <c r="GD1001" s="10"/>
      <c r="GE1001" s="10"/>
      <c r="GF1001" s="10"/>
      <c r="GG1001" s="10"/>
      <c r="GH1001" s="10"/>
      <c r="GI1001" s="10"/>
      <c r="GJ1001" s="10"/>
      <c r="GK1001" s="10"/>
      <c r="GL1001" s="10"/>
      <c r="GM1001" s="10"/>
      <c r="GN1001" s="10"/>
      <c r="GO1001" s="10"/>
      <c r="GP1001" s="10"/>
      <c r="GQ1001" s="10"/>
      <c r="GR1001" s="10"/>
      <c r="GS1001" s="10"/>
      <c r="GT1001" s="10"/>
      <c r="GU1001" s="10"/>
      <c r="GV1001" s="10"/>
      <c r="GW1001" s="10"/>
      <c r="GX1001" s="10"/>
      <c r="GY1001" s="10"/>
      <c r="GZ1001" s="10"/>
      <c r="HA1001" s="10"/>
      <c r="HB1001" s="10"/>
      <c r="HC1001" s="10"/>
      <c r="HD1001" s="10"/>
      <c r="HE1001" s="10"/>
      <c r="HF1001" s="10"/>
      <c r="HG1001" s="10"/>
      <c r="HH1001" s="10"/>
      <c r="HI1001" s="10"/>
      <c r="HJ1001" s="10"/>
      <c r="HK1001" s="10"/>
      <c r="HL1001" s="10"/>
      <c r="HM1001" s="10"/>
      <c r="HN1001" s="10"/>
      <c r="HO1001" s="10"/>
      <c r="HP1001" s="10"/>
      <c r="HQ1001" s="10"/>
      <c r="HR1001" s="10"/>
      <c r="HS1001" s="10"/>
      <c r="HT1001" s="10"/>
      <c r="HU1001" s="10"/>
      <c r="HV1001" s="10"/>
      <c r="HW1001" s="10"/>
      <c r="HX1001" s="10"/>
      <c r="HY1001" s="10"/>
      <c r="HZ1001" s="10"/>
      <c r="IA1001" s="10"/>
      <c r="IB1001" s="10"/>
      <c r="IC1001" s="10"/>
      <c r="ID1001" s="10"/>
      <c r="IE1001" s="10"/>
      <c r="IF1001" s="10"/>
      <c r="IG1001" s="10"/>
      <c r="IH1001" s="10"/>
      <c r="II1001" s="10"/>
      <c r="IJ1001" s="10"/>
      <c r="IK1001" s="10"/>
      <c r="IL1001" s="10"/>
      <c r="IM1001" s="10"/>
      <c r="IN1001" s="10"/>
      <c r="IO1001" s="10"/>
    </row>
    <row r="1002" s="8" customFormat="1" ht="76" customHeight="1" spans="1:249">
      <c r="A1002" s="98">
        <v>8</v>
      </c>
      <c r="B1002" s="137" t="s">
        <v>2371</v>
      </c>
      <c r="C1002" s="119" t="s">
        <v>40</v>
      </c>
      <c r="D1002" s="98" t="s">
        <v>867</v>
      </c>
      <c r="E1002" s="119" t="s">
        <v>1256</v>
      </c>
      <c r="F1002" s="71" t="s">
        <v>2375</v>
      </c>
      <c r="G1002" s="314">
        <v>0.3</v>
      </c>
      <c r="H1002" s="313" t="s">
        <v>2373</v>
      </c>
      <c r="I1002" s="73">
        <v>1</v>
      </c>
      <c r="J1002" s="73"/>
      <c r="K1002" s="136">
        <v>0.0066</v>
      </c>
      <c r="L1002" s="136">
        <v>0.0066</v>
      </c>
      <c r="M1002" s="136">
        <v>0.041</v>
      </c>
      <c r="N1002" s="136">
        <v>0.0248</v>
      </c>
      <c r="O1002" s="119" t="s">
        <v>986</v>
      </c>
      <c r="P1002" s="119" t="s">
        <v>986</v>
      </c>
      <c r="Q1002" s="98">
        <v>2022.08</v>
      </c>
      <c r="R1002" s="125"/>
      <c r="S1002" s="10"/>
      <c r="T1002" s="10"/>
      <c r="U1002" s="10"/>
      <c r="V1002" s="10"/>
      <c r="W1002" s="10"/>
      <c r="X1002" s="10"/>
      <c r="Y1002" s="10"/>
      <c r="Z1002" s="10"/>
      <c r="AA1002" s="10"/>
      <c r="AB1002" s="10"/>
      <c r="AC1002" s="10"/>
      <c r="AD1002" s="10"/>
      <c r="AE1002" s="10"/>
      <c r="AF1002" s="10"/>
      <c r="AG1002" s="10"/>
      <c r="AH1002" s="10"/>
      <c r="AI1002" s="10"/>
      <c r="AJ1002" s="10"/>
      <c r="AK1002" s="10"/>
      <c r="AL1002" s="10"/>
      <c r="AM1002" s="10"/>
      <c r="AN1002" s="10"/>
      <c r="AO1002" s="10"/>
      <c r="AP1002" s="10"/>
      <c r="AQ1002" s="10"/>
      <c r="AR1002" s="10"/>
      <c r="AS1002" s="10"/>
      <c r="AT1002" s="10"/>
      <c r="AU1002" s="10"/>
      <c r="AV1002" s="10"/>
      <c r="AW1002" s="10"/>
      <c r="AX1002" s="10"/>
      <c r="AY1002" s="10"/>
      <c r="AZ1002" s="10"/>
      <c r="BA1002" s="10"/>
      <c r="BB1002" s="10"/>
      <c r="BC1002" s="10"/>
      <c r="BD1002" s="10"/>
      <c r="BE1002" s="10"/>
      <c r="BF1002" s="10"/>
      <c r="BG1002" s="10"/>
      <c r="BH1002" s="10"/>
      <c r="BI1002" s="10"/>
      <c r="BJ1002" s="10"/>
      <c r="BK1002" s="10"/>
      <c r="BL1002" s="10"/>
      <c r="BM1002" s="10"/>
      <c r="BN1002" s="10"/>
      <c r="BO1002" s="10"/>
      <c r="BP1002" s="10"/>
      <c r="BQ1002" s="10"/>
      <c r="BR1002" s="10"/>
      <c r="BS1002" s="10"/>
      <c r="BT1002" s="10"/>
      <c r="BU1002" s="10"/>
      <c r="BV1002" s="10"/>
      <c r="BW1002" s="10"/>
      <c r="BX1002" s="10"/>
      <c r="BY1002" s="10"/>
      <c r="BZ1002" s="10"/>
      <c r="CA1002" s="10"/>
      <c r="CB1002" s="10"/>
      <c r="CC1002" s="10"/>
      <c r="CD1002" s="10"/>
      <c r="CE1002" s="10"/>
      <c r="CF1002" s="10"/>
      <c r="CG1002" s="10"/>
      <c r="CH1002" s="10"/>
      <c r="CI1002" s="10"/>
      <c r="CJ1002" s="10"/>
      <c r="CK1002" s="10"/>
      <c r="CL1002" s="10"/>
      <c r="CM1002" s="10"/>
      <c r="CN1002" s="10"/>
      <c r="CO1002" s="10"/>
      <c r="CP1002" s="10"/>
      <c r="CQ1002" s="10"/>
      <c r="CR1002" s="10"/>
      <c r="CS1002" s="10"/>
      <c r="CT1002" s="10"/>
      <c r="CU1002" s="10"/>
      <c r="CV1002" s="10"/>
      <c r="CW1002" s="10"/>
      <c r="CX1002" s="10"/>
      <c r="CY1002" s="10"/>
      <c r="CZ1002" s="10"/>
      <c r="DA1002" s="10"/>
      <c r="DB1002" s="10"/>
      <c r="DC1002" s="10"/>
      <c r="DD1002" s="10"/>
      <c r="DE1002" s="10"/>
      <c r="DF1002" s="10"/>
      <c r="DG1002" s="10"/>
      <c r="DH1002" s="10"/>
      <c r="DI1002" s="10"/>
      <c r="DJ1002" s="10"/>
      <c r="DK1002" s="10"/>
      <c r="DL1002" s="10"/>
      <c r="DM1002" s="10"/>
      <c r="DN1002" s="10"/>
      <c r="DO1002" s="10"/>
      <c r="DP1002" s="10"/>
      <c r="DQ1002" s="10"/>
      <c r="DR1002" s="10"/>
      <c r="DS1002" s="10"/>
      <c r="DT1002" s="10"/>
      <c r="DU1002" s="10"/>
      <c r="DV1002" s="10"/>
      <c r="DW1002" s="10"/>
      <c r="DX1002" s="10"/>
      <c r="DY1002" s="10"/>
      <c r="DZ1002" s="10"/>
      <c r="EA1002" s="10"/>
      <c r="EB1002" s="10"/>
      <c r="EC1002" s="10"/>
      <c r="ED1002" s="10"/>
      <c r="EE1002" s="10"/>
      <c r="EF1002" s="10"/>
      <c r="EG1002" s="10"/>
      <c r="EH1002" s="10"/>
      <c r="EI1002" s="10"/>
      <c r="EJ1002" s="10"/>
      <c r="EK1002" s="10"/>
      <c r="EL1002" s="10"/>
      <c r="EM1002" s="10"/>
      <c r="EN1002" s="10"/>
      <c r="EO1002" s="10"/>
      <c r="EP1002" s="10"/>
      <c r="EQ1002" s="10"/>
      <c r="ER1002" s="10"/>
      <c r="ES1002" s="10"/>
      <c r="ET1002" s="10"/>
      <c r="EU1002" s="10"/>
      <c r="EV1002" s="10"/>
      <c r="EW1002" s="10"/>
      <c r="EX1002" s="10"/>
      <c r="EY1002" s="10"/>
      <c r="EZ1002" s="10"/>
      <c r="FA1002" s="10"/>
      <c r="FB1002" s="10"/>
      <c r="FC1002" s="10"/>
      <c r="FD1002" s="10"/>
      <c r="FE1002" s="10"/>
      <c r="FF1002" s="10"/>
      <c r="FG1002" s="10"/>
      <c r="FH1002" s="10"/>
      <c r="FI1002" s="10"/>
      <c r="FJ1002" s="10"/>
      <c r="FK1002" s="10"/>
      <c r="FL1002" s="10"/>
      <c r="FM1002" s="10"/>
      <c r="FN1002" s="10"/>
      <c r="FO1002" s="10"/>
      <c r="FP1002" s="10"/>
      <c r="FQ1002" s="10"/>
      <c r="FR1002" s="10"/>
      <c r="FS1002" s="10"/>
      <c r="FT1002" s="10"/>
      <c r="FU1002" s="10"/>
      <c r="FV1002" s="10"/>
      <c r="FW1002" s="10"/>
      <c r="FX1002" s="10"/>
      <c r="FY1002" s="10"/>
      <c r="FZ1002" s="10"/>
      <c r="GA1002" s="10"/>
      <c r="GB1002" s="10"/>
      <c r="GC1002" s="10"/>
      <c r="GD1002" s="10"/>
      <c r="GE1002" s="10"/>
      <c r="GF1002" s="10"/>
      <c r="GG1002" s="10"/>
      <c r="GH1002" s="10"/>
      <c r="GI1002" s="10"/>
      <c r="GJ1002" s="10"/>
      <c r="GK1002" s="10"/>
      <c r="GL1002" s="10"/>
      <c r="GM1002" s="10"/>
      <c r="GN1002" s="10"/>
      <c r="GO1002" s="10"/>
      <c r="GP1002" s="10"/>
      <c r="GQ1002" s="10"/>
      <c r="GR1002" s="10"/>
      <c r="GS1002" s="10"/>
      <c r="GT1002" s="10"/>
      <c r="GU1002" s="10"/>
      <c r="GV1002" s="10"/>
      <c r="GW1002" s="10"/>
      <c r="GX1002" s="10"/>
      <c r="GY1002" s="10"/>
      <c r="GZ1002" s="10"/>
      <c r="HA1002" s="10"/>
      <c r="HB1002" s="10"/>
      <c r="HC1002" s="10"/>
      <c r="HD1002" s="10"/>
      <c r="HE1002" s="10"/>
      <c r="HF1002" s="10"/>
      <c r="HG1002" s="10"/>
      <c r="HH1002" s="10"/>
      <c r="HI1002" s="10"/>
      <c r="HJ1002" s="10"/>
      <c r="HK1002" s="10"/>
      <c r="HL1002" s="10"/>
      <c r="HM1002" s="10"/>
      <c r="HN1002" s="10"/>
      <c r="HO1002" s="10"/>
      <c r="HP1002" s="10"/>
      <c r="HQ1002" s="10"/>
      <c r="HR1002" s="10"/>
      <c r="HS1002" s="10"/>
      <c r="HT1002" s="10"/>
      <c r="HU1002" s="10"/>
      <c r="HV1002" s="10"/>
      <c r="HW1002" s="10"/>
      <c r="HX1002" s="10"/>
      <c r="HY1002" s="10"/>
      <c r="HZ1002" s="10"/>
      <c r="IA1002" s="10"/>
      <c r="IB1002" s="10"/>
      <c r="IC1002" s="10"/>
      <c r="ID1002" s="10"/>
      <c r="IE1002" s="10"/>
      <c r="IF1002" s="10"/>
      <c r="IG1002" s="10"/>
      <c r="IH1002" s="10"/>
      <c r="II1002" s="10"/>
      <c r="IJ1002" s="10"/>
      <c r="IK1002" s="10"/>
      <c r="IL1002" s="10"/>
      <c r="IM1002" s="10"/>
      <c r="IN1002" s="10"/>
      <c r="IO1002" s="10"/>
    </row>
    <row r="1003" s="8" customFormat="1" ht="76" customHeight="1" spans="1:249">
      <c r="A1003" s="98">
        <v>9</v>
      </c>
      <c r="B1003" s="137" t="s">
        <v>2371</v>
      </c>
      <c r="C1003" s="119" t="s">
        <v>40</v>
      </c>
      <c r="D1003" s="98" t="s">
        <v>867</v>
      </c>
      <c r="E1003" s="119" t="s">
        <v>1332</v>
      </c>
      <c r="F1003" s="71" t="s">
        <v>2375</v>
      </c>
      <c r="G1003" s="314">
        <v>0.3</v>
      </c>
      <c r="H1003" s="313" t="s">
        <v>2373</v>
      </c>
      <c r="I1003" s="73">
        <v>1</v>
      </c>
      <c r="J1003" s="73"/>
      <c r="K1003" s="136">
        <v>0.013</v>
      </c>
      <c r="L1003" s="136">
        <v>0.0128</v>
      </c>
      <c r="M1003" s="136">
        <v>0.0758</v>
      </c>
      <c r="N1003" s="136">
        <v>0.0605</v>
      </c>
      <c r="O1003" s="119" t="s">
        <v>986</v>
      </c>
      <c r="P1003" s="119" t="s">
        <v>986</v>
      </c>
      <c r="Q1003" s="98">
        <v>2022.08</v>
      </c>
      <c r="R1003" s="125"/>
      <c r="S1003" s="10"/>
      <c r="T1003" s="10"/>
      <c r="U1003" s="10"/>
      <c r="V1003" s="10"/>
      <c r="W1003" s="10"/>
      <c r="X1003" s="10"/>
      <c r="Y1003" s="10"/>
      <c r="Z1003" s="10"/>
      <c r="AA1003" s="10"/>
      <c r="AB1003" s="10"/>
      <c r="AC1003" s="10"/>
      <c r="AD1003" s="10"/>
      <c r="AE1003" s="10"/>
      <c r="AF1003" s="10"/>
      <c r="AG1003" s="10"/>
      <c r="AH1003" s="10"/>
      <c r="AI1003" s="10"/>
      <c r="AJ1003" s="10"/>
      <c r="AK1003" s="10"/>
      <c r="AL1003" s="10"/>
      <c r="AM1003" s="10"/>
      <c r="AN1003" s="10"/>
      <c r="AO1003" s="10"/>
      <c r="AP1003" s="10"/>
      <c r="AQ1003" s="10"/>
      <c r="AR1003" s="10"/>
      <c r="AS1003" s="10"/>
      <c r="AT1003" s="10"/>
      <c r="AU1003" s="10"/>
      <c r="AV1003" s="10"/>
      <c r="AW1003" s="10"/>
      <c r="AX1003" s="10"/>
      <c r="AY1003" s="10"/>
      <c r="AZ1003" s="10"/>
      <c r="BA1003" s="10"/>
      <c r="BB1003" s="10"/>
      <c r="BC1003" s="10"/>
      <c r="BD1003" s="10"/>
      <c r="BE1003" s="10"/>
      <c r="BF1003" s="10"/>
      <c r="BG1003" s="10"/>
      <c r="BH1003" s="10"/>
      <c r="BI1003" s="10"/>
      <c r="BJ1003" s="10"/>
      <c r="BK1003" s="10"/>
      <c r="BL1003" s="10"/>
      <c r="BM1003" s="10"/>
      <c r="BN1003" s="10"/>
      <c r="BO1003" s="10"/>
      <c r="BP1003" s="10"/>
      <c r="BQ1003" s="10"/>
      <c r="BR1003" s="10"/>
      <c r="BS1003" s="10"/>
      <c r="BT1003" s="10"/>
      <c r="BU1003" s="10"/>
      <c r="BV1003" s="10"/>
      <c r="BW1003" s="10"/>
      <c r="BX1003" s="10"/>
      <c r="BY1003" s="10"/>
      <c r="BZ1003" s="10"/>
      <c r="CA1003" s="10"/>
      <c r="CB1003" s="10"/>
      <c r="CC1003" s="10"/>
      <c r="CD1003" s="10"/>
      <c r="CE1003" s="10"/>
      <c r="CF1003" s="10"/>
      <c r="CG1003" s="10"/>
      <c r="CH1003" s="10"/>
      <c r="CI1003" s="10"/>
      <c r="CJ1003" s="10"/>
      <c r="CK1003" s="10"/>
      <c r="CL1003" s="10"/>
      <c r="CM1003" s="10"/>
      <c r="CN1003" s="10"/>
      <c r="CO1003" s="10"/>
      <c r="CP1003" s="10"/>
      <c r="CQ1003" s="10"/>
      <c r="CR1003" s="10"/>
      <c r="CS1003" s="10"/>
      <c r="CT1003" s="10"/>
      <c r="CU1003" s="10"/>
      <c r="CV1003" s="10"/>
      <c r="CW1003" s="10"/>
      <c r="CX1003" s="10"/>
      <c r="CY1003" s="10"/>
      <c r="CZ1003" s="10"/>
      <c r="DA1003" s="10"/>
      <c r="DB1003" s="10"/>
      <c r="DC1003" s="10"/>
      <c r="DD1003" s="10"/>
      <c r="DE1003" s="10"/>
      <c r="DF1003" s="10"/>
      <c r="DG1003" s="10"/>
      <c r="DH1003" s="10"/>
      <c r="DI1003" s="10"/>
      <c r="DJ1003" s="10"/>
      <c r="DK1003" s="10"/>
      <c r="DL1003" s="10"/>
      <c r="DM1003" s="10"/>
      <c r="DN1003" s="10"/>
      <c r="DO1003" s="10"/>
      <c r="DP1003" s="10"/>
      <c r="DQ1003" s="10"/>
      <c r="DR1003" s="10"/>
      <c r="DS1003" s="10"/>
      <c r="DT1003" s="10"/>
      <c r="DU1003" s="10"/>
      <c r="DV1003" s="10"/>
      <c r="DW1003" s="10"/>
      <c r="DX1003" s="10"/>
      <c r="DY1003" s="10"/>
      <c r="DZ1003" s="10"/>
      <c r="EA1003" s="10"/>
      <c r="EB1003" s="10"/>
      <c r="EC1003" s="10"/>
      <c r="ED1003" s="10"/>
      <c r="EE1003" s="10"/>
      <c r="EF1003" s="10"/>
      <c r="EG1003" s="10"/>
      <c r="EH1003" s="10"/>
      <c r="EI1003" s="10"/>
      <c r="EJ1003" s="10"/>
      <c r="EK1003" s="10"/>
      <c r="EL1003" s="10"/>
      <c r="EM1003" s="10"/>
      <c r="EN1003" s="10"/>
      <c r="EO1003" s="10"/>
      <c r="EP1003" s="10"/>
      <c r="EQ1003" s="10"/>
      <c r="ER1003" s="10"/>
      <c r="ES1003" s="10"/>
      <c r="ET1003" s="10"/>
      <c r="EU1003" s="10"/>
      <c r="EV1003" s="10"/>
      <c r="EW1003" s="10"/>
      <c r="EX1003" s="10"/>
      <c r="EY1003" s="10"/>
      <c r="EZ1003" s="10"/>
      <c r="FA1003" s="10"/>
      <c r="FB1003" s="10"/>
      <c r="FC1003" s="10"/>
      <c r="FD1003" s="10"/>
      <c r="FE1003" s="10"/>
      <c r="FF1003" s="10"/>
      <c r="FG1003" s="10"/>
      <c r="FH1003" s="10"/>
      <c r="FI1003" s="10"/>
      <c r="FJ1003" s="10"/>
      <c r="FK1003" s="10"/>
      <c r="FL1003" s="10"/>
      <c r="FM1003" s="10"/>
      <c r="FN1003" s="10"/>
      <c r="FO1003" s="10"/>
      <c r="FP1003" s="10"/>
      <c r="FQ1003" s="10"/>
      <c r="FR1003" s="10"/>
      <c r="FS1003" s="10"/>
      <c r="FT1003" s="10"/>
      <c r="FU1003" s="10"/>
      <c r="FV1003" s="10"/>
      <c r="FW1003" s="10"/>
      <c r="FX1003" s="10"/>
      <c r="FY1003" s="10"/>
      <c r="FZ1003" s="10"/>
      <c r="GA1003" s="10"/>
      <c r="GB1003" s="10"/>
      <c r="GC1003" s="10"/>
      <c r="GD1003" s="10"/>
      <c r="GE1003" s="10"/>
      <c r="GF1003" s="10"/>
      <c r="GG1003" s="10"/>
      <c r="GH1003" s="10"/>
      <c r="GI1003" s="10"/>
      <c r="GJ1003" s="10"/>
      <c r="GK1003" s="10"/>
      <c r="GL1003" s="10"/>
      <c r="GM1003" s="10"/>
      <c r="GN1003" s="10"/>
      <c r="GO1003" s="10"/>
      <c r="GP1003" s="10"/>
      <c r="GQ1003" s="10"/>
      <c r="GR1003" s="10"/>
      <c r="GS1003" s="10"/>
      <c r="GT1003" s="10"/>
      <c r="GU1003" s="10"/>
      <c r="GV1003" s="10"/>
      <c r="GW1003" s="10"/>
      <c r="GX1003" s="10"/>
      <c r="GY1003" s="10"/>
      <c r="GZ1003" s="10"/>
      <c r="HA1003" s="10"/>
      <c r="HB1003" s="10"/>
      <c r="HC1003" s="10"/>
      <c r="HD1003" s="10"/>
      <c r="HE1003" s="10"/>
      <c r="HF1003" s="10"/>
      <c r="HG1003" s="10"/>
      <c r="HH1003" s="10"/>
      <c r="HI1003" s="10"/>
      <c r="HJ1003" s="10"/>
      <c r="HK1003" s="10"/>
      <c r="HL1003" s="10"/>
      <c r="HM1003" s="10"/>
      <c r="HN1003" s="10"/>
      <c r="HO1003" s="10"/>
      <c r="HP1003" s="10"/>
      <c r="HQ1003" s="10"/>
      <c r="HR1003" s="10"/>
      <c r="HS1003" s="10"/>
      <c r="HT1003" s="10"/>
      <c r="HU1003" s="10"/>
      <c r="HV1003" s="10"/>
      <c r="HW1003" s="10"/>
      <c r="HX1003" s="10"/>
      <c r="HY1003" s="10"/>
      <c r="HZ1003" s="10"/>
      <c r="IA1003" s="10"/>
      <c r="IB1003" s="10"/>
      <c r="IC1003" s="10"/>
      <c r="ID1003" s="10"/>
      <c r="IE1003" s="10"/>
      <c r="IF1003" s="10"/>
      <c r="IG1003" s="10"/>
      <c r="IH1003" s="10"/>
      <c r="II1003" s="10"/>
      <c r="IJ1003" s="10"/>
      <c r="IK1003" s="10"/>
      <c r="IL1003" s="10"/>
      <c r="IM1003" s="10"/>
      <c r="IN1003" s="10"/>
      <c r="IO1003" s="10"/>
    </row>
    <row r="1004" s="8" customFormat="1" ht="76" customHeight="1" spans="1:249">
      <c r="A1004" s="98">
        <v>10</v>
      </c>
      <c r="B1004" s="137" t="s">
        <v>2371</v>
      </c>
      <c r="C1004" s="119" t="s">
        <v>40</v>
      </c>
      <c r="D1004" s="98" t="s">
        <v>867</v>
      </c>
      <c r="E1004" s="119" t="s">
        <v>2380</v>
      </c>
      <c r="F1004" s="71" t="s">
        <v>2375</v>
      </c>
      <c r="G1004" s="314">
        <v>0.3</v>
      </c>
      <c r="H1004" s="313" t="s">
        <v>2373</v>
      </c>
      <c r="I1004" s="73">
        <v>1</v>
      </c>
      <c r="J1004" s="73"/>
      <c r="K1004" s="136">
        <v>0.0159</v>
      </c>
      <c r="L1004" s="136">
        <v>0.0128</v>
      </c>
      <c r="M1004" s="136">
        <v>0.0931</v>
      </c>
      <c r="N1004" s="136">
        <v>0.0626</v>
      </c>
      <c r="O1004" s="119" t="s">
        <v>986</v>
      </c>
      <c r="P1004" s="119" t="s">
        <v>986</v>
      </c>
      <c r="Q1004" s="98">
        <v>2022.08</v>
      </c>
      <c r="R1004" s="125"/>
      <c r="S1004" s="10"/>
      <c r="T1004" s="10"/>
      <c r="U1004" s="10"/>
      <c r="V1004" s="10"/>
      <c r="W1004" s="10"/>
      <c r="X1004" s="10"/>
      <c r="Y1004" s="10"/>
      <c r="Z1004" s="10"/>
      <c r="AA1004" s="10"/>
      <c r="AB1004" s="10"/>
      <c r="AC1004" s="10"/>
      <c r="AD1004" s="10"/>
      <c r="AE1004" s="10"/>
      <c r="AF1004" s="10"/>
      <c r="AG1004" s="10"/>
      <c r="AH1004" s="10"/>
      <c r="AI1004" s="10"/>
      <c r="AJ1004" s="10"/>
      <c r="AK1004" s="10"/>
      <c r="AL1004" s="10"/>
      <c r="AM1004" s="10"/>
      <c r="AN1004" s="10"/>
      <c r="AO1004" s="10"/>
      <c r="AP1004" s="10"/>
      <c r="AQ1004" s="10"/>
      <c r="AR1004" s="10"/>
      <c r="AS1004" s="10"/>
      <c r="AT1004" s="10"/>
      <c r="AU1004" s="10"/>
      <c r="AV1004" s="10"/>
      <c r="AW1004" s="10"/>
      <c r="AX1004" s="10"/>
      <c r="AY1004" s="10"/>
      <c r="AZ1004" s="10"/>
      <c r="BA1004" s="10"/>
      <c r="BB1004" s="10"/>
      <c r="BC1004" s="10"/>
      <c r="BD1004" s="10"/>
      <c r="BE1004" s="10"/>
      <c r="BF1004" s="10"/>
      <c r="BG1004" s="10"/>
      <c r="BH1004" s="10"/>
      <c r="BI1004" s="10"/>
      <c r="BJ1004" s="10"/>
      <c r="BK1004" s="10"/>
      <c r="BL1004" s="10"/>
      <c r="BM1004" s="10"/>
      <c r="BN1004" s="10"/>
      <c r="BO1004" s="10"/>
      <c r="BP1004" s="10"/>
      <c r="BQ1004" s="10"/>
      <c r="BR1004" s="10"/>
      <c r="BS1004" s="10"/>
      <c r="BT1004" s="10"/>
      <c r="BU1004" s="10"/>
      <c r="BV1004" s="10"/>
      <c r="BW1004" s="10"/>
      <c r="BX1004" s="10"/>
      <c r="BY1004" s="10"/>
      <c r="BZ1004" s="10"/>
      <c r="CA1004" s="10"/>
      <c r="CB1004" s="10"/>
      <c r="CC1004" s="10"/>
      <c r="CD1004" s="10"/>
      <c r="CE1004" s="10"/>
      <c r="CF1004" s="10"/>
      <c r="CG1004" s="10"/>
      <c r="CH1004" s="10"/>
      <c r="CI1004" s="10"/>
      <c r="CJ1004" s="10"/>
      <c r="CK1004" s="10"/>
      <c r="CL1004" s="10"/>
      <c r="CM1004" s="10"/>
      <c r="CN1004" s="10"/>
      <c r="CO1004" s="10"/>
      <c r="CP1004" s="10"/>
      <c r="CQ1004" s="10"/>
      <c r="CR1004" s="10"/>
      <c r="CS1004" s="10"/>
      <c r="CT1004" s="10"/>
      <c r="CU1004" s="10"/>
      <c r="CV1004" s="10"/>
      <c r="CW1004" s="10"/>
      <c r="CX1004" s="10"/>
      <c r="CY1004" s="10"/>
      <c r="CZ1004" s="10"/>
      <c r="DA1004" s="10"/>
      <c r="DB1004" s="10"/>
      <c r="DC1004" s="10"/>
      <c r="DD1004" s="10"/>
      <c r="DE1004" s="10"/>
      <c r="DF1004" s="10"/>
      <c r="DG1004" s="10"/>
      <c r="DH1004" s="10"/>
      <c r="DI1004" s="10"/>
      <c r="DJ1004" s="10"/>
      <c r="DK1004" s="10"/>
      <c r="DL1004" s="10"/>
      <c r="DM1004" s="10"/>
      <c r="DN1004" s="10"/>
      <c r="DO1004" s="10"/>
      <c r="DP1004" s="10"/>
      <c r="DQ1004" s="10"/>
      <c r="DR1004" s="10"/>
      <c r="DS1004" s="10"/>
      <c r="DT1004" s="10"/>
      <c r="DU1004" s="10"/>
      <c r="DV1004" s="10"/>
      <c r="DW1004" s="10"/>
      <c r="DX1004" s="10"/>
      <c r="DY1004" s="10"/>
      <c r="DZ1004" s="10"/>
      <c r="EA1004" s="10"/>
      <c r="EB1004" s="10"/>
      <c r="EC1004" s="10"/>
      <c r="ED1004" s="10"/>
      <c r="EE1004" s="10"/>
      <c r="EF1004" s="10"/>
      <c r="EG1004" s="10"/>
      <c r="EH1004" s="10"/>
      <c r="EI1004" s="10"/>
      <c r="EJ1004" s="10"/>
      <c r="EK1004" s="10"/>
      <c r="EL1004" s="10"/>
      <c r="EM1004" s="10"/>
      <c r="EN1004" s="10"/>
      <c r="EO1004" s="10"/>
      <c r="EP1004" s="10"/>
      <c r="EQ1004" s="10"/>
      <c r="ER1004" s="10"/>
      <c r="ES1004" s="10"/>
      <c r="ET1004" s="10"/>
      <c r="EU1004" s="10"/>
      <c r="EV1004" s="10"/>
      <c r="EW1004" s="10"/>
      <c r="EX1004" s="10"/>
      <c r="EY1004" s="10"/>
      <c r="EZ1004" s="10"/>
      <c r="FA1004" s="10"/>
      <c r="FB1004" s="10"/>
      <c r="FC1004" s="10"/>
      <c r="FD1004" s="10"/>
      <c r="FE1004" s="10"/>
      <c r="FF1004" s="10"/>
      <c r="FG1004" s="10"/>
      <c r="FH1004" s="10"/>
      <c r="FI1004" s="10"/>
      <c r="FJ1004" s="10"/>
      <c r="FK1004" s="10"/>
      <c r="FL1004" s="10"/>
      <c r="FM1004" s="10"/>
      <c r="FN1004" s="10"/>
      <c r="FO1004" s="10"/>
      <c r="FP1004" s="10"/>
      <c r="FQ1004" s="10"/>
      <c r="FR1004" s="10"/>
      <c r="FS1004" s="10"/>
      <c r="FT1004" s="10"/>
      <c r="FU1004" s="10"/>
      <c r="FV1004" s="10"/>
      <c r="FW1004" s="10"/>
      <c r="FX1004" s="10"/>
      <c r="FY1004" s="10"/>
      <c r="FZ1004" s="10"/>
      <c r="GA1004" s="10"/>
      <c r="GB1004" s="10"/>
      <c r="GC1004" s="10"/>
      <c r="GD1004" s="10"/>
      <c r="GE1004" s="10"/>
      <c r="GF1004" s="10"/>
      <c r="GG1004" s="10"/>
      <c r="GH1004" s="10"/>
      <c r="GI1004" s="10"/>
      <c r="GJ1004" s="10"/>
      <c r="GK1004" s="10"/>
      <c r="GL1004" s="10"/>
      <c r="GM1004" s="10"/>
      <c r="GN1004" s="10"/>
      <c r="GO1004" s="10"/>
      <c r="GP1004" s="10"/>
      <c r="GQ1004" s="10"/>
      <c r="GR1004" s="10"/>
      <c r="GS1004" s="10"/>
      <c r="GT1004" s="10"/>
      <c r="GU1004" s="10"/>
      <c r="GV1004" s="10"/>
      <c r="GW1004" s="10"/>
      <c r="GX1004" s="10"/>
      <c r="GY1004" s="10"/>
      <c r="GZ1004" s="10"/>
      <c r="HA1004" s="10"/>
      <c r="HB1004" s="10"/>
      <c r="HC1004" s="10"/>
      <c r="HD1004" s="10"/>
      <c r="HE1004" s="10"/>
      <c r="HF1004" s="10"/>
      <c r="HG1004" s="10"/>
      <c r="HH1004" s="10"/>
      <c r="HI1004" s="10"/>
      <c r="HJ1004" s="10"/>
      <c r="HK1004" s="10"/>
      <c r="HL1004" s="10"/>
      <c r="HM1004" s="10"/>
      <c r="HN1004" s="10"/>
      <c r="HO1004" s="10"/>
      <c r="HP1004" s="10"/>
      <c r="HQ1004" s="10"/>
      <c r="HR1004" s="10"/>
      <c r="HS1004" s="10"/>
      <c r="HT1004" s="10"/>
      <c r="HU1004" s="10"/>
      <c r="HV1004" s="10"/>
      <c r="HW1004" s="10"/>
      <c r="HX1004" s="10"/>
      <c r="HY1004" s="10"/>
      <c r="HZ1004" s="10"/>
      <c r="IA1004" s="10"/>
      <c r="IB1004" s="10"/>
      <c r="IC1004" s="10"/>
      <c r="ID1004" s="10"/>
      <c r="IE1004" s="10"/>
      <c r="IF1004" s="10"/>
      <c r="IG1004" s="10"/>
      <c r="IH1004" s="10"/>
      <c r="II1004" s="10"/>
      <c r="IJ1004" s="10"/>
      <c r="IK1004" s="10"/>
      <c r="IL1004" s="10"/>
      <c r="IM1004" s="10"/>
      <c r="IN1004" s="10"/>
      <c r="IO1004" s="10"/>
    </row>
    <row r="1005" s="8" customFormat="1" ht="76" customHeight="1" spans="1:249">
      <c r="A1005" s="98">
        <v>11</v>
      </c>
      <c r="B1005" s="137" t="s">
        <v>2371</v>
      </c>
      <c r="C1005" s="119" t="s">
        <v>40</v>
      </c>
      <c r="D1005" s="98" t="s">
        <v>867</v>
      </c>
      <c r="E1005" s="119" t="s">
        <v>825</v>
      </c>
      <c r="F1005" s="71" t="s">
        <v>2375</v>
      </c>
      <c r="G1005" s="314">
        <v>0.3</v>
      </c>
      <c r="H1005" s="313" t="s">
        <v>2373</v>
      </c>
      <c r="I1005" s="180"/>
      <c r="J1005" s="180">
        <v>1</v>
      </c>
      <c r="K1005" s="136">
        <v>0.0121</v>
      </c>
      <c r="L1005" s="136">
        <v>0.0232</v>
      </c>
      <c r="M1005" s="136">
        <v>0.0672</v>
      </c>
      <c r="N1005" s="136">
        <v>0.113</v>
      </c>
      <c r="O1005" s="119" t="s">
        <v>986</v>
      </c>
      <c r="P1005" s="119" t="s">
        <v>986</v>
      </c>
      <c r="Q1005" s="98">
        <v>2022.08</v>
      </c>
      <c r="R1005" s="125"/>
      <c r="S1005" s="10"/>
      <c r="T1005" s="10"/>
      <c r="U1005" s="10"/>
      <c r="V1005" s="10"/>
      <c r="W1005" s="10"/>
      <c r="X1005" s="10"/>
      <c r="Y1005" s="10"/>
      <c r="Z1005" s="10"/>
      <c r="AA1005" s="10"/>
      <c r="AB1005" s="10"/>
      <c r="AC1005" s="10"/>
      <c r="AD1005" s="10"/>
      <c r="AE1005" s="10"/>
      <c r="AF1005" s="10"/>
      <c r="AG1005" s="10"/>
      <c r="AH1005" s="10"/>
      <c r="AI1005" s="10"/>
      <c r="AJ1005" s="10"/>
      <c r="AK1005" s="10"/>
      <c r="AL1005" s="10"/>
      <c r="AM1005" s="10"/>
      <c r="AN1005" s="10"/>
      <c r="AO1005" s="10"/>
      <c r="AP1005" s="10"/>
      <c r="AQ1005" s="10"/>
      <c r="AR1005" s="10"/>
      <c r="AS1005" s="10"/>
      <c r="AT1005" s="10"/>
      <c r="AU1005" s="10"/>
      <c r="AV1005" s="10"/>
      <c r="AW1005" s="10"/>
      <c r="AX1005" s="10"/>
      <c r="AY1005" s="10"/>
      <c r="AZ1005" s="10"/>
      <c r="BA1005" s="10"/>
      <c r="BB1005" s="10"/>
      <c r="BC1005" s="10"/>
      <c r="BD1005" s="10"/>
      <c r="BE1005" s="10"/>
      <c r="BF1005" s="10"/>
      <c r="BG1005" s="10"/>
      <c r="BH1005" s="10"/>
      <c r="BI1005" s="10"/>
      <c r="BJ1005" s="10"/>
      <c r="BK1005" s="10"/>
      <c r="BL1005" s="10"/>
      <c r="BM1005" s="10"/>
      <c r="BN1005" s="10"/>
      <c r="BO1005" s="10"/>
      <c r="BP1005" s="10"/>
      <c r="BQ1005" s="10"/>
      <c r="BR1005" s="10"/>
      <c r="BS1005" s="10"/>
      <c r="BT1005" s="10"/>
      <c r="BU1005" s="10"/>
      <c r="BV1005" s="10"/>
      <c r="BW1005" s="10"/>
      <c r="BX1005" s="10"/>
      <c r="BY1005" s="10"/>
      <c r="BZ1005" s="10"/>
      <c r="CA1005" s="10"/>
      <c r="CB1005" s="10"/>
      <c r="CC1005" s="10"/>
      <c r="CD1005" s="10"/>
      <c r="CE1005" s="10"/>
      <c r="CF1005" s="10"/>
      <c r="CG1005" s="10"/>
      <c r="CH1005" s="10"/>
      <c r="CI1005" s="10"/>
      <c r="CJ1005" s="10"/>
      <c r="CK1005" s="10"/>
      <c r="CL1005" s="10"/>
      <c r="CM1005" s="10"/>
      <c r="CN1005" s="10"/>
      <c r="CO1005" s="10"/>
      <c r="CP1005" s="10"/>
      <c r="CQ1005" s="10"/>
      <c r="CR1005" s="10"/>
      <c r="CS1005" s="10"/>
      <c r="CT1005" s="10"/>
      <c r="CU1005" s="10"/>
      <c r="CV1005" s="10"/>
      <c r="CW1005" s="10"/>
      <c r="CX1005" s="10"/>
      <c r="CY1005" s="10"/>
      <c r="CZ1005" s="10"/>
      <c r="DA1005" s="10"/>
      <c r="DB1005" s="10"/>
      <c r="DC1005" s="10"/>
      <c r="DD1005" s="10"/>
      <c r="DE1005" s="10"/>
      <c r="DF1005" s="10"/>
      <c r="DG1005" s="10"/>
      <c r="DH1005" s="10"/>
      <c r="DI1005" s="10"/>
      <c r="DJ1005" s="10"/>
      <c r="DK1005" s="10"/>
      <c r="DL1005" s="10"/>
      <c r="DM1005" s="10"/>
      <c r="DN1005" s="10"/>
      <c r="DO1005" s="10"/>
      <c r="DP1005" s="10"/>
      <c r="DQ1005" s="10"/>
      <c r="DR1005" s="10"/>
      <c r="DS1005" s="10"/>
      <c r="DT1005" s="10"/>
      <c r="DU1005" s="10"/>
      <c r="DV1005" s="10"/>
      <c r="DW1005" s="10"/>
      <c r="DX1005" s="10"/>
      <c r="DY1005" s="10"/>
      <c r="DZ1005" s="10"/>
      <c r="EA1005" s="10"/>
      <c r="EB1005" s="10"/>
      <c r="EC1005" s="10"/>
      <c r="ED1005" s="10"/>
      <c r="EE1005" s="10"/>
      <c r="EF1005" s="10"/>
      <c r="EG1005" s="10"/>
      <c r="EH1005" s="10"/>
      <c r="EI1005" s="10"/>
      <c r="EJ1005" s="10"/>
      <c r="EK1005" s="10"/>
      <c r="EL1005" s="10"/>
      <c r="EM1005" s="10"/>
      <c r="EN1005" s="10"/>
      <c r="EO1005" s="10"/>
      <c r="EP1005" s="10"/>
      <c r="EQ1005" s="10"/>
      <c r="ER1005" s="10"/>
      <c r="ES1005" s="10"/>
      <c r="ET1005" s="10"/>
      <c r="EU1005" s="10"/>
      <c r="EV1005" s="10"/>
      <c r="EW1005" s="10"/>
      <c r="EX1005" s="10"/>
      <c r="EY1005" s="10"/>
      <c r="EZ1005" s="10"/>
      <c r="FA1005" s="10"/>
      <c r="FB1005" s="10"/>
      <c r="FC1005" s="10"/>
      <c r="FD1005" s="10"/>
      <c r="FE1005" s="10"/>
      <c r="FF1005" s="10"/>
      <c r="FG1005" s="10"/>
      <c r="FH1005" s="10"/>
      <c r="FI1005" s="10"/>
      <c r="FJ1005" s="10"/>
      <c r="FK1005" s="10"/>
      <c r="FL1005" s="10"/>
      <c r="FM1005" s="10"/>
      <c r="FN1005" s="10"/>
      <c r="FO1005" s="10"/>
      <c r="FP1005" s="10"/>
      <c r="FQ1005" s="10"/>
      <c r="FR1005" s="10"/>
      <c r="FS1005" s="10"/>
      <c r="FT1005" s="10"/>
      <c r="FU1005" s="10"/>
      <c r="FV1005" s="10"/>
      <c r="FW1005" s="10"/>
      <c r="FX1005" s="10"/>
      <c r="FY1005" s="10"/>
      <c r="FZ1005" s="10"/>
      <c r="GA1005" s="10"/>
      <c r="GB1005" s="10"/>
      <c r="GC1005" s="10"/>
      <c r="GD1005" s="10"/>
      <c r="GE1005" s="10"/>
      <c r="GF1005" s="10"/>
      <c r="GG1005" s="10"/>
      <c r="GH1005" s="10"/>
      <c r="GI1005" s="10"/>
      <c r="GJ1005" s="10"/>
      <c r="GK1005" s="10"/>
      <c r="GL1005" s="10"/>
      <c r="GM1005" s="10"/>
      <c r="GN1005" s="10"/>
      <c r="GO1005" s="10"/>
      <c r="GP1005" s="10"/>
      <c r="GQ1005" s="10"/>
      <c r="GR1005" s="10"/>
      <c r="GS1005" s="10"/>
      <c r="GT1005" s="10"/>
      <c r="GU1005" s="10"/>
      <c r="GV1005" s="10"/>
      <c r="GW1005" s="10"/>
      <c r="GX1005" s="10"/>
      <c r="GY1005" s="10"/>
      <c r="GZ1005" s="10"/>
      <c r="HA1005" s="10"/>
      <c r="HB1005" s="10"/>
      <c r="HC1005" s="10"/>
      <c r="HD1005" s="10"/>
      <c r="HE1005" s="10"/>
      <c r="HF1005" s="10"/>
      <c r="HG1005" s="10"/>
      <c r="HH1005" s="10"/>
      <c r="HI1005" s="10"/>
      <c r="HJ1005" s="10"/>
      <c r="HK1005" s="10"/>
      <c r="HL1005" s="10"/>
      <c r="HM1005" s="10"/>
      <c r="HN1005" s="10"/>
      <c r="HO1005" s="10"/>
      <c r="HP1005" s="10"/>
      <c r="HQ1005" s="10"/>
      <c r="HR1005" s="10"/>
      <c r="HS1005" s="10"/>
      <c r="HT1005" s="10"/>
      <c r="HU1005" s="10"/>
      <c r="HV1005" s="10"/>
      <c r="HW1005" s="10"/>
      <c r="HX1005" s="10"/>
      <c r="HY1005" s="10"/>
      <c r="HZ1005" s="10"/>
      <c r="IA1005" s="10"/>
      <c r="IB1005" s="10"/>
      <c r="IC1005" s="10"/>
      <c r="ID1005" s="10"/>
      <c r="IE1005" s="10"/>
      <c r="IF1005" s="10"/>
      <c r="IG1005" s="10"/>
      <c r="IH1005" s="10"/>
      <c r="II1005" s="10"/>
      <c r="IJ1005" s="10"/>
      <c r="IK1005" s="10"/>
      <c r="IL1005" s="10"/>
      <c r="IM1005" s="10"/>
      <c r="IN1005" s="10"/>
      <c r="IO1005" s="10"/>
    </row>
    <row r="1006" s="8" customFormat="1" ht="76" customHeight="1" spans="1:249">
      <c r="A1006" s="98">
        <v>12</v>
      </c>
      <c r="B1006" s="137" t="s">
        <v>2371</v>
      </c>
      <c r="C1006" s="119" t="s">
        <v>40</v>
      </c>
      <c r="D1006" s="98" t="s">
        <v>867</v>
      </c>
      <c r="E1006" s="119" t="s">
        <v>2381</v>
      </c>
      <c r="F1006" s="71" t="s">
        <v>2375</v>
      </c>
      <c r="G1006" s="314">
        <v>0.3</v>
      </c>
      <c r="H1006" s="313" t="s">
        <v>2373</v>
      </c>
      <c r="I1006" s="180"/>
      <c r="J1006" s="180">
        <v>1</v>
      </c>
      <c r="K1006" s="136">
        <v>0.0123</v>
      </c>
      <c r="L1006" s="136">
        <v>0.0303</v>
      </c>
      <c r="M1006" s="136">
        <v>0.0642</v>
      </c>
      <c r="N1006" s="136">
        <v>0.1197</v>
      </c>
      <c r="O1006" s="119" t="s">
        <v>986</v>
      </c>
      <c r="P1006" s="119" t="s">
        <v>986</v>
      </c>
      <c r="Q1006" s="98">
        <v>2022.08</v>
      </c>
      <c r="R1006" s="125"/>
      <c r="S1006" s="10"/>
      <c r="T1006" s="10"/>
      <c r="U1006" s="10"/>
      <c r="V1006" s="10"/>
      <c r="W1006" s="10"/>
      <c r="X1006" s="10"/>
      <c r="Y1006" s="10"/>
      <c r="Z1006" s="10"/>
      <c r="AA1006" s="10"/>
      <c r="AB1006" s="10"/>
      <c r="AC1006" s="10"/>
      <c r="AD1006" s="10"/>
      <c r="AE1006" s="10"/>
      <c r="AF1006" s="10"/>
      <c r="AG1006" s="10"/>
      <c r="AH1006" s="10"/>
      <c r="AI1006" s="10"/>
      <c r="AJ1006" s="10"/>
      <c r="AK1006" s="10"/>
      <c r="AL1006" s="10"/>
      <c r="AM1006" s="10"/>
      <c r="AN1006" s="10"/>
      <c r="AO1006" s="10"/>
      <c r="AP1006" s="10"/>
      <c r="AQ1006" s="10"/>
      <c r="AR1006" s="10"/>
      <c r="AS1006" s="10"/>
      <c r="AT1006" s="10"/>
      <c r="AU1006" s="10"/>
      <c r="AV1006" s="10"/>
      <c r="AW1006" s="10"/>
      <c r="AX1006" s="10"/>
      <c r="AY1006" s="10"/>
      <c r="AZ1006" s="10"/>
      <c r="BA1006" s="10"/>
      <c r="BB1006" s="10"/>
      <c r="BC1006" s="10"/>
      <c r="BD1006" s="10"/>
      <c r="BE1006" s="10"/>
      <c r="BF1006" s="10"/>
      <c r="BG1006" s="10"/>
      <c r="BH1006" s="10"/>
      <c r="BI1006" s="10"/>
      <c r="BJ1006" s="10"/>
      <c r="BK1006" s="10"/>
      <c r="BL1006" s="10"/>
      <c r="BM1006" s="10"/>
      <c r="BN1006" s="10"/>
      <c r="BO1006" s="10"/>
      <c r="BP1006" s="10"/>
      <c r="BQ1006" s="10"/>
      <c r="BR1006" s="10"/>
      <c r="BS1006" s="10"/>
      <c r="BT1006" s="10"/>
      <c r="BU1006" s="10"/>
      <c r="BV1006" s="10"/>
      <c r="BW1006" s="10"/>
      <c r="BX1006" s="10"/>
      <c r="BY1006" s="10"/>
      <c r="BZ1006" s="10"/>
      <c r="CA1006" s="10"/>
      <c r="CB1006" s="10"/>
      <c r="CC1006" s="10"/>
      <c r="CD1006" s="10"/>
      <c r="CE1006" s="10"/>
      <c r="CF1006" s="10"/>
      <c r="CG1006" s="10"/>
      <c r="CH1006" s="10"/>
      <c r="CI1006" s="10"/>
      <c r="CJ1006" s="10"/>
      <c r="CK1006" s="10"/>
      <c r="CL1006" s="10"/>
      <c r="CM1006" s="10"/>
      <c r="CN1006" s="10"/>
      <c r="CO1006" s="10"/>
      <c r="CP1006" s="10"/>
      <c r="CQ1006" s="10"/>
      <c r="CR1006" s="10"/>
      <c r="CS1006" s="10"/>
      <c r="CT1006" s="10"/>
      <c r="CU1006" s="10"/>
      <c r="CV1006" s="10"/>
      <c r="CW1006" s="10"/>
      <c r="CX1006" s="10"/>
      <c r="CY1006" s="10"/>
      <c r="CZ1006" s="10"/>
      <c r="DA1006" s="10"/>
      <c r="DB1006" s="10"/>
      <c r="DC1006" s="10"/>
      <c r="DD1006" s="10"/>
      <c r="DE1006" s="10"/>
      <c r="DF1006" s="10"/>
      <c r="DG1006" s="10"/>
      <c r="DH1006" s="10"/>
      <c r="DI1006" s="10"/>
      <c r="DJ1006" s="10"/>
      <c r="DK1006" s="10"/>
      <c r="DL1006" s="10"/>
      <c r="DM1006" s="10"/>
      <c r="DN1006" s="10"/>
      <c r="DO1006" s="10"/>
      <c r="DP1006" s="10"/>
      <c r="DQ1006" s="10"/>
      <c r="DR1006" s="10"/>
      <c r="DS1006" s="10"/>
      <c r="DT1006" s="10"/>
      <c r="DU1006" s="10"/>
      <c r="DV1006" s="10"/>
      <c r="DW1006" s="10"/>
      <c r="DX1006" s="10"/>
      <c r="DY1006" s="10"/>
      <c r="DZ1006" s="10"/>
      <c r="EA1006" s="10"/>
      <c r="EB1006" s="10"/>
      <c r="EC1006" s="10"/>
      <c r="ED1006" s="10"/>
      <c r="EE1006" s="10"/>
      <c r="EF1006" s="10"/>
      <c r="EG1006" s="10"/>
      <c r="EH1006" s="10"/>
      <c r="EI1006" s="10"/>
      <c r="EJ1006" s="10"/>
      <c r="EK1006" s="10"/>
      <c r="EL1006" s="10"/>
      <c r="EM1006" s="10"/>
      <c r="EN1006" s="10"/>
      <c r="EO1006" s="10"/>
      <c r="EP1006" s="10"/>
      <c r="EQ1006" s="10"/>
      <c r="ER1006" s="10"/>
      <c r="ES1006" s="10"/>
      <c r="ET1006" s="10"/>
      <c r="EU1006" s="10"/>
      <c r="EV1006" s="10"/>
      <c r="EW1006" s="10"/>
      <c r="EX1006" s="10"/>
      <c r="EY1006" s="10"/>
      <c r="EZ1006" s="10"/>
      <c r="FA1006" s="10"/>
      <c r="FB1006" s="10"/>
      <c r="FC1006" s="10"/>
      <c r="FD1006" s="10"/>
      <c r="FE1006" s="10"/>
      <c r="FF1006" s="10"/>
      <c r="FG1006" s="10"/>
      <c r="FH1006" s="10"/>
      <c r="FI1006" s="10"/>
      <c r="FJ1006" s="10"/>
      <c r="FK1006" s="10"/>
      <c r="FL1006" s="10"/>
      <c r="FM1006" s="10"/>
      <c r="FN1006" s="10"/>
      <c r="FO1006" s="10"/>
      <c r="FP1006" s="10"/>
      <c r="FQ1006" s="10"/>
      <c r="FR1006" s="10"/>
      <c r="FS1006" s="10"/>
      <c r="FT1006" s="10"/>
      <c r="FU1006" s="10"/>
      <c r="FV1006" s="10"/>
      <c r="FW1006" s="10"/>
      <c r="FX1006" s="10"/>
      <c r="FY1006" s="10"/>
      <c r="FZ1006" s="10"/>
      <c r="GA1006" s="10"/>
      <c r="GB1006" s="10"/>
      <c r="GC1006" s="10"/>
      <c r="GD1006" s="10"/>
      <c r="GE1006" s="10"/>
      <c r="GF1006" s="10"/>
      <c r="GG1006" s="10"/>
      <c r="GH1006" s="10"/>
      <c r="GI1006" s="10"/>
      <c r="GJ1006" s="10"/>
      <c r="GK1006" s="10"/>
      <c r="GL1006" s="10"/>
      <c r="GM1006" s="10"/>
      <c r="GN1006" s="10"/>
      <c r="GO1006" s="10"/>
      <c r="GP1006" s="10"/>
      <c r="GQ1006" s="10"/>
      <c r="GR1006" s="10"/>
      <c r="GS1006" s="10"/>
      <c r="GT1006" s="10"/>
      <c r="GU1006" s="10"/>
      <c r="GV1006" s="10"/>
      <c r="GW1006" s="10"/>
      <c r="GX1006" s="10"/>
      <c r="GY1006" s="10"/>
      <c r="GZ1006" s="10"/>
      <c r="HA1006" s="10"/>
      <c r="HB1006" s="10"/>
      <c r="HC1006" s="10"/>
      <c r="HD1006" s="10"/>
      <c r="HE1006" s="10"/>
      <c r="HF1006" s="10"/>
      <c r="HG1006" s="10"/>
      <c r="HH1006" s="10"/>
      <c r="HI1006" s="10"/>
      <c r="HJ1006" s="10"/>
      <c r="HK1006" s="10"/>
      <c r="HL1006" s="10"/>
      <c r="HM1006" s="10"/>
      <c r="HN1006" s="10"/>
      <c r="HO1006" s="10"/>
      <c r="HP1006" s="10"/>
      <c r="HQ1006" s="10"/>
      <c r="HR1006" s="10"/>
      <c r="HS1006" s="10"/>
      <c r="HT1006" s="10"/>
      <c r="HU1006" s="10"/>
      <c r="HV1006" s="10"/>
      <c r="HW1006" s="10"/>
      <c r="HX1006" s="10"/>
      <c r="HY1006" s="10"/>
      <c r="HZ1006" s="10"/>
      <c r="IA1006" s="10"/>
      <c r="IB1006" s="10"/>
      <c r="IC1006" s="10"/>
      <c r="ID1006" s="10"/>
      <c r="IE1006" s="10"/>
      <c r="IF1006" s="10"/>
      <c r="IG1006" s="10"/>
      <c r="IH1006" s="10"/>
      <c r="II1006" s="10"/>
      <c r="IJ1006" s="10"/>
      <c r="IK1006" s="10"/>
      <c r="IL1006" s="10"/>
      <c r="IM1006" s="10"/>
      <c r="IN1006" s="10"/>
      <c r="IO1006" s="10"/>
    </row>
    <row r="1007" s="8" customFormat="1" ht="76" customHeight="1" spans="1:249">
      <c r="A1007" s="98">
        <v>13</v>
      </c>
      <c r="B1007" s="137" t="s">
        <v>2371</v>
      </c>
      <c r="C1007" s="119" t="s">
        <v>40</v>
      </c>
      <c r="D1007" s="98" t="s">
        <v>867</v>
      </c>
      <c r="E1007" s="119" t="s">
        <v>2382</v>
      </c>
      <c r="F1007" s="71" t="s">
        <v>2375</v>
      </c>
      <c r="G1007" s="314">
        <v>0.3</v>
      </c>
      <c r="H1007" s="313" t="s">
        <v>2373</v>
      </c>
      <c r="I1007" s="180"/>
      <c r="J1007" s="180">
        <v>1</v>
      </c>
      <c r="K1007" s="136">
        <v>0.0108</v>
      </c>
      <c r="L1007" s="136">
        <v>0.036</v>
      </c>
      <c r="M1007" s="136">
        <v>0.0513</v>
      </c>
      <c r="N1007" s="136">
        <v>0.1573</v>
      </c>
      <c r="O1007" s="119" t="s">
        <v>986</v>
      </c>
      <c r="P1007" s="119" t="s">
        <v>986</v>
      </c>
      <c r="Q1007" s="98">
        <v>2022.08</v>
      </c>
      <c r="R1007" s="125"/>
      <c r="S1007" s="10"/>
      <c r="T1007" s="10"/>
      <c r="U1007" s="10"/>
      <c r="V1007" s="10"/>
      <c r="W1007" s="10"/>
      <c r="X1007" s="10"/>
      <c r="Y1007" s="10"/>
      <c r="Z1007" s="10"/>
      <c r="AA1007" s="10"/>
      <c r="AB1007" s="10"/>
      <c r="AC1007" s="10"/>
      <c r="AD1007" s="10"/>
      <c r="AE1007" s="10"/>
      <c r="AF1007" s="10"/>
      <c r="AG1007" s="10"/>
      <c r="AH1007" s="10"/>
      <c r="AI1007" s="10"/>
      <c r="AJ1007" s="10"/>
      <c r="AK1007" s="10"/>
      <c r="AL1007" s="10"/>
      <c r="AM1007" s="10"/>
      <c r="AN1007" s="10"/>
      <c r="AO1007" s="10"/>
      <c r="AP1007" s="10"/>
      <c r="AQ1007" s="10"/>
      <c r="AR1007" s="10"/>
      <c r="AS1007" s="10"/>
      <c r="AT1007" s="10"/>
      <c r="AU1007" s="10"/>
      <c r="AV1007" s="10"/>
      <c r="AW1007" s="10"/>
      <c r="AX1007" s="10"/>
      <c r="AY1007" s="10"/>
      <c r="AZ1007" s="10"/>
      <c r="BA1007" s="10"/>
      <c r="BB1007" s="10"/>
      <c r="BC1007" s="10"/>
      <c r="BD1007" s="10"/>
      <c r="BE1007" s="10"/>
      <c r="BF1007" s="10"/>
      <c r="BG1007" s="10"/>
      <c r="BH1007" s="10"/>
      <c r="BI1007" s="10"/>
      <c r="BJ1007" s="10"/>
      <c r="BK1007" s="10"/>
      <c r="BL1007" s="10"/>
      <c r="BM1007" s="10"/>
      <c r="BN1007" s="10"/>
      <c r="BO1007" s="10"/>
      <c r="BP1007" s="10"/>
      <c r="BQ1007" s="10"/>
      <c r="BR1007" s="10"/>
      <c r="BS1007" s="10"/>
      <c r="BT1007" s="10"/>
      <c r="BU1007" s="10"/>
      <c r="BV1007" s="10"/>
      <c r="BW1007" s="10"/>
      <c r="BX1007" s="10"/>
      <c r="BY1007" s="10"/>
      <c r="BZ1007" s="10"/>
      <c r="CA1007" s="10"/>
      <c r="CB1007" s="10"/>
      <c r="CC1007" s="10"/>
      <c r="CD1007" s="10"/>
      <c r="CE1007" s="10"/>
      <c r="CF1007" s="10"/>
      <c r="CG1007" s="10"/>
      <c r="CH1007" s="10"/>
      <c r="CI1007" s="10"/>
      <c r="CJ1007" s="10"/>
      <c r="CK1007" s="10"/>
      <c r="CL1007" s="10"/>
      <c r="CM1007" s="10"/>
      <c r="CN1007" s="10"/>
      <c r="CO1007" s="10"/>
      <c r="CP1007" s="10"/>
      <c r="CQ1007" s="10"/>
      <c r="CR1007" s="10"/>
      <c r="CS1007" s="10"/>
      <c r="CT1007" s="10"/>
      <c r="CU1007" s="10"/>
      <c r="CV1007" s="10"/>
      <c r="CW1007" s="10"/>
      <c r="CX1007" s="10"/>
      <c r="CY1007" s="10"/>
      <c r="CZ1007" s="10"/>
      <c r="DA1007" s="10"/>
      <c r="DB1007" s="10"/>
      <c r="DC1007" s="10"/>
      <c r="DD1007" s="10"/>
      <c r="DE1007" s="10"/>
      <c r="DF1007" s="10"/>
      <c r="DG1007" s="10"/>
      <c r="DH1007" s="10"/>
      <c r="DI1007" s="10"/>
      <c r="DJ1007" s="10"/>
      <c r="DK1007" s="10"/>
      <c r="DL1007" s="10"/>
      <c r="DM1007" s="10"/>
      <c r="DN1007" s="10"/>
      <c r="DO1007" s="10"/>
      <c r="DP1007" s="10"/>
      <c r="DQ1007" s="10"/>
      <c r="DR1007" s="10"/>
      <c r="DS1007" s="10"/>
      <c r="DT1007" s="10"/>
      <c r="DU1007" s="10"/>
      <c r="DV1007" s="10"/>
      <c r="DW1007" s="10"/>
      <c r="DX1007" s="10"/>
      <c r="DY1007" s="10"/>
      <c r="DZ1007" s="10"/>
      <c r="EA1007" s="10"/>
      <c r="EB1007" s="10"/>
      <c r="EC1007" s="10"/>
      <c r="ED1007" s="10"/>
      <c r="EE1007" s="10"/>
      <c r="EF1007" s="10"/>
      <c r="EG1007" s="10"/>
      <c r="EH1007" s="10"/>
      <c r="EI1007" s="10"/>
      <c r="EJ1007" s="10"/>
      <c r="EK1007" s="10"/>
      <c r="EL1007" s="10"/>
      <c r="EM1007" s="10"/>
      <c r="EN1007" s="10"/>
      <c r="EO1007" s="10"/>
      <c r="EP1007" s="10"/>
      <c r="EQ1007" s="10"/>
      <c r="ER1007" s="10"/>
      <c r="ES1007" s="10"/>
      <c r="ET1007" s="10"/>
      <c r="EU1007" s="10"/>
      <c r="EV1007" s="10"/>
      <c r="EW1007" s="10"/>
      <c r="EX1007" s="10"/>
      <c r="EY1007" s="10"/>
      <c r="EZ1007" s="10"/>
      <c r="FA1007" s="10"/>
      <c r="FB1007" s="10"/>
      <c r="FC1007" s="10"/>
      <c r="FD1007" s="10"/>
      <c r="FE1007" s="10"/>
      <c r="FF1007" s="10"/>
      <c r="FG1007" s="10"/>
      <c r="FH1007" s="10"/>
      <c r="FI1007" s="10"/>
      <c r="FJ1007" s="10"/>
      <c r="FK1007" s="10"/>
      <c r="FL1007" s="10"/>
      <c r="FM1007" s="10"/>
      <c r="FN1007" s="10"/>
      <c r="FO1007" s="10"/>
      <c r="FP1007" s="10"/>
      <c r="FQ1007" s="10"/>
      <c r="FR1007" s="10"/>
      <c r="FS1007" s="10"/>
      <c r="FT1007" s="10"/>
      <c r="FU1007" s="10"/>
      <c r="FV1007" s="10"/>
      <c r="FW1007" s="10"/>
      <c r="FX1007" s="10"/>
      <c r="FY1007" s="10"/>
      <c r="FZ1007" s="10"/>
      <c r="GA1007" s="10"/>
      <c r="GB1007" s="10"/>
      <c r="GC1007" s="10"/>
      <c r="GD1007" s="10"/>
      <c r="GE1007" s="10"/>
      <c r="GF1007" s="10"/>
      <c r="GG1007" s="10"/>
      <c r="GH1007" s="10"/>
      <c r="GI1007" s="10"/>
      <c r="GJ1007" s="10"/>
      <c r="GK1007" s="10"/>
      <c r="GL1007" s="10"/>
      <c r="GM1007" s="10"/>
      <c r="GN1007" s="10"/>
      <c r="GO1007" s="10"/>
      <c r="GP1007" s="10"/>
      <c r="GQ1007" s="10"/>
      <c r="GR1007" s="10"/>
      <c r="GS1007" s="10"/>
      <c r="GT1007" s="10"/>
      <c r="GU1007" s="10"/>
      <c r="GV1007" s="10"/>
      <c r="GW1007" s="10"/>
      <c r="GX1007" s="10"/>
      <c r="GY1007" s="10"/>
      <c r="GZ1007" s="10"/>
      <c r="HA1007" s="10"/>
      <c r="HB1007" s="10"/>
      <c r="HC1007" s="10"/>
      <c r="HD1007" s="10"/>
      <c r="HE1007" s="10"/>
      <c r="HF1007" s="10"/>
      <c r="HG1007" s="10"/>
      <c r="HH1007" s="10"/>
      <c r="HI1007" s="10"/>
      <c r="HJ1007" s="10"/>
      <c r="HK1007" s="10"/>
      <c r="HL1007" s="10"/>
      <c r="HM1007" s="10"/>
      <c r="HN1007" s="10"/>
      <c r="HO1007" s="10"/>
      <c r="HP1007" s="10"/>
      <c r="HQ1007" s="10"/>
      <c r="HR1007" s="10"/>
      <c r="HS1007" s="10"/>
      <c r="HT1007" s="10"/>
      <c r="HU1007" s="10"/>
      <c r="HV1007" s="10"/>
      <c r="HW1007" s="10"/>
      <c r="HX1007" s="10"/>
      <c r="HY1007" s="10"/>
      <c r="HZ1007" s="10"/>
      <c r="IA1007" s="10"/>
      <c r="IB1007" s="10"/>
      <c r="IC1007" s="10"/>
      <c r="ID1007" s="10"/>
      <c r="IE1007" s="10"/>
      <c r="IF1007" s="10"/>
      <c r="IG1007" s="10"/>
      <c r="IH1007" s="10"/>
      <c r="II1007" s="10"/>
      <c r="IJ1007" s="10"/>
      <c r="IK1007" s="10"/>
      <c r="IL1007" s="10"/>
      <c r="IM1007" s="10"/>
      <c r="IN1007" s="10"/>
      <c r="IO1007" s="10"/>
    </row>
    <row r="1008" s="8" customFormat="1" ht="76" customHeight="1" spans="1:249">
      <c r="A1008" s="98">
        <v>14</v>
      </c>
      <c r="B1008" s="137" t="s">
        <v>2371</v>
      </c>
      <c r="C1008" s="119" t="s">
        <v>40</v>
      </c>
      <c r="D1008" s="98" t="s">
        <v>867</v>
      </c>
      <c r="E1008" s="119" t="s">
        <v>2383</v>
      </c>
      <c r="F1008" s="71" t="s">
        <v>2375</v>
      </c>
      <c r="G1008" s="314">
        <v>0.3</v>
      </c>
      <c r="H1008" s="313" t="s">
        <v>2373</v>
      </c>
      <c r="I1008" s="180"/>
      <c r="J1008" s="180">
        <v>1</v>
      </c>
      <c r="K1008" s="136">
        <v>0.0046</v>
      </c>
      <c r="L1008" s="136">
        <v>0.0105</v>
      </c>
      <c r="M1008" s="136">
        <v>0.0198</v>
      </c>
      <c r="N1008" s="136">
        <v>0.0449</v>
      </c>
      <c r="O1008" s="119" t="s">
        <v>986</v>
      </c>
      <c r="P1008" s="119" t="s">
        <v>986</v>
      </c>
      <c r="Q1008" s="98">
        <v>2022.08</v>
      </c>
      <c r="R1008" s="125"/>
      <c r="S1008" s="10"/>
      <c r="T1008" s="10"/>
      <c r="U1008" s="10"/>
      <c r="V1008" s="10"/>
      <c r="W1008" s="10"/>
      <c r="X1008" s="10"/>
      <c r="Y1008" s="10"/>
      <c r="Z1008" s="10"/>
      <c r="AA1008" s="10"/>
      <c r="AB1008" s="10"/>
      <c r="AC1008" s="10"/>
      <c r="AD1008" s="10"/>
      <c r="AE1008" s="10"/>
      <c r="AF1008" s="10"/>
      <c r="AG1008" s="10"/>
      <c r="AH1008" s="10"/>
      <c r="AI1008" s="10"/>
      <c r="AJ1008" s="10"/>
      <c r="AK1008" s="10"/>
      <c r="AL1008" s="10"/>
      <c r="AM1008" s="10"/>
      <c r="AN1008" s="10"/>
      <c r="AO1008" s="10"/>
      <c r="AP1008" s="10"/>
      <c r="AQ1008" s="10"/>
      <c r="AR1008" s="10"/>
      <c r="AS1008" s="10"/>
      <c r="AT1008" s="10"/>
      <c r="AU1008" s="10"/>
      <c r="AV1008" s="10"/>
      <c r="AW1008" s="10"/>
      <c r="AX1008" s="10"/>
      <c r="AY1008" s="10"/>
      <c r="AZ1008" s="10"/>
      <c r="BA1008" s="10"/>
      <c r="BB1008" s="10"/>
      <c r="BC1008" s="10"/>
      <c r="BD1008" s="10"/>
      <c r="BE1008" s="10"/>
      <c r="BF1008" s="10"/>
      <c r="BG1008" s="10"/>
      <c r="BH1008" s="10"/>
      <c r="BI1008" s="10"/>
      <c r="BJ1008" s="10"/>
      <c r="BK1008" s="10"/>
      <c r="BL1008" s="10"/>
      <c r="BM1008" s="10"/>
      <c r="BN1008" s="10"/>
      <c r="BO1008" s="10"/>
      <c r="BP1008" s="10"/>
      <c r="BQ1008" s="10"/>
      <c r="BR1008" s="10"/>
      <c r="BS1008" s="10"/>
      <c r="BT1008" s="10"/>
      <c r="BU1008" s="10"/>
      <c r="BV1008" s="10"/>
      <c r="BW1008" s="10"/>
      <c r="BX1008" s="10"/>
      <c r="BY1008" s="10"/>
      <c r="BZ1008" s="10"/>
      <c r="CA1008" s="10"/>
      <c r="CB1008" s="10"/>
      <c r="CC1008" s="10"/>
      <c r="CD1008" s="10"/>
      <c r="CE1008" s="10"/>
      <c r="CF1008" s="10"/>
      <c r="CG1008" s="10"/>
      <c r="CH1008" s="10"/>
      <c r="CI1008" s="10"/>
      <c r="CJ1008" s="10"/>
      <c r="CK1008" s="10"/>
      <c r="CL1008" s="10"/>
      <c r="CM1008" s="10"/>
      <c r="CN1008" s="10"/>
      <c r="CO1008" s="10"/>
      <c r="CP1008" s="10"/>
      <c r="CQ1008" s="10"/>
      <c r="CR1008" s="10"/>
      <c r="CS1008" s="10"/>
      <c r="CT1008" s="10"/>
      <c r="CU1008" s="10"/>
      <c r="CV1008" s="10"/>
      <c r="CW1008" s="10"/>
      <c r="CX1008" s="10"/>
      <c r="CY1008" s="10"/>
      <c r="CZ1008" s="10"/>
      <c r="DA1008" s="10"/>
      <c r="DB1008" s="10"/>
      <c r="DC1008" s="10"/>
      <c r="DD1008" s="10"/>
      <c r="DE1008" s="10"/>
      <c r="DF1008" s="10"/>
      <c r="DG1008" s="10"/>
      <c r="DH1008" s="10"/>
      <c r="DI1008" s="10"/>
      <c r="DJ1008" s="10"/>
      <c r="DK1008" s="10"/>
      <c r="DL1008" s="10"/>
      <c r="DM1008" s="10"/>
      <c r="DN1008" s="10"/>
      <c r="DO1008" s="10"/>
      <c r="DP1008" s="10"/>
      <c r="DQ1008" s="10"/>
      <c r="DR1008" s="10"/>
      <c r="DS1008" s="10"/>
      <c r="DT1008" s="10"/>
      <c r="DU1008" s="10"/>
      <c r="DV1008" s="10"/>
      <c r="DW1008" s="10"/>
      <c r="DX1008" s="10"/>
      <c r="DY1008" s="10"/>
      <c r="DZ1008" s="10"/>
      <c r="EA1008" s="10"/>
      <c r="EB1008" s="10"/>
      <c r="EC1008" s="10"/>
      <c r="ED1008" s="10"/>
      <c r="EE1008" s="10"/>
      <c r="EF1008" s="10"/>
      <c r="EG1008" s="10"/>
      <c r="EH1008" s="10"/>
      <c r="EI1008" s="10"/>
      <c r="EJ1008" s="10"/>
      <c r="EK1008" s="10"/>
      <c r="EL1008" s="10"/>
      <c r="EM1008" s="10"/>
      <c r="EN1008" s="10"/>
      <c r="EO1008" s="10"/>
      <c r="EP1008" s="10"/>
      <c r="EQ1008" s="10"/>
      <c r="ER1008" s="10"/>
      <c r="ES1008" s="10"/>
      <c r="ET1008" s="10"/>
      <c r="EU1008" s="10"/>
      <c r="EV1008" s="10"/>
      <c r="EW1008" s="10"/>
      <c r="EX1008" s="10"/>
      <c r="EY1008" s="10"/>
      <c r="EZ1008" s="10"/>
      <c r="FA1008" s="10"/>
      <c r="FB1008" s="10"/>
      <c r="FC1008" s="10"/>
      <c r="FD1008" s="10"/>
      <c r="FE1008" s="10"/>
      <c r="FF1008" s="10"/>
      <c r="FG1008" s="10"/>
      <c r="FH1008" s="10"/>
      <c r="FI1008" s="10"/>
      <c r="FJ1008" s="10"/>
      <c r="FK1008" s="10"/>
      <c r="FL1008" s="10"/>
      <c r="FM1008" s="10"/>
      <c r="FN1008" s="10"/>
      <c r="FO1008" s="10"/>
      <c r="FP1008" s="10"/>
      <c r="FQ1008" s="10"/>
      <c r="FR1008" s="10"/>
      <c r="FS1008" s="10"/>
      <c r="FT1008" s="10"/>
      <c r="FU1008" s="10"/>
      <c r="FV1008" s="10"/>
      <c r="FW1008" s="10"/>
      <c r="FX1008" s="10"/>
      <c r="FY1008" s="10"/>
      <c r="FZ1008" s="10"/>
      <c r="GA1008" s="10"/>
      <c r="GB1008" s="10"/>
      <c r="GC1008" s="10"/>
      <c r="GD1008" s="10"/>
      <c r="GE1008" s="10"/>
      <c r="GF1008" s="10"/>
      <c r="GG1008" s="10"/>
      <c r="GH1008" s="10"/>
      <c r="GI1008" s="10"/>
      <c r="GJ1008" s="10"/>
      <c r="GK1008" s="10"/>
      <c r="GL1008" s="10"/>
      <c r="GM1008" s="10"/>
      <c r="GN1008" s="10"/>
      <c r="GO1008" s="10"/>
      <c r="GP1008" s="10"/>
      <c r="GQ1008" s="10"/>
      <c r="GR1008" s="10"/>
      <c r="GS1008" s="10"/>
      <c r="GT1008" s="10"/>
      <c r="GU1008" s="10"/>
      <c r="GV1008" s="10"/>
      <c r="GW1008" s="10"/>
      <c r="GX1008" s="10"/>
      <c r="GY1008" s="10"/>
      <c r="GZ1008" s="10"/>
      <c r="HA1008" s="10"/>
      <c r="HB1008" s="10"/>
      <c r="HC1008" s="10"/>
      <c r="HD1008" s="10"/>
      <c r="HE1008" s="10"/>
      <c r="HF1008" s="10"/>
      <c r="HG1008" s="10"/>
      <c r="HH1008" s="10"/>
      <c r="HI1008" s="10"/>
      <c r="HJ1008" s="10"/>
      <c r="HK1008" s="10"/>
      <c r="HL1008" s="10"/>
      <c r="HM1008" s="10"/>
      <c r="HN1008" s="10"/>
      <c r="HO1008" s="10"/>
      <c r="HP1008" s="10"/>
      <c r="HQ1008" s="10"/>
      <c r="HR1008" s="10"/>
      <c r="HS1008" s="10"/>
      <c r="HT1008" s="10"/>
      <c r="HU1008" s="10"/>
      <c r="HV1008" s="10"/>
      <c r="HW1008" s="10"/>
      <c r="HX1008" s="10"/>
      <c r="HY1008" s="10"/>
      <c r="HZ1008" s="10"/>
      <c r="IA1008" s="10"/>
      <c r="IB1008" s="10"/>
      <c r="IC1008" s="10"/>
      <c r="ID1008" s="10"/>
      <c r="IE1008" s="10"/>
      <c r="IF1008" s="10"/>
      <c r="IG1008" s="10"/>
      <c r="IH1008" s="10"/>
      <c r="II1008" s="10"/>
      <c r="IJ1008" s="10"/>
      <c r="IK1008" s="10"/>
      <c r="IL1008" s="10"/>
      <c r="IM1008" s="10"/>
      <c r="IN1008" s="10"/>
      <c r="IO1008" s="10"/>
    </row>
    <row r="1009" s="8" customFormat="1" ht="76" customHeight="1" spans="1:249">
      <c r="A1009" s="98">
        <v>15</v>
      </c>
      <c r="B1009" s="137" t="s">
        <v>2371</v>
      </c>
      <c r="C1009" s="119" t="s">
        <v>40</v>
      </c>
      <c r="D1009" s="98" t="s">
        <v>867</v>
      </c>
      <c r="E1009" s="119" t="s">
        <v>2384</v>
      </c>
      <c r="F1009" s="71" t="s">
        <v>2375</v>
      </c>
      <c r="G1009" s="314">
        <v>0.3</v>
      </c>
      <c r="H1009" s="313" t="s">
        <v>2373</v>
      </c>
      <c r="I1009" s="180">
        <v>1</v>
      </c>
      <c r="J1009" s="180"/>
      <c r="K1009" s="136">
        <v>0.0208</v>
      </c>
      <c r="L1009" s="136">
        <v>0.0279</v>
      </c>
      <c r="M1009" s="136">
        <v>0.1043</v>
      </c>
      <c r="N1009" s="136">
        <v>0.143</v>
      </c>
      <c r="O1009" s="119" t="s">
        <v>986</v>
      </c>
      <c r="P1009" s="119" t="s">
        <v>986</v>
      </c>
      <c r="Q1009" s="98">
        <v>2022.08</v>
      </c>
      <c r="R1009" s="125"/>
      <c r="S1009" s="10"/>
      <c r="T1009" s="10"/>
      <c r="U1009" s="10"/>
      <c r="V1009" s="10"/>
      <c r="W1009" s="10"/>
      <c r="X1009" s="10"/>
      <c r="Y1009" s="10"/>
      <c r="Z1009" s="10"/>
      <c r="AA1009" s="10"/>
      <c r="AB1009" s="10"/>
      <c r="AC1009" s="10"/>
      <c r="AD1009" s="10"/>
      <c r="AE1009" s="10"/>
      <c r="AF1009" s="10"/>
      <c r="AG1009" s="10"/>
      <c r="AH1009" s="10"/>
      <c r="AI1009" s="10"/>
      <c r="AJ1009" s="10"/>
      <c r="AK1009" s="10"/>
      <c r="AL1009" s="10"/>
      <c r="AM1009" s="10"/>
      <c r="AN1009" s="10"/>
      <c r="AO1009" s="10"/>
      <c r="AP1009" s="10"/>
      <c r="AQ1009" s="10"/>
      <c r="AR1009" s="10"/>
      <c r="AS1009" s="10"/>
      <c r="AT1009" s="10"/>
      <c r="AU1009" s="10"/>
      <c r="AV1009" s="10"/>
      <c r="AW1009" s="10"/>
      <c r="AX1009" s="10"/>
      <c r="AY1009" s="10"/>
      <c r="AZ1009" s="10"/>
      <c r="BA1009" s="10"/>
      <c r="BB1009" s="10"/>
      <c r="BC1009" s="10"/>
      <c r="BD1009" s="10"/>
      <c r="BE1009" s="10"/>
      <c r="BF1009" s="10"/>
      <c r="BG1009" s="10"/>
      <c r="BH1009" s="10"/>
      <c r="BI1009" s="10"/>
      <c r="BJ1009" s="10"/>
      <c r="BK1009" s="10"/>
      <c r="BL1009" s="10"/>
      <c r="BM1009" s="10"/>
      <c r="BN1009" s="10"/>
      <c r="BO1009" s="10"/>
      <c r="BP1009" s="10"/>
      <c r="BQ1009" s="10"/>
      <c r="BR1009" s="10"/>
      <c r="BS1009" s="10"/>
      <c r="BT1009" s="10"/>
      <c r="BU1009" s="10"/>
      <c r="BV1009" s="10"/>
      <c r="BW1009" s="10"/>
      <c r="BX1009" s="10"/>
      <c r="BY1009" s="10"/>
      <c r="BZ1009" s="10"/>
      <c r="CA1009" s="10"/>
      <c r="CB1009" s="10"/>
      <c r="CC1009" s="10"/>
      <c r="CD1009" s="10"/>
      <c r="CE1009" s="10"/>
      <c r="CF1009" s="10"/>
      <c r="CG1009" s="10"/>
      <c r="CH1009" s="10"/>
      <c r="CI1009" s="10"/>
      <c r="CJ1009" s="10"/>
      <c r="CK1009" s="10"/>
      <c r="CL1009" s="10"/>
      <c r="CM1009" s="10"/>
      <c r="CN1009" s="10"/>
      <c r="CO1009" s="10"/>
      <c r="CP1009" s="10"/>
      <c r="CQ1009" s="10"/>
      <c r="CR1009" s="10"/>
      <c r="CS1009" s="10"/>
      <c r="CT1009" s="10"/>
      <c r="CU1009" s="10"/>
      <c r="CV1009" s="10"/>
      <c r="CW1009" s="10"/>
      <c r="CX1009" s="10"/>
      <c r="CY1009" s="10"/>
      <c r="CZ1009" s="10"/>
      <c r="DA1009" s="10"/>
      <c r="DB1009" s="10"/>
      <c r="DC1009" s="10"/>
      <c r="DD1009" s="10"/>
      <c r="DE1009" s="10"/>
      <c r="DF1009" s="10"/>
      <c r="DG1009" s="10"/>
      <c r="DH1009" s="10"/>
      <c r="DI1009" s="10"/>
      <c r="DJ1009" s="10"/>
      <c r="DK1009" s="10"/>
      <c r="DL1009" s="10"/>
      <c r="DM1009" s="10"/>
      <c r="DN1009" s="10"/>
      <c r="DO1009" s="10"/>
      <c r="DP1009" s="10"/>
      <c r="DQ1009" s="10"/>
      <c r="DR1009" s="10"/>
      <c r="DS1009" s="10"/>
      <c r="DT1009" s="10"/>
      <c r="DU1009" s="10"/>
      <c r="DV1009" s="10"/>
      <c r="DW1009" s="10"/>
      <c r="DX1009" s="10"/>
      <c r="DY1009" s="10"/>
      <c r="DZ1009" s="10"/>
      <c r="EA1009" s="10"/>
      <c r="EB1009" s="10"/>
      <c r="EC1009" s="10"/>
      <c r="ED1009" s="10"/>
      <c r="EE1009" s="10"/>
      <c r="EF1009" s="10"/>
      <c r="EG1009" s="10"/>
      <c r="EH1009" s="10"/>
      <c r="EI1009" s="10"/>
      <c r="EJ1009" s="10"/>
      <c r="EK1009" s="10"/>
      <c r="EL1009" s="10"/>
      <c r="EM1009" s="10"/>
      <c r="EN1009" s="10"/>
      <c r="EO1009" s="10"/>
      <c r="EP1009" s="10"/>
      <c r="EQ1009" s="10"/>
      <c r="ER1009" s="10"/>
      <c r="ES1009" s="10"/>
      <c r="ET1009" s="10"/>
      <c r="EU1009" s="10"/>
      <c r="EV1009" s="10"/>
      <c r="EW1009" s="10"/>
      <c r="EX1009" s="10"/>
      <c r="EY1009" s="10"/>
      <c r="EZ1009" s="10"/>
      <c r="FA1009" s="10"/>
      <c r="FB1009" s="10"/>
      <c r="FC1009" s="10"/>
      <c r="FD1009" s="10"/>
      <c r="FE1009" s="10"/>
      <c r="FF1009" s="10"/>
      <c r="FG1009" s="10"/>
      <c r="FH1009" s="10"/>
      <c r="FI1009" s="10"/>
      <c r="FJ1009" s="10"/>
      <c r="FK1009" s="10"/>
      <c r="FL1009" s="10"/>
      <c r="FM1009" s="10"/>
      <c r="FN1009" s="10"/>
      <c r="FO1009" s="10"/>
      <c r="FP1009" s="10"/>
      <c r="FQ1009" s="10"/>
      <c r="FR1009" s="10"/>
      <c r="FS1009" s="10"/>
      <c r="FT1009" s="10"/>
      <c r="FU1009" s="10"/>
      <c r="FV1009" s="10"/>
      <c r="FW1009" s="10"/>
      <c r="FX1009" s="10"/>
      <c r="FY1009" s="10"/>
      <c r="FZ1009" s="10"/>
      <c r="GA1009" s="10"/>
      <c r="GB1009" s="10"/>
      <c r="GC1009" s="10"/>
      <c r="GD1009" s="10"/>
      <c r="GE1009" s="10"/>
      <c r="GF1009" s="10"/>
      <c r="GG1009" s="10"/>
      <c r="GH1009" s="10"/>
      <c r="GI1009" s="10"/>
      <c r="GJ1009" s="10"/>
      <c r="GK1009" s="10"/>
      <c r="GL1009" s="10"/>
      <c r="GM1009" s="10"/>
      <c r="GN1009" s="10"/>
      <c r="GO1009" s="10"/>
      <c r="GP1009" s="10"/>
      <c r="GQ1009" s="10"/>
      <c r="GR1009" s="10"/>
      <c r="GS1009" s="10"/>
      <c r="GT1009" s="10"/>
      <c r="GU1009" s="10"/>
      <c r="GV1009" s="10"/>
      <c r="GW1009" s="10"/>
      <c r="GX1009" s="10"/>
      <c r="GY1009" s="10"/>
      <c r="GZ1009" s="10"/>
      <c r="HA1009" s="10"/>
      <c r="HB1009" s="10"/>
      <c r="HC1009" s="10"/>
      <c r="HD1009" s="10"/>
      <c r="HE1009" s="10"/>
      <c r="HF1009" s="10"/>
      <c r="HG1009" s="10"/>
      <c r="HH1009" s="10"/>
      <c r="HI1009" s="10"/>
      <c r="HJ1009" s="10"/>
      <c r="HK1009" s="10"/>
      <c r="HL1009" s="10"/>
      <c r="HM1009" s="10"/>
      <c r="HN1009" s="10"/>
      <c r="HO1009" s="10"/>
      <c r="HP1009" s="10"/>
      <c r="HQ1009" s="10"/>
      <c r="HR1009" s="10"/>
      <c r="HS1009" s="10"/>
      <c r="HT1009" s="10"/>
      <c r="HU1009" s="10"/>
      <c r="HV1009" s="10"/>
      <c r="HW1009" s="10"/>
      <c r="HX1009" s="10"/>
      <c r="HY1009" s="10"/>
      <c r="HZ1009" s="10"/>
      <c r="IA1009" s="10"/>
      <c r="IB1009" s="10"/>
      <c r="IC1009" s="10"/>
      <c r="ID1009" s="10"/>
      <c r="IE1009" s="10"/>
      <c r="IF1009" s="10"/>
      <c r="IG1009" s="10"/>
      <c r="IH1009" s="10"/>
      <c r="II1009" s="10"/>
      <c r="IJ1009" s="10"/>
      <c r="IK1009" s="10"/>
      <c r="IL1009" s="10"/>
      <c r="IM1009" s="10"/>
      <c r="IN1009" s="10"/>
      <c r="IO1009" s="10"/>
    </row>
    <row r="1010" s="8" customFormat="1" ht="76" customHeight="1" spans="1:249">
      <c r="A1010" s="98">
        <v>16</v>
      </c>
      <c r="B1010" s="137" t="s">
        <v>2371</v>
      </c>
      <c r="C1010" s="119" t="s">
        <v>40</v>
      </c>
      <c r="D1010" s="98" t="s">
        <v>867</v>
      </c>
      <c r="E1010" s="119" t="s">
        <v>2385</v>
      </c>
      <c r="F1010" s="71" t="s">
        <v>2375</v>
      </c>
      <c r="G1010" s="314">
        <v>0.3</v>
      </c>
      <c r="H1010" s="313" t="s">
        <v>2373</v>
      </c>
      <c r="I1010" s="180">
        <v>1</v>
      </c>
      <c r="J1010" s="180"/>
      <c r="K1010" s="136">
        <v>0.006</v>
      </c>
      <c r="L1010" s="136">
        <v>0.0119</v>
      </c>
      <c r="M1010" s="136">
        <v>0.0285</v>
      </c>
      <c r="N1010" s="136">
        <v>0.0551</v>
      </c>
      <c r="O1010" s="119" t="s">
        <v>986</v>
      </c>
      <c r="P1010" s="119" t="s">
        <v>986</v>
      </c>
      <c r="Q1010" s="98">
        <v>2022.08</v>
      </c>
      <c r="R1010" s="125"/>
      <c r="S1010" s="10"/>
      <c r="T1010" s="10"/>
      <c r="U1010" s="10"/>
      <c r="V1010" s="10"/>
      <c r="W1010" s="10"/>
      <c r="X1010" s="10"/>
      <c r="Y1010" s="10"/>
      <c r="Z1010" s="10"/>
      <c r="AA1010" s="10"/>
      <c r="AB1010" s="10"/>
      <c r="AC1010" s="10"/>
      <c r="AD1010" s="10"/>
      <c r="AE1010" s="10"/>
      <c r="AF1010" s="10"/>
      <c r="AG1010" s="10"/>
      <c r="AH1010" s="10"/>
      <c r="AI1010" s="10"/>
      <c r="AJ1010" s="10"/>
      <c r="AK1010" s="10"/>
      <c r="AL1010" s="10"/>
      <c r="AM1010" s="10"/>
      <c r="AN1010" s="10"/>
      <c r="AO1010" s="10"/>
      <c r="AP1010" s="10"/>
      <c r="AQ1010" s="10"/>
      <c r="AR1010" s="10"/>
      <c r="AS1010" s="10"/>
      <c r="AT1010" s="10"/>
      <c r="AU1010" s="10"/>
      <c r="AV1010" s="10"/>
      <c r="AW1010" s="10"/>
      <c r="AX1010" s="10"/>
      <c r="AY1010" s="10"/>
      <c r="AZ1010" s="10"/>
      <c r="BA1010" s="10"/>
      <c r="BB1010" s="10"/>
      <c r="BC1010" s="10"/>
      <c r="BD1010" s="10"/>
      <c r="BE1010" s="10"/>
      <c r="BF1010" s="10"/>
      <c r="BG1010" s="10"/>
      <c r="BH1010" s="10"/>
      <c r="BI1010" s="10"/>
      <c r="BJ1010" s="10"/>
      <c r="BK1010" s="10"/>
      <c r="BL1010" s="10"/>
      <c r="BM1010" s="10"/>
      <c r="BN1010" s="10"/>
      <c r="BO1010" s="10"/>
      <c r="BP1010" s="10"/>
      <c r="BQ1010" s="10"/>
      <c r="BR1010" s="10"/>
      <c r="BS1010" s="10"/>
      <c r="BT1010" s="10"/>
      <c r="BU1010" s="10"/>
      <c r="BV1010" s="10"/>
      <c r="BW1010" s="10"/>
      <c r="BX1010" s="10"/>
      <c r="BY1010" s="10"/>
      <c r="BZ1010" s="10"/>
      <c r="CA1010" s="10"/>
      <c r="CB1010" s="10"/>
      <c r="CC1010" s="10"/>
      <c r="CD1010" s="10"/>
      <c r="CE1010" s="10"/>
      <c r="CF1010" s="10"/>
      <c r="CG1010" s="10"/>
      <c r="CH1010" s="10"/>
      <c r="CI1010" s="10"/>
      <c r="CJ1010" s="10"/>
      <c r="CK1010" s="10"/>
      <c r="CL1010" s="10"/>
      <c r="CM1010" s="10"/>
      <c r="CN1010" s="10"/>
      <c r="CO1010" s="10"/>
      <c r="CP1010" s="10"/>
      <c r="CQ1010" s="10"/>
      <c r="CR1010" s="10"/>
      <c r="CS1010" s="10"/>
      <c r="CT1010" s="10"/>
      <c r="CU1010" s="10"/>
      <c r="CV1010" s="10"/>
      <c r="CW1010" s="10"/>
      <c r="CX1010" s="10"/>
      <c r="CY1010" s="10"/>
      <c r="CZ1010" s="10"/>
      <c r="DA1010" s="10"/>
      <c r="DB1010" s="10"/>
      <c r="DC1010" s="10"/>
      <c r="DD1010" s="10"/>
      <c r="DE1010" s="10"/>
      <c r="DF1010" s="10"/>
      <c r="DG1010" s="10"/>
      <c r="DH1010" s="10"/>
      <c r="DI1010" s="10"/>
      <c r="DJ1010" s="10"/>
      <c r="DK1010" s="10"/>
      <c r="DL1010" s="10"/>
      <c r="DM1010" s="10"/>
      <c r="DN1010" s="10"/>
      <c r="DO1010" s="10"/>
      <c r="DP1010" s="10"/>
      <c r="DQ1010" s="10"/>
      <c r="DR1010" s="10"/>
      <c r="DS1010" s="10"/>
      <c r="DT1010" s="10"/>
      <c r="DU1010" s="10"/>
      <c r="DV1010" s="10"/>
      <c r="DW1010" s="10"/>
      <c r="DX1010" s="10"/>
      <c r="DY1010" s="10"/>
      <c r="DZ1010" s="10"/>
      <c r="EA1010" s="10"/>
      <c r="EB1010" s="10"/>
      <c r="EC1010" s="10"/>
      <c r="ED1010" s="10"/>
      <c r="EE1010" s="10"/>
      <c r="EF1010" s="10"/>
      <c r="EG1010" s="10"/>
      <c r="EH1010" s="10"/>
      <c r="EI1010" s="10"/>
      <c r="EJ1010" s="10"/>
      <c r="EK1010" s="10"/>
      <c r="EL1010" s="10"/>
      <c r="EM1010" s="10"/>
      <c r="EN1010" s="10"/>
      <c r="EO1010" s="10"/>
      <c r="EP1010" s="10"/>
      <c r="EQ1010" s="10"/>
      <c r="ER1010" s="10"/>
      <c r="ES1010" s="10"/>
      <c r="ET1010" s="10"/>
      <c r="EU1010" s="10"/>
      <c r="EV1010" s="10"/>
      <c r="EW1010" s="10"/>
      <c r="EX1010" s="10"/>
      <c r="EY1010" s="10"/>
      <c r="EZ1010" s="10"/>
      <c r="FA1010" s="10"/>
      <c r="FB1010" s="10"/>
      <c r="FC1010" s="10"/>
      <c r="FD1010" s="10"/>
      <c r="FE1010" s="10"/>
      <c r="FF1010" s="10"/>
      <c r="FG1010" s="10"/>
      <c r="FH1010" s="10"/>
      <c r="FI1010" s="10"/>
      <c r="FJ1010" s="10"/>
      <c r="FK1010" s="10"/>
      <c r="FL1010" s="10"/>
      <c r="FM1010" s="10"/>
      <c r="FN1010" s="10"/>
      <c r="FO1010" s="10"/>
      <c r="FP1010" s="10"/>
      <c r="FQ1010" s="10"/>
      <c r="FR1010" s="10"/>
      <c r="FS1010" s="10"/>
      <c r="FT1010" s="10"/>
      <c r="FU1010" s="10"/>
      <c r="FV1010" s="10"/>
      <c r="FW1010" s="10"/>
      <c r="FX1010" s="10"/>
      <c r="FY1010" s="10"/>
      <c r="FZ1010" s="10"/>
      <c r="GA1010" s="10"/>
      <c r="GB1010" s="10"/>
      <c r="GC1010" s="10"/>
      <c r="GD1010" s="10"/>
      <c r="GE1010" s="10"/>
      <c r="GF1010" s="10"/>
      <c r="GG1010" s="10"/>
      <c r="GH1010" s="10"/>
      <c r="GI1010" s="10"/>
      <c r="GJ1010" s="10"/>
      <c r="GK1010" s="10"/>
      <c r="GL1010" s="10"/>
      <c r="GM1010" s="10"/>
      <c r="GN1010" s="10"/>
      <c r="GO1010" s="10"/>
      <c r="GP1010" s="10"/>
      <c r="GQ1010" s="10"/>
      <c r="GR1010" s="10"/>
      <c r="GS1010" s="10"/>
      <c r="GT1010" s="10"/>
      <c r="GU1010" s="10"/>
      <c r="GV1010" s="10"/>
      <c r="GW1010" s="10"/>
      <c r="GX1010" s="10"/>
      <c r="GY1010" s="10"/>
      <c r="GZ1010" s="10"/>
      <c r="HA1010" s="10"/>
      <c r="HB1010" s="10"/>
      <c r="HC1010" s="10"/>
      <c r="HD1010" s="10"/>
      <c r="HE1010" s="10"/>
      <c r="HF1010" s="10"/>
      <c r="HG1010" s="10"/>
      <c r="HH1010" s="10"/>
      <c r="HI1010" s="10"/>
      <c r="HJ1010" s="10"/>
      <c r="HK1010" s="10"/>
      <c r="HL1010" s="10"/>
      <c r="HM1010" s="10"/>
      <c r="HN1010" s="10"/>
      <c r="HO1010" s="10"/>
      <c r="HP1010" s="10"/>
      <c r="HQ1010" s="10"/>
      <c r="HR1010" s="10"/>
      <c r="HS1010" s="10"/>
      <c r="HT1010" s="10"/>
      <c r="HU1010" s="10"/>
      <c r="HV1010" s="10"/>
      <c r="HW1010" s="10"/>
      <c r="HX1010" s="10"/>
      <c r="HY1010" s="10"/>
      <c r="HZ1010" s="10"/>
      <c r="IA1010" s="10"/>
      <c r="IB1010" s="10"/>
      <c r="IC1010" s="10"/>
      <c r="ID1010" s="10"/>
      <c r="IE1010" s="10"/>
      <c r="IF1010" s="10"/>
      <c r="IG1010" s="10"/>
      <c r="IH1010" s="10"/>
      <c r="II1010" s="10"/>
      <c r="IJ1010" s="10"/>
      <c r="IK1010" s="10"/>
      <c r="IL1010" s="10"/>
      <c r="IM1010" s="10"/>
      <c r="IN1010" s="10"/>
      <c r="IO1010" s="10"/>
    </row>
    <row r="1011" s="8" customFormat="1" ht="76" customHeight="1" spans="1:249">
      <c r="A1011" s="98">
        <v>17</v>
      </c>
      <c r="B1011" s="137" t="s">
        <v>2371</v>
      </c>
      <c r="C1011" s="119" t="s">
        <v>40</v>
      </c>
      <c r="D1011" s="98" t="s">
        <v>867</v>
      </c>
      <c r="E1011" s="119" t="s">
        <v>2386</v>
      </c>
      <c r="F1011" s="71" t="s">
        <v>2375</v>
      </c>
      <c r="G1011" s="314">
        <v>0.3</v>
      </c>
      <c r="H1011" s="313" t="s">
        <v>2373</v>
      </c>
      <c r="I1011" s="180"/>
      <c r="J1011" s="180">
        <v>1</v>
      </c>
      <c r="K1011" s="136">
        <v>0.0075</v>
      </c>
      <c r="L1011" s="136">
        <v>0.0201</v>
      </c>
      <c r="M1011" s="136">
        <v>0.0343</v>
      </c>
      <c r="N1011" s="136">
        <v>0.0807</v>
      </c>
      <c r="O1011" s="119" t="s">
        <v>986</v>
      </c>
      <c r="P1011" s="119" t="s">
        <v>986</v>
      </c>
      <c r="Q1011" s="98">
        <v>2022.08</v>
      </c>
      <c r="R1011" s="125"/>
      <c r="S1011" s="10"/>
      <c r="T1011" s="10"/>
      <c r="U1011" s="10"/>
      <c r="V1011" s="10"/>
      <c r="W1011" s="10"/>
      <c r="X1011" s="10"/>
      <c r="Y1011" s="10"/>
      <c r="Z1011" s="10"/>
      <c r="AA1011" s="10"/>
      <c r="AB1011" s="10"/>
      <c r="AC1011" s="10"/>
      <c r="AD1011" s="10"/>
      <c r="AE1011" s="10"/>
      <c r="AF1011" s="10"/>
      <c r="AG1011" s="10"/>
      <c r="AH1011" s="10"/>
      <c r="AI1011" s="10"/>
      <c r="AJ1011" s="10"/>
      <c r="AK1011" s="10"/>
      <c r="AL1011" s="10"/>
      <c r="AM1011" s="10"/>
      <c r="AN1011" s="10"/>
      <c r="AO1011" s="10"/>
      <c r="AP1011" s="10"/>
      <c r="AQ1011" s="10"/>
      <c r="AR1011" s="10"/>
      <c r="AS1011" s="10"/>
      <c r="AT1011" s="10"/>
      <c r="AU1011" s="10"/>
      <c r="AV1011" s="10"/>
      <c r="AW1011" s="10"/>
      <c r="AX1011" s="10"/>
      <c r="AY1011" s="10"/>
      <c r="AZ1011" s="10"/>
      <c r="BA1011" s="10"/>
      <c r="BB1011" s="10"/>
      <c r="BC1011" s="10"/>
      <c r="BD1011" s="10"/>
      <c r="BE1011" s="10"/>
      <c r="BF1011" s="10"/>
      <c r="BG1011" s="10"/>
      <c r="BH1011" s="10"/>
      <c r="BI1011" s="10"/>
      <c r="BJ1011" s="10"/>
      <c r="BK1011" s="10"/>
      <c r="BL1011" s="10"/>
      <c r="BM1011" s="10"/>
      <c r="BN1011" s="10"/>
      <c r="BO1011" s="10"/>
      <c r="BP1011" s="10"/>
      <c r="BQ1011" s="10"/>
      <c r="BR1011" s="10"/>
      <c r="BS1011" s="10"/>
      <c r="BT1011" s="10"/>
      <c r="BU1011" s="10"/>
      <c r="BV1011" s="10"/>
      <c r="BW1011" s="10"/>
      <c r="BX1011" s="10"/>
      <c r="BY1011" s="10"/>
      <c r="BZ1011" s="10"/>
      <c r="CA1011" s="10"/>
      <c r="CB1011" s="10"/>
      <c r="CC1011" s="10"/>
      <c r="CD1011" s="10"/>
      <c r="CE1011" s="10"/>
      <c r="CF1011" s="10"/>
      <c r="CG1011" s="10"/>
      <c r="CH1011" s="10"/>
      <c r="CI1011" s="10"/>
      <c r="CJ1011" s="10"/>
      <c r="CK1011" s="10"/>
      <c r="CL1011" s="10"/>
      <c r="CM1011" s="10"/>
      <c r="CN1011" s="10"/>
      <c r="CO1011" s="10"/>
      <c r="CP1011" s="10"/>
      <c r="CQ1011" s="10"/>
      <c r="CR1011" s="10"/>
      <c r="CS1011" s="10"/>
      <c r="CT1011" s="10"/>
      <c r="CU1011" s="10"/>
      <c r="CV1011" s="10"/>
      <c r="CW1011" s="10"/>
      <c r="CX1011" s="10"/>
      <c r="CY1011" s="10"/>
      <c r="CZ1011" s="10"/>
      <c r="DA1011" s="10"/>
      <c r="DB1011" s="10"/>
      <c r="DC1011" s="10"/>
      <c r="DD1011" s="10"/>
      <c r="DE1011" s="10"/>
      <c r="DF1011" s="10"/>
      <c r="DG1011" s="10"/>
      <c r="DH1011" s="10"/>
      <c r="DI1011" s="10"/>
      <c r="DJ1011" s="10"/>
      <c r="DK1011" s="10"/>
      <c r="DL1011" s="10"/>
      <c r="DM1011" s="10"/>
      <c r="DN1011" s="10"/>
      <c r="DO1011" s="10"/>
      <c r="DP1011" s="10"/>
      <c r="DQ1011" s="10"/>
      <c r="DR1011" s="10"/>
      <c r="DS1011" s="10"/>
      <c r="DT1011" s="10"/>
      <c r="DU1011" s="10"/>
      <c r="DV1011" s="10"/>
      <c r="DW1011" s="10"/>
      <c r="DX1011" s="10"/>
      <c r="DY1011" s="10"/>
      <c r="DZ1011" s="10"/>
      <c r="EA1011" s="10"/>
      <c r="EB1011" s="10"/>
      <c r="EC1011" s="10"/>
      <c r="ED1011" s="10"/>
      <c r="EE1011" s="10"/>
      <c r="EF1011" s="10"/>
      <c r="EG1011" s="10"/>
      <c r="EH1011" s="10"/>
      <c r="EI1011" s="10"/>
      <c r="EJ1011" s="10"/>
      <c r="EK1011" s="10"/>
      <c r="EL1011" s="10"/>
      <c r="EM1011" s="10"/>
      <c r="EN1011" s="10"/>
      <c r="EO1011" s="10"/>
      <c r="EP1011" s="10"/>
      <c r="EQ1011" s="10"/>
      <c r="ER1011" s="10"/>
      <c r="ES1011" s="10"/>
      <c r="ET1011" s="10"/>
      <c r="EU1011" s="10"/>
      <c r="EV1011" s="10"/>
      <c r="EW1011" s="10"/>
      <c r="EX1011" s="10"/>
      <c r="EY1011" s="10"/>
      <c r="EZ1011" s="10"/>
      <c r="FA1011" s="10"/>
      <c r="FB1011" s="10"/>
      <c r="FC1011" s="10"/>
      <c r="FD1011" s="10"/>
      <c r="FE1011" s="10"/>
      <c r="FF1011" s="10"/>
      <c r="FG1011" s="10"/>
      <c r="FH1011" s="10"/>
      <c r="FI1011" s="10"/>
      <c r="FJ1011" s="10"/>
      <c r="FK1011" s="10"/>
      <c r="FL1011" s="10"/>
      <c r="FM1011" s="10"/>
      <c r="FN1011" s="10"/>
      <c r="FO1011" s="10"/>
      <c r="FP1011" s="10"/>
      <c r="FQ1011" s="10"/>
      <c r="FR1011" s="10"/>
      <c r="FS1011" s="10"/>
      <c r="FT1011" s="10"/>
      <c r="FU1011" s="10"/>
      <c r="FV1011" s="10"/>
      <c r="FW1011" s="10"/>
      <c r="FX1011" s="10"/>
      <c r="FY1011" s="10"/>
      <c r="FZ1011" s="10"/>
      <c r="GA1011" s="10"/>
      <c r="GB1011" s="10"/>
      <c r="GC1011" s="10"/>
      <c r="GD1011" s="10"/>
      <c r="GE1011" s="10"/>
      <c r="GF1011" s="10"/>
      <c r="GG1011" s="10"/>
      <c r="GH1011" s="10"/>
      <c r="GI1011" s="10"/>
      <c r="GJ1011" s="10"/>
      <c r="GK1011" s="10"/>
      <c r="GL1011" s="10"/>
      <c r="GM1011" s="10"/>
      <c r="GN1011" s="10"/>
      <c r="GO1011" s="10"/>
      <c r="GP1011" s="10"/>
      <c r="GQ1011" s="10"/>
      <c r="GR1011" s="10"/>
      <c r="GS1011" s="10"/>
      <c r="GT1011" s="10"/>
      <c r="GU1011" s="10"/>
      <c r="GV1011" s="10"/>
      <c r="GW1011" s="10"/>
      <c r="GX1011" s="10"/>
      <c r="GY1011" s="10"/>
      <c r="GZ1011" s="10"/>
      <c r="HA1011" s="10"/>
      <c r="HB1011" s="10"/>
      <c r="HC1011" s="10"/>
      <c r="HD1011" s="10"/>
      <c r="HE1011" s="10"/>
      <c r="HF1011" s="10"/>
      <c r="HG1011" s="10"/>
      <c r="HH1011" s="10"/>
      <c r="HI1011" s="10"/>
      <c r="HJ1011" s="10"/>
      <c r="HK1011" s="10"/>
      <c r="HL1011" s="10"/>
      <c r="HM1011" s="10"/>
      <c r="HN1011" s="10"/>
      <c r="HO1011" s="10"/>
      <c r="HP1011" s="10"/>
      <c r="HQ1011" s="10"/>
      <c r="HR1011" s="10"/>
      <c r="HS1011" s="10"/>
      <c r="HT1011" s="10"/>
      <c r="HU1011" s="10"/>
      <c r="HV1011" s="10"/>
      <c r="HW1011" s="10"/>
      <c r="HX1011" s="10"/>
      <c r="HY1011" s="10"/>
      <c r="HZ1011" s="10"/>
      <c r="IA1011" s="10"/>
      <c r="IB1011" s="10"/>
      <c r="IC1011" s="10"/>
      <c r="ID1011" s="10"/>
      <c r="IE1011" s="10"/>
      <c r="IF1011" s="10"/>
      <c r="IG1011" s="10"/>
      <c r="IH1011" s="10"/>
      <c r="II1011" s="10"/>
      <c r="IJ1011" s="10"/>
      <c r="IK1011" s="10"/>
      <c r="IL1011" s="10"/>
      <c r="IM1011" s="10"/>
      <c r="IN1011" s="10"/>
      <c r="IO1011" s="10"/>
    </row>
    <row r="1012" s="8" customFormat="1" ht="76" customHeight="1" spans="1:249">
      <c r="A1012" s="98">
        <v>18</v>
      </c>
      <c r="B1012" s="137" t="s">
        <v>2371</v>
      </c>
      <c r="C1012" s="119" t="s">
        <v>40</v>
      </c>
      <c r="D1012" s="98" t="s">
        <v>867</v>
      </c>
      <c r="E1012" s="119" t="s">
        <v>1241</v>
      </c>
      <c r="F1012" s="71" t="s">
        <v>2375</v>
      </c>
      <c r="G1012" s="314">
        <v>0.3</v>
      </c>
      <c r="H1012" s="313" t="s">
        <v>2373</v>
      </c>
      <c r="I1012" s="180"/>
      <c r="J1012" s="180">
        <v>1</v>
      </c>
      <c r="K1012" s="136">
        <v>0.0096</v>
      </c>
      <c r="L1012" s="136">
        <v>0.0076</v>
      </c>
      <c r="M1012" s="136">
        <v>0.0481</v>
      </c>
      <c r="N1012" s="136">
        <v>0.0371</v>
      </c>
      <c r="O1012" s="119" t="s">
        <v>986</v>
      </c>
      <c r="P1012" s="119" t="s">
        <v>986</v>
      </c>
      <c r="Q1012" s="98">
        <v>2022.08</v>
      </c>
      <c r="R1012" s="125"/>
      <c r="S1012" s="10"/>
      <c r="T1012" s="10"/>
      <c r="U1012" s="10"/>
      <c r="V1012" s="10"/>
      <c r="W1012" s="10"/>
      <c r="X1012" s="10"/>
      <c r="Y1012" s="10"/>
      <c r="Z1012" s="10"/>
      <c r="AA1012" s="10"/>
      <c r="AB1012" s="10"/>
      <c r="AC1012" s="10"/>
      <c r="AD1012" s="10"/>
      <c r="AE1012" s="10"/>
      <c r="AF1012" s="10"/>
      <c r="AG1012" s="10"/>
      <c r="AH1012" s="10"/>
      <c r="AI1012" s="10"/>
      <c r="AJ1012" s="10"/>
      <c r="AK1012" s="10"/>
      <c r="AL1012" s="10"/>
      <c r="AM1012" s="10"/>
      <c r="AN1012" s="10"/>
      <c r="AO1012" s="10"/>
      <c r="AP1012" s="10"/>
      <c r="AQ1012" s="10"/>
      <c r="AR1012" s="10"/>
      <c r="AS1012" s="10"/>
      <c r="AT1012" s="10"/>
      <c r="AU1012" s="10"/>
      <c r="AV1012" s="10"/>
      <c r="AW1012" s="10"/>
      <c r="AX1012" s="10"/>
      <c r="AY1012" s="10"/>
      <c r="AZ1012" s="10"/>
      <c r="BA1012" s="10"/>
      <c r="BB1012" s="10"/>
      <c r="BC1012" s="10"/>
      <c r="BD1012" s="10"/>
      <c r="BE1012" s="10"/>
      <c r="BF1012" s="10"/>
      <c r="BG1012" s="10"/>
      <c r="BH1012" s="10"/>
      <c r="BI1012" s="10"/>
      <c r="BJ1012" s="10"/>
      <c r="BK1012" s="10"/>
      <c r="BL1012" s="10"/>
      <c r="BM1012" s="10"/>
      <c r="BN1012" s="10"/>
      <c r="BO1012" s="10"/>
      <c r="BP1012" s="10"/>
      <c r="BQ1012" s="10"/>
      <c r="BR1012" s="10"/>
      <c r="BS1012" s="10"/>
      <c r="BT1012" s="10"/>
      <c r="BU1012" s="10"/>
      <c r="BV1012" s="10"/>
      <c r="BW1012" s="10"/>
      <c r="BX1012" s="10"/>
      <c r="BY1012" s="10"/>
      <c r="BZ1012" s="10"/>
      <c r="CA1012" s="10"/>
      <c r="CB1012" s="10"/>
      <c r="CC1012" s="10"/>
      <c r="CD1012" s="10"/>
      <c r="CE1012" s="10"/>
      <c r="CF1012" s="10"/>
      <c r="CG1012" s="10"/>
      <c r="CH1012" s="10"/>
      <c r="CI1012" s="10"/>
      <c r="CJ1012" s="10"/>
      <c r="CK1012" s="10"/>
      <c r="CL1012" s="10"/>
      <c r="CM1012" s="10"/>
      <c r="CN1012" s="10"/>
      <c r="CO1012" s="10"/>
      <c r="CP1012" s="10"/>
      <c r="CQ1012" s="10"/>
      <c r="CR1012" s="10"/>
      <c r="CS1012" s="10"/>
      <c r="CT1012" s="10"/>
      <c r="CU1012" s="10"/>
      <c r="CV1012" s="10"/>
      <c r="CW1012" s="10"/>
      <c r="CX1012" s="10"/>
      <c r="CY1012" s="10"/>
      <c r="CZ1012" s="10"/>
      <c r="DA1012" s="10"/>
      <c r="DB1012" s="10"/>
      <c r="DC1012" s="10"/>
      <c r="DD1012" s="10"/>
      <c r="DE1012" s="10"/>
      <c r="DF1012" s="10"/>
      <c r="DG1012" s="10"/>
      <c r="DH1012" s="10"/>
      <c r="DI1012" s="10"/>
      <c r="DJ1012" s="10"/>
      <c r="DK1012" s="10"/>
      <c r="DL1012" s="10"/>
      <c r="DM1012" s="10"/>
      <c r="DN1012" s="10"/>
      <c r="DO1012" s="10"/>
      <c r="DP1012" s="10"/>
      <c r="DQ1012" s="10"/>
      <c r="DR1012" s="10"/>
      <c r="DS1012" s="10"/>
      <c r="DT1012" s="10"/>
      <c r="DU1012" s="10"/>
      <c r="DV1012" s="10"/>
      <c r="DW1012" s="10"/>
      <c r="DX1012" s="10"/>
      <c r="DY1012" s="10"/>
      <c r="DZ1012" s="10"/>
      <c r="EA1012" s="10"/>
      <c r="EB1012" s="10"/>
      <c r="EC1012" s="10"/>
      <c r="ED1012" s="10"/>
      <c r="EE1012" s="10"/>
      <c r="EF1012" s="10"/>
      <c r="EG1012" s="10"/>
      <c r="EH1012" s="10"/>
      <c r="EI1012" s="10"/>
      <c r="EJ1012" s="10"/>
      <c r="EK1012" s="10"/>
      <c r="EL1012" s="10"/>
      <c r="EM1012" s="10"/>
      <c r="EN1012" s="10"/>
      <c r="EO1012" s="10"/>
      <c r="EP1012" s="10"/>
      <c r="EQ1012" s="10"/>
      <c r="ER1012" s="10"/>
      <c r="ES1012" s="10"/>
      <c r="ET1012" s="10"/>
      <c r="EU1012" s="10"/>
      <c r="EV1012" s="10"/>
      <c r="EW1012" s="10"/>
      <c r="EX1012" s="10"/>
      <c r="EY1012" s="10"/>
      <c r="EZ1012" s="10"/>
      <c r="FA1012" s="10"/>
      <c r="FB1012" s="10"/>
      <c r="FC1012" s="10"/>
      <c r="FD1012" s="10"/>
      <c r="FE1012" s="10"/>
      <c r="FF1012" s="10"/>
      <c r="FG1012" s="10"/>
      <c r="FH1012" s="10"/>
      <c r="FI1012" s="10"/>
      <c r="FJ1012" s="10"/>
      <c r="FK1012" s="10"/>
      <c r="FL1012" s="10"/>
      <c r="FM1012" s="10"/>
      <c r="FN1012" s="10"/>
      <c r="FO1012" s="10"/>
      <c r="FP1012" s="10"/>
      <c r="FQ1012" s="10"/>
      <c r="FR1012" s="10"/>
      <c r="FS1012" s="10"/>
      <c r="FT1012" s="10"/>
      <c r="FU1012" s="10"/>
      <c r="FV1012" s="10"/>
      <c r="FW1012" s="10"/>
      <c r="FX1012" s="10"/>
      <c r="FY1012" s="10"/>
      <c r="FZ1012" s="10"/>
      <c r="GA1012" s="10"/>
      <c r="GB1012" s="10"/>
      <c r="GC1012" s="10"/>
      <c r="GD1012" s="10"/>
      <c r="GE1012" s="10"/>
      <c r="GF1012" s="10"/>
      <c r="GG1012" s="10"/>
      <c r="GH1012" s="10"/>
      <c r="GI1012" s="10"/>
      <c r="GJ1012" s="10"/>
      <c r="GK1012" s="10"/>
      <c r="GL1012" s="10"/>
      <c r="GM1012" s="10"/>
      <c r="GN1012" s="10"/>
      <c r="GO1012" s="10"/>
      <c r="GP1012" s="10"/>
      <c r="GQ1012" s="10"/>
      <c r="GR1012" s="10"/>
      <c r="GS1012" s="10"/>
      <c r="GT1012" s="10"/>
      <c r="GU1012" s="10"/>
      <c r="GV1012" s="10"/>
      <c r="GW1012" s="10"/>
      <c r="GX1012" s="10"/>
      <c r="GY1012" s="10"/>
      <c r="GZ1012" s="10"/>
      <c r="HA1012" s="10"/>
      <c r="HB1012" s="10"/>
      <c r="HC1012" s="10"/>
      <c r="HD1012" s="10"/>
      <c r="HE1012" s="10"/>
      <c r="HF1012" s="10"/>
      <c r="HG1012" s="10"/>
      <c r="HH1012" s="10"/>
      <c r="HI1012" s="10"/>
      <c r="HJ1012" s="10"/>
      <c r="HK1012" s="10"/>
      <c r="HL1012" s="10"/>
      <c r="HM1012" s="10"/>
      <c r="HN1012" s="10"/>
      <c r="HO1012" s="10"/>
      <c r="HP1012" s="10"/>
      <c r="HQ1012" s="10"/>
      <c r="HR1012" s="10"/>
      <c r="HS1012" s="10"/>
      <c r="HT1012" s="10"/>
      <c r="HU1012" s="10"/>
      <c r="HV1012" s="10"/>
      <c r="HW1012" s="10"/>
      <c r="HX1012" s="10"/>
      <c r="HY1012" s="10"/>
      <c r="HZ1012" s="10"/>
      <c r="IA1012" s="10"/>
      <c r="IB1012" s="10"/>
      <c r="IC1012" s="10"/>
      <c r="ID1012" s="10"/>
      <c r="IE1012" s="10"/>
      <c r="IF1012" s="10"/>
      <c r="IG1012" s="10"/>
      <c r="IH1012" s="10"/>
      <c r="II1012" s="10"/>
      <c r="IJ1012" s="10"/>
      <c r="IK1012" s="10"/>
      <c r="IL1012" s="10"/>
      <c r="IM1012" s="10"/>
      <c r="IN1012" s="10"/>
      <c r="IO1012" s="10"/>
    </row>
    <row r="1013" s="8" customFormat="1" ht="76" customHeight="1" spans="1:249">
      <c r="A1013" s="98">
        <v>19</v>
      </c>
      <c r="B1013" s="137" t="s">
        <v>2371</v>
      </c>
      <c r="C1013" s="119" t="s">
        <v>40</v>
      </c>
      <c r="D1013" s="98" t="s">
        <v>867</v>
      </c>
      <c r="E1013" s="119" t="s">
        <v>1250</v>
      </c>
      <c r="F1013" s="71" t="s">
        <v>2375</v>
      </c>
      <c r="G1013" s="314">
        <v>0.3</v>
      </c>
      <c r="H1013" s="313" t="s">
        <v>2373</v>
      </c>
      <c r="I1013" s="180">
        <v>1</v>
      </c>
      <c r="J1013" s="180"/>
      <c r="K1013" s="136">
        <v>0.0126</v>
      </c>
      <c r="L1013" s="136">
        <v>0.0187</v>
      </c>
      <c r="M1013" s="136">
        <v>0.0624</v>
      </c>
      <c r="N1013" s="136">
        <v>0.0882</v>
      </c>
      <c r="O1013" s="119" t="s">
        <v>986</v>
      </c>
      <c r="P1013" s="119" t="s">
        <v>986</v>
      </c>
      <c r="Q1013" s="98">
        <v>2022.08</v>
      </c>
      <c r="R1013" s="125"/>
      <c r="S1013" s="10"/>
      <c r="T1013" s="10"/>
      <c r="U1013" s="10"/>
      <c r="V1013" s="10"/>
      <c r="W1013" s="10"/>
      <c r="X1013" s="10"/>
      <c r="Y1013" s="10"/>
      <c r="Z1013" s="10"/>
      <c r="AA1013" s="10"/>
      <c r="AB1013" s="10"/>
      <c r="AC1013" s="10"/>
      <c r="AD1013" s="10"/>
      <c r="AE1013" s="10"/>
      <c r="AF1013" s="10"/>
      <c r="AG1013" s="10"/>
      <c r="AH1013" s="10"/>
      <c r="AI1013" s="10"/>
      <c r="AJ1013" s="10"/>
      <c r="AK1013" s="10"/>
      <c r="AL1013" s="10"/>
      <c r="AM1013" s="10"/>
      <c r="AN1013" s="10"/>
      <c r="AO1013" s="10"/>
      <c r="AP1013" s="10"/>
      <c r="AQ1013" s="10"/>
      <c r="AR1013" s="10"/>
      <c r="AS1013" s="10"/>
      <c r="AT1013" s="10"/>
      <c r="AU1013" s="10"/>
      <c r="AV1013" s="10"/>
      <c r="AW1013" s="10"/>
      <c r="AX1013" s="10"/>
      <c r="AY1013" s="10"/>
      <c r="AZ1013" s="10"/>
      <c r="BA1013" s="10"/>
      <c r="BB1013" s="10"/>
      <c r="BC1013" s="10"/>
      <c r="BD1013" s="10"/>
      <c r="BE1013" s="10"/>
      <c r="BF1013" s="10"/>
      <c r="BG1013" s="10"/>
      <c r="BH1013" s="10"/>
      <c r="BI1013" s="10"/>
      <c r="BJ1013" s="10"/>
      <c r="BK1013" s="10"/>
      <c r="BL1013" s="10"/>
      <c r="BM1013" s="10"/>
      <c r="BN1013" s="10"/>
      <c r="BO1013" s="10"/>
      <c r="BP1013" s="10"/>
      <c r="BQ1013" s="10"/>
      <c r="BR1013" s="10"/>
      <c r="BS1013" s="10"/>
      <c r="BT1013" s="10"/>
      <c r="BU1013" s="10"/>
      <c r="BV1013" s="10"/>
      <c r="BW1013" s="10"/>
      <c r="BX1013" s="10"/>
      <c r="BY1013" s="10"/>
      <c r="BZ1013" s="10"/>
      <c r="CA1013" s="10"/>
      <c r="CB1013" s="10"/>
      <c r="CC1013" s="10"/>
      <c r="CD1013" s="10"/>
      <c r="CE1013" s="10"/>
      <c r="CF1013" s="10"/>
      <c r="CG1013" s="10"/>
      <c r="CH1013" s="10"/>
      <c r="CI1013" s="10"/>
      <c r="CJ1013" s="10"/>
      <c r="CK1013" s="10"/>
      <c r="CL1013" s="10"/>
      <c r="CM1013" s="10"/>
      <c r="CN1013" s="10"/>
      <c r="CO1013" s="10"/>
      <c r="CP1013" s="10"/>
      <c r="CQ1013" s="10"/>
      <c r="CR1013" s="10"/>
      <c r="CS1013" s="10"/>
      <c r="CT1013" s="10"/>
      <c r="CU1013" s="10"/>
      <c r="CV1013" s="10"/>
      <c r="CW1013" s="10"/>
      <c r="CX1013" s="10"/>
      <c r="CY1013" s="10"/>
      <c r="CZ1013" s="10"/>
      <c r="DA1013" s="10"/>
      <c r="DB1013" s="10"/>
      <c r="DC1013" s="10"/>
      <c r="DD1013" s="10"/>
      <c r="DE1013" s="10"/>
      <c r="DF1013" s="10"/>
      <c r="DG1013" s="10"/>
      <c r="DH1013" s="10"/>
      <c r="DI1013" s="10"/>
      <c r="DJ1013" s="10"/>
      <c r="DK1013" s="10"/>
      <c r="DL1013" s="10"/>
      <c r="DM1013" s="10"/>
      <c r="DN1013" s="10"/>
      <c r="DO1013" s="10"/>
      <c r="DP1013" s="10"/>
      <c r="DQ1013" s="10"/>
      <c r="DR1013" s="10"/>
      <c r="DS1013" s="10"/>
      <c r="DT1013" s="10"/>
      <c r="DU1013" s="10"/>
      <c r="DV1013" s="10"/>
      <c r="DW1013" s="10"/>
      <c r="DX1013" s="10"/>
      <c r="DY1013" s="10"/>
      <c r="DZ1013" s="10"/>
      <c r="EA1013" s="10"/>
      <c r="EB1013" s="10"/>
      <c r="EC1013" s="10"/>
      <c r="ED1013" s="10"/>
      <c r="EE1013" s="10"/>
      <c r="EF1013" s="10"/>
      <c r="EG1013" s="10"/>
      <c r="EH1013" s="10"/>
      <c r="EI1013" s="10"/>
      <c r="EJ1013" s="10"/>
      <c r="EK1013" s="10"/>
      <c r="EL1013" s="10"/>
      <c r="EM1013" s="10"/>
      <c r="EN1013" s="10"/>
      <c r="EO1013" s="10"/>
      <c r="EP1013" s="10"/>
      <c r="EQ1013" s="10"/>
      <c r="ER1013" s="10"/>
      <c r="ES1013" s="10"/>
      <c r="ET1013" s="10"/>
      <c r="EU1013" s="10"/>
      <c r="EV1013" s="10"/>
      <c r="EW1013" s="10"/>
      <c r="EX1013" s="10"/>
      <c r="EY1013" s="10"/>
      <c r="EZ1013" s="10"/>
      <c r="FA1013" s="10"/>
      <c r="FB1013" s="10"/>
      <c r="FC1013" s="10"/>
      <c r="FD1013" s="10"/>
      <c r="FE1013" s="10"/>
      <c r="FF1013" s="10"/>
      <c r="FG1013" s="10"/>
      <c r="FH1013" s="10"/>
      <c r="FI1013" s="10"/>
      <c r="FJ1013" s="10"/>
      <c r="FK1013" s="10"/>
      <c r="FL1013" s="10"/>
      <c r="FM1013" s="10"/>
      <c r="FN1013" s="10"/>
      <c r="FO1013" s="10"/>
      <c r="FP1013" s="10"/>
      <c r="FQ1013" s="10"/>
      <c r="FR1013" s="10"/>
      <c r="FS1013" s="10"/>
      <c r="FT1013" s="10"/>
      <c r="FU1013" s="10"/>
      <c r="FV1013" s="10"/>
      <c r="FW1013" s="10"/>
      <c r="FX1013" s="10"/>
      <c r="FY1013" s="10"/>
      <c r="FZ1013" s="10"/>
      <c r="GA1013" s="10"/>
      <c r="GB1013" s="10"/>
      <c r="GC1013" s="10"/>
      <c r="GD1013" s="10"/>
      <c r="GE1013" s="10"/>
      <c r="GF1013" s="10"/>
      <c r="GG1013" s="10"/>
      <c r="GH1013" s="10"/>
      <c r="GI1013" s="10"/>
      <c r="GJ1013" s="10"/>
      <c r="GK1013" s="10"/>
      <c r="GL1013" s="10"/>
      <c r="GM1013" s="10"/>
      <c r="GN1013" s="10"/>
      <c r="GO1013" s="10"/>
      <c r="GP1013" s="10"/>
      <c r="GQ1013" s="10"/>
      <c r="GR1013" s="10"/>
      <c r="GS1013" s="10"/>
      <c r="GT1013" s="10"/>
      <c r="GU1013" s="10"/>
      <c r="GV1013" s="10"/>
      <c r="GW1013" s="10"/>
      <c r="GX1013" s="10"/>
      <c r="GY1013" s="10"/>
      <c r="GZ1013" s="10"/>
      <c r="HA1013" s="10"/>
      <c r="HB1013" s="10"/>
      <c r="HC1013" s="10"/>
      <c r="HD1013" s="10"/>
      <c r="HE1013" s="10"/>
      <c r="HF1013" s="10"/>
      <c r="HG1013" s="10"/>
      <c r="HH1013" s="10"/>
      <c r="HI1013" s="10"/>
      <c r="HJ1013" s="10"/>
      <c r="HK1013" s="10"/>
      <c r="HL1013" s="10"/>
      <c r="HM1013" s="10"/>
      <c r="HN1013" s="10"/>
      <c r="HO1013" s="10"/>
      <c r="HP1013" s="10"/>
      <c r="HQ1013" s="10"/>
      <c r="HR1013" s="10"/>
      <c r="HS1013" s="10"/>
      <c r="HT1013" s="10"/>
      <c r="HU1013" s="10"/>
      <c r="HV1013" s="10"/>
      <c r="HW1013" s="10"/>
      <c r="HX1013" s="10"/>
      <c r="HY1013" s="10"/>
      <c r="HZ1013" s="10"/>
      <c r="IA1013" s="10"/>
      <c r="IB1013" s="10"/>
      <c r="IC1013" s="10"/>
      <c r="ID1013" s="10"/>
      <c r="IE1013" s="10"/>
      <c r="IF1013" s="10"/>
      <c r="IG1013" s="10"/>
      <c r="IH1013" s="10"/>
      <c r="II1013" s="10"/>
      <c r="IJ1013" s="10"/>
      <c r="IK1013" s="10"/>
      <c r="IL1013" s="10"/>
      <c r="IM1013" s="10"/>
      <c r="IN1013" s="10"/>
      <c r="IO1013" s="10"/>
    </row>
    <row r="1014" s="8" customFormat="1" ht="76" customHeight="1" spans="1:249">
      <c r="A1014" s="98">
        <v>20</v>
      </c>
      <c r="B1014" s="137" t="s">
        <v>2371</v>
      </c>
      <c r="C1014" s="119" t="s">
        <v>40</v>
      </c>
      <c r="D1014" s="98" t="s">
        <v>867</v>
      </c>
      <c r="E1014" s="119" t="s">
        <v>1181</v>
      </c>
      <c r="F1014" s="71" t="s">
        <v>2375</v>
      </c>
      <c r="G1014" s="314">
        <v>0.3</v>
      </c>
      <c r="H1014" s="313" t="s">
        <v>2373</v>
      </c>
      <c r="I1014" s="180"/>
      <c r="J1014" s="180">
        <v>1</v>
      </c>
      <c r="K1014" s="136">
        <v>0.0075</v>
      </c>
      <c r="L1014" s="136">
        <v>0.0199</v>
      </c>
      <c r="M1014" s="136">
        <v>0.0438</v>
      </c>
      <c r="N1014" s="136">
        <v>0.094</v>
      </c>
      <c r="O1014" s="119" t="s">
        <v>986</v>
      </c>
      <c r="P1014" s="119" t="s">
        <v>986</v>
      </c>
      <c r="Q1014" s="98">
        <v>2022.08</v>
      </c>
      <c r="R1014" s="125"/>
      <c r="S1014" s="10"/>
      <c r="T1014" s="10"/>
      <c r="U1014" s="10"/>
      <c r="V1014" s="10"/>
      <c r="W1014" s="10"/>
      <c r="X1014" s="10"/>
      <c r="Y1014" s="10"/>
      <c r="Z1014" s="10"/>
      <c r="AA1014" s="10"/>
      <c r="AB1014" s="10"/>
      <c r="AC1014" s="10"/>
      <c r="AD1014" s="10"/>
      <c r="AE1014" s="10"/>
      <c r="AF1014" s="10"/>
      <c r="AG1014" s="10"/>
      <c r="AH1014" s="10"/>
      <c r="AI1014" s="10"/>
      <c r="AJ1014" s="10"/>
      <c r="AK1014" s="10"/>
      <c r="AL1014" s="10"/>
      <c r="AM1014" s="10"/>
      <c r="AN1014" s="10"/>
      <c r="AO1014" s="10"/>
      <c r="AP1014" s="10"/>
      <c r="AQ1014" s="10"/>
      <c r="AR1014" s="10"/>
      <c r="AS1014" s="10"/>
      <c r="AT1014" s="10"/>
      <c r="AU1014" s="10"/>
      <c r="AV1014" s="10"/>
      <c r="AW1014" s="10"/>
      <c r="AX1014" s="10"/>
      <c r="AY1014" s="10"/>
      <c r="AZ1014" s="10"/>
      <c r="BA1014" s="10"/>
      <c r="BB1014" s="10"/>
      <c r="BC1014" s="10"/>
      <c r="BD1014" s="10"/>
      <c r="BE1014" s="10"/>
      <c r="BF1014" s="10"/>
      <c r="BG1014" s="10"/>
      <c r="BH1014" s="10"/>
      <c r="BI1014" s="10"/>
      <c r="BJ1014" s="10"/>
      <c r="BK1014" s="10"/>
      <c r="BL1014" s="10"/>
      <c r="BM1014" s="10"/>
      <c r="BN1014" s="10"/>
      <c r="BO1014" s="10"/>
      <c r="BP1014" s="10"/>
      <c r="BQ1014" s="10"/>
      <c r="BR1014" s="10"/>
      <c r="BS1014" s="10"/>
      <c r="BT1014" s="10"/>
      <c r="BU1014" s="10"/>
      <c r="BV1014" s="10"/>
      <c r="BW1014" s="10"/>
      <c r="BX1014" s="10"/>
      <c r="BY1014" s="10"/>
      <c r="BZ1014" s="10"/>
      <c r="CA1014" s="10"/>
      <c r="CB1014" s="10"/>
      <c r="CC1014" s="10"/>
      <c r="CD1014" s="10"/>
      <c r="CE1014" s="10"/>
      <c r="CF1014" s="10"/>
      <c r="CG1014" s="10"/>
      <c r="CH1014" s="10"/>
      <c r="CI1014" s="10"/>
      <c r="CJ1014" s="10"/>
      <c r="CK1014" s="10"/>
      <c r="CL1014" s="10"/>
      <c r="CM1014" s="10"/>
      <c r="CN1014" s="10"/>
      <c r="CO1014" s="10"/>
      <c r="CP1014" s="10"/>
      <c r="CQ1014" s="10"/>
      <c r="CR1014" s="10"/>
      <c r="CS1014" s="10"/>
      <c r="CT1014" s="10"/>
      <c r="CU1014" s="10"/>
      <c r="CV1014" s="10"/>
      <c r="CW1014" s="10"/>
      <c r="CX1014" s="10"/>
      <c r="CY1014" s="10"/>
      <c r="CZ1014" s="10"/>
      <c r="DA1014" s="10"/>
      <c r="DB1014" s="10"/>
      <c r="DC1014" s="10"/>
      <c r="DD1014" s="10"/>
      <c r="DE1014" s="10"/>
      <c r="DF1014" s="10"/>
      <c r="DG1014" s="10"/>
      <c r="DH1014" s="10"/>
      <c r="DI1014" s="10"/>
      <c r="DJ1014" s="10"/>
      <c r="DK1014" s="10"/>
      <c r="DL1014" s="10"/>
      <c r="DM1014" s="10"/>
      <c r="DN1014" s="10"/>
      <c r="DO1014" s="10"/>
      <c r="DP1014" s="10"/>
      <c r="DQ1014" s="10"/>
      <c r="DR1014" s="10"/>
      <c r="DS1014" s="10"/>
      <c r="DT1014" s="10"/>
      <c r="DU1014" s="10"/>
      <c r="DV1014" s="10"/>
      <c r="DW1014" s="10"/>
      <c r="DX1014" s="10"/>
      <c r="DY1014" s="10"/>
      <c r="DZ1014" s="10"/>
      <c r="EA1014" s="10"/>
      <c r="EB1014" s="10"/>
      <c r="EC1014" s="10"/>
      <c r="ED1014" s="10"/>
      <c r="EE1014" s="10"/>
      <c r="EF1014" s="10"/>
      <c r="EG1014" s="10"/>
      <c r="EH1014" s="10"/>
      <c r="EI1014" s="10"/>
      <c r="EJ1014" s="10"/>
      <c r="EK1014" s="10"/>
      <c r="EL1014" s="10"/>
      <c r="EM1014" s="10"/>
      <c r="EN1014" s="10"/>
      <c r="EO1014" s="10"/>
      <c r="EP1014" s="10"/>
      <c r="EQ1014" s="10"/>
      <c r="ER1014" s="10"/>
      <c r="ES1014" s="10"/>
      <c r="ET1014" s="10"/>
      <c r="EU1014" s="10"/>
      <c r="EV1014" s="10"/>
      <c r="EW1014" s="10"/>
      <c r="EX1014" s="10"/>
      <c r="EY1014" s="10"/>
      <c r="EZ1014" s="10"/>
      <c r="FA1014" s="10"/>
      <c r="FB1014" s="10"/>
      <c r="FC1014" s="10"/>
      <c r="FD1014" s="10"/>
      <c r="FE1014" s="10"/>
      <c r="FF1014" s="10"/>
      <c r="FG1014" s="10"/>
      <c r="FH1014" s="10"/>
      <c r="FI1014" s="10"/>
      <c r="FJ1014" s="10"/>
      <c r="FK1014" s="10"/>
      <c r="FL1014" s="10"/>
      <c r="FM1014" s="10"/>
      <c r="FN1014" s="10"/>
      <c r="FO1014" s="10"/>
      <c r="FP1014" s="10"/>
      <c r="FQ1014" s="10"/>
      <c r="FR1014" s="10"/>
      <c r="FS1014" s="10"/>
      <c r="FT1014" s="10"/>
      <c r="FU1014" s="10"/>
      <c r="FV1014" s="10"/>
      <c r="FW1014" s="10"/>
      <c r="FX1014" s="10"/>
      <c r="FY1014" s="10"/>
      <c r="FZ1014" s="10"/>
      <c r="GA1014" s="10"/>
      <c r="GB1014" s="10"/>
      <c r="GC1014" s="10"/>
      <c r="GD1014" s="10"/>
      <c r="GE1014" s="10"/>
      <c r="GF1014" s="10"/>
      <c r="GG1014" s="10"/>
      <c r="GH1014" s="10"/>
      <c r="GI1014" s="10"/>
      <c r="GJ1014" s="10"/>
      <c r="GK1014" s="10"/>
      <c r="GL1014" s="10"/>
      <c r="GM1014" s="10"/>
      <c r="GN1014" s="10"/>
      <c r="GO1014" s="10"/>
      <c r="GP1014" s="10"/>
      <c r="GQ1014" s="10"/>
      <c r="GR1014" s="10"/>
      <c r="GS1014" s="10"/>
      <c r="GT1014" s="10"/>
      <c r="GU1014" s="10"/>
      <c r="GV1014" s="10"/>
      <c r="GW1014" s="10"/>
      <c r="GX1014" s="10"/>
      <c r="GY1014" s="10"/>
      <c r="GZ1014" s="10"/>
      <c r="HA1014" s="10"/>
      <c r="HB1014" s="10"/>
      <c r="HC1014" s="10"/>
      <c r="HD1014" s="10"/>
      <c r="HE1014" s="10"/>
      <c r="HF1014" s="10"/>
      <c r="HG1014" s="10"/>
      <c r="HH1014" s="10"/>
      <c r="HI1014" s="10"/>
      <c r="HJ1014" s="10"/>
      <c r="HK1014" s="10"/>
      <c r="HL1014" s="10"/>
      <c r="HM1014" s="10"/>
      <c r="HN1014" s="10"/>
      <c r="HO1014" s="10"/>
      <c r="HP1014" s="10"/>
      <c r="HQ1014" s="10"/>
      <c r="HR1014" s="10"/>
      <c r="HS1014" s="10"/>
      <c r="HT1014" s="10"/>
      <c r="HU1014" s="10"/>
      <c r="HV1014" s="10"/>
      <c r="HW1014" s="10"/>
      <c r="HX1014" s="10"/>
      <c r="HY1014" s="10"/>
      <c r="HZ1014" s="10"/>
      <c r="IA1014" s="10"/>
      <c r="IB1014" s="10"/>
      <c r="IC1014" s="10"/>
      <c r="ID1014" s="10"/>
      <c r="IE1014" s="10"/>
      <c r="IF1014" s="10"/>
      <c r="IG1014" s="10"/>
      <c r="IH1014" s="10"/>
      <c r="II1014" s="10"/>
      <c r="IJ1014" s="10"/>
      <c r="IK1014" s="10"/>
      <c r="IL1014" s="10"/>
      <c r="IM1014" s="10"/>
      <c r="IN1014" s="10"/>
      <c r="IO1014" s="10"/>
    </row>
    <row r="1015" s="8" customFormat="1" ht="76" customHeight="1" spans="1:249">
      <c r="A1015" s="98">
        <v>21</v>
      </c>
      <c r="B1015" s="137" t="s">
        <v>2371</v>
      </c>
      <c r="C1015" s="119" t="s">
        <v>40</v>
      </c>
      <c r="D1015" s="98" t="s">
        <v>867</v>
      </c>
      <c r="E1015" s="119" t="s">
        <v>2387</v>
      </c>
      <c r="F1015" s="71" t="s">
        <v>2375</v>
      </c>
      <c r="G1015" s="314">
        <v>0.3</v>
      </c>
      <c r="H1015" s="313" t="s">
        <v>2373</v>
      </c>
      <c r="I1015" s="180">
        <v>1</v>
      </c>
      <c r="J1015" s="180"/>
      <c r="K1015" s="136">
        <v>0.007</v>
      </c>
      <c r="L1015" s="136">
        <v>0.021</v>
      </c>
      <c r="M1015" s="136">
        <v>0.0376</v>
      </c>
      <c r="N1015" s="136">
        <v>0.0869</v>
      </c>
      <c r="O1015" s="119" t="s">
        <v>986</v>
      </c>
      <c r="P1015" s="119" t="s">
        <v>986</v>
      </c>
      <c r="Q1015" s="98">
        <v>2022.08</v>
      </c>
      <c r="R1015" s="125"/>
      <c r="S1015" s="10"/>
      <c r="T1015" s="10"/>
      <c r="U1015" s="10"/>
      <c r="V1015" s="10"/>
      <c r="W1015" s="10"/>
      <c r="X1015" s="10"/>
      <c r="Y1015" s="10"/>
      <c r="Z1015" s="10"/>
      <c r="AA1015" s="10"/>
      <c r="AB1015" s="10"/>
      <c r="AC1015" s="10"/>
      <c r="AD1015" s="10"/>
      <c r="AE1015" s="10"/>
      <c r="AF1015" s="10"/>
      <c r="AG1015" s="10"/>
      <c r="AH1015" s="10"/>
      <c r="AI1015" s="10"/>
      <c r="AJ1015" s="10"/>
      <c r="AK1015" s="10"/>
      <c r="AL1015" s="10"/>
      <c r="AM1015" s="10"/>
      <c r="AN1015" s="10"/>
      <c r="AO1015" s="10"/>
      <c r="AP1015" s="10"/>
      <c r="AQ1015" s="10"/>
      <c r="AR1015" s="10"/>
      <c r="AS1015" s="10"/>
      <c r="AT1015" s="10"/>
      <c r="AU1015" s="10"/>
      <c r="AV1015" s="10"/>
      <c r="AW1015" s="10"/>
      <c r="AX1015" s="10"/>
      <c r="AY1015" s="10"/>
      <c r="AZ1015" s="10"/>
      <c r="BA1015" s="10"/>
      <c r="BB1015" s="10"/>
      <c r="BC1015" s="10"/>
      <c r="BD1015" s="10"/>
      <c r="BE1015" s="10"/>
      <c r="BF1015" s="10"/>
      <c r="BG1015" s="10"/>
      <c r="BH1015" s="10"/>
      <c r="BI1015" s="10"/>
      <c r="BJ1015" s="10"/>
      <c r="BK1015" s="10"/>
      <c r="BL1015" s="10"/>
      <c r="BM1015" s="10"/>
      <c r="BN1015" s="10"/>
      <c r="BO1015" s="10"/>
      <c r="BP1015" s="10"/>
      <c r="BQ1015" s="10"/>
      <c r="BR1015" s="10"/>
      <c r="BS1015" s="10"/>
      <c r="BT1015" s="10"/>
      <c r="BU1015" s="10"/>
      <c r="BV1015" s="10"/>
      <c r="BW1015" s="10"/>
      <c r="BX1015" s="10"/>
      <c r="BY1015" s="10"/>
      <c r="BZ1015" s="10"/>
      <c r="CA1015" s="10"/>
      <c r="CB1015" s="10"/>
      <c r="CC1015" s="10"/>
      <c r="CD1015" s="10"/>
      <c r="CE1015" s="10"/>
      <c r="CF1015" s="10"/>
      <c r="CG1015" s="10"/>
      <c r="CH1015" s="10"/>
      <c r="CI1015" s="10"/>
      <c r="CJ1015" s="10"/>
      <c r="CK1015" s="10"/>
      <c r="CL1015" s="10"/>
      <c r="CM1015" s="10"/>
      <c r="CN1015" s="10"/>
      <c r="CO1015" s="10"/>
      <c r="CP1015" s="10"/>
      <c r="CQ1015" s="10"/>
      <c r="CR1015" s="10"/>
      <c r="CS1015" s="10"/>
      <c r="CT1015" s="10"/>
      <c r="CU1015" s="10"/>
      <c r="CV1015" s="10"/>
      <c r="CW1015" s="10"/>
      <c r="CX1015" s="10"/>
      <c r="CY1015" s="10"/>
      <c r="CZ1015" s="10"/>
      <c r="DA1015" s="10"/>
      <c r="DB1015" s="10"/>
      <c r="DC1015" s="10"/>
      <c r="DD1015" s="10"/>
      <c r="DE1015" s="10"/>
      <c r="DF1015" s="10"/>
      <c r="DG1015" s="10"/>
      <c r="DH1015" s="10"/>
      <c r="DI1015" s="10"/>
      <c r="DJ1015" s="10"/>
      <c r="DK1015" s="10"/>
      <c r="DL1015" s="10"/>
      <c r="DM1015" s="10"/>
      <c r="DN1015" s="10"/>
      <c r="DO1015" s="10"/>
      <c r="DP1015" s="10"/>
      <c r="DQ1015" s="10"/>
      <c r="DR1015" s="10"/>
      <c r="DS1015" s="10"/>
      <c r="DT1015" s="10"/>
      <c r="DU1015" s="10"/>
      <c r="DV1015" s="10"/>
      <c r="DW1015" s="10"/>
      <c r="DX1015" s="10"/>
      <c r="DY1015" s="10"/>
      <c r="DZ1015" s="10"/>
      <c r="EA1015" s="10"/>
      <c r="EB1015" s="10"/>
      <c r="EC1015" s="10"/>
      <c r="ED1015" s="10"/>
      <c r="EE1015" s="10"/>
      <c r="EF1015" s="10"/>
      <c r="EG1015" s="10"/>
      <c r="EH1015" s="10"/>
      <c r="EI1015" s="10"/>
      <c r="EJ1015" s="10"/>
      <c r="EK1015" s="10"/>
      <c r="EL1015" s="10"/>
      <c r="EM1015" s="10"/>
      <c r="EN1015" s="10"/>
      <c r="EO1015" s="10"/>
      <c r="EP1015" s="10"/>
      <c r="EQ1015" s="10"/>
      <c r="ER1015" s="10"/>
      <c r="ES1015" s="10"/>
      <c r="ET1015" s="10"/>
      <c r="EU1015" s="10"/>
      <c r="EV1015" s="10"/>
      <c r="EW1015" s="10"/>
      <c r="EX1015" s="10"/>
      <c r="EY1015" s="10"/>
      <c r="EZ1015" s="10"/>
      <c r="FA1015" s="10"/>
      <c r="FB1015" s="10"/>
      <c r="FC1015" s="10"/>
      <c r="FD1015" s="10"/>
      <c r="FE1015" s="10"/>
      <c r="FF1015" s="10"/>
      <c r="FG1015" s="10"/>
      <c r="FH1015" s="10"/>
      <c r="FI1015" s="10"/>
      <c r="FJ1015" s="10"/>
      <c r="FK1015" s="10"/>
      <c r="FL1015" s="10"/>
      <c r="FM1015" s="10"/>
      <c r="FN1015" s="10"/>
      <c r="FO1015" s="10"/>
      <c r="FP1015" s="10"/>
      <c r="FQ1015" s="10"/>
      <c r="FR1015" s="10"/>
      <c r="FS1015" s="10"/>
      <c r="FT1015" s="10"/>
      <c r="FU1015" s="10"/>
      <c r="FV1015" s="10"/>
      <c r="FW1015" s="10"/>
      <c r="FX1015" s="10"/>
      <c r="FY1015" s="10"/>
      <c r="FZ1015" s="10"/>
      <c r="GA1015" s="10"/>
      <c r="GB1015" s="10"/>
      <c r="GC1015" s="10"/>
      <c r="GD1015" s="10"/>
      <c r="GE1015" s="10"/>
      <c r="GF1015" s="10"/>
      <c r="GG1015" s="10"/>
      <c r="GH1015" s="10"/>
      <c r="GI1015" s="10"/>
      <c r="GJ1015" s="10"/>
      <c r="GK1015" s="10"/>
      <c r="GL1015" s="10"/>
      <c r="GM1015" s="10"/>
      <c r="GN1015" s="10"/>
      <c r="GO1015" s="10"/>
      <c r="GP1015" s="10"/>
      <c r="GQ1015" s="10"/>
      <c r="GR1015" s="10"/>
      <c r="GS1015" s="10"/>
      <c r="GT1015" s="10"/>
      <c r="GU1015" s="10"/>
      <c r="GV1015" s="10"/>
      <c r="GW1015" s="10"/>
      <c r="GX1015" s="10"/>
      <c r="GY1015" s="10"/>
      <c r="GZ1015" s="10"/>
      <c r="HA1015" s="10"/>
      <c r="HB1015" s="10"/>
      <c r="HC1015" s="10"/>
      <c r="HD1015" s="10"/>
      <c r="HE1015" s="10"/>
      <c r="HF1015" s="10"/>
      <c r="HG1015" s="10"/>
      <c r="HH1015" s="10"/>
      <c r="HI1015" s="10"/>
      <c r="HJ1015" s="10"/>
      <c r="HK1015" s="10"/>
      <c r="HL1015" s="10"/>
      <c r="HM1015" s="10"/>
      <c r="HN1015" s="10"/>
      <c r="HO1015" s="10"/>
      <c r="HP1015" s="10"/>
      <c r="HQ1015" s="10"/>
      <c r="HR1015" s="10"/>
      <c r="HS1015" s="10"/>
      <c r="HT1015" s="10"/>
      <c r="HU1015" s="10"/>
      <c r="HV1015" s="10"/>
      <c r="HW1015" s="10"/>
      <c r="HX1015" s="10"/>
      <c r="HY1015" s="10"/>
      <c r="HZ1015" s="10"/>
      <c r="IA1015" s="10"/>
      <c r="IB1015" s="10"/>
      <c r="IC1015" s="10"/>
      <c r="ID1015" s="10"/>
      <c r="IE1015" s="10"/>
      <c r="IF1015" s="10"/>
      <c r="IG1015" s="10"/>
      <c r="IH1015" s="10"/>
      <c r="II1015" s="10"/>
      <c r="IJ1015" s="10"/>
      <c r="IK1015" s="10"/>
      <c r="IL1015" s="10"/>
      <c r="IM1015" s="10"/>
      <c r="IN1015" s="10"/>
      <c r="IO1015" s="10"/>
    </row>
    <row r="1016" s="8" customFormat="1" ht="76" customHeight="1" spans="1:249">
      <c r="A1016" s="98">
        <v>22</v>
      </c>
      <c r="B1016" s="137" t="s">
        <v>2371</v>
      </c>
      <c r="C1016" s="119" t="s">
        <v>40</v>
      </c>
      <c r="D1016" s="98" t="s">
        <v>867</v>
      </c>
      <c r="E1016" s="119" t="s">
        <v>2388</v>
      </c>
      <c r="F1016" s="71" t="s">
        <v>2375</v>
      </c>
      <c r="G1016" s="314">
        <v>0.3</v>
      </c>
      <c r="H1016" s="313" t="s">
        <v>2373</v>
      </c>
      <c r="I1016" s="180"/>
      <c r="J1016" s="180">
        <v>1</v>
      </c>
      <c r="K1016" s="136">
        <v>0.0089</v>
      </c>
      <c r="L1016" s="136">
        <v>0.0246</v>
      </c>
      <c r="M1016" s="136">
        <v>0.0437</v>
      </c>
      <c r="N1016" s="136">
        <v>0.1214</v>
      </c>
      <c r="O1016" s="119" t="s">
        <v>986</v>
      </c>
      <c r="P1016" s="119" t="s">
        <v>986</v>
      </c>
      <c r="Q1016" s="98">
        <v>2022.08</v>
      </c>
      <c r="R1016" s="125"/>
      <c r="S1016" s="10"/>
      <c r="T1016" s="10"/>
      <c r="U1016" s="10"/>
      <c r="V1016" s="10"/>
      <c r="W1016" s="10"/>
      <c r="X1016" s="10"/>
      <c r="Y1016" s="10"/>
      <c r="Z1016" s="10"/>
      <c r="AA1016" s="10"/>
      <c r="AB1016" s="10"/>
      <c r="AC1016" s="10"/>
      <c r="AD1016" s="10"/>
      <c r="AE1016" s="10"/>
      <c r="AF1016" s="10"/>
      <c r="AG1016" s="10"/>
      <c r="AH1016" s="10"/>
      <c r="AI1016" s="10"/>
      <c r="AJ1016" s="10"/>
      <c r="AK1016" s="10"/>
      <c r="AL1016" s="10"/>
      <c r="AM1016" s="10"/>
      <c r="AN1016" s="10"/>
      <c r="AO1016" s="10"/>
      <c r="AP1016" s="10"/>
      <c r="AQ1016" s="10"/>
      <c r="AR1016" s="10"/>
      <c r="AS1016" s="10"/>
      <c r="AT1016" s="10"/>
      <c r="AU1016" s="10"/>
      <c r="AV1016" s="10"/>
      <c r="AW1016" s="10"/>
      <c r="AX1016" s="10"/>
      <c r="AY1016" s="10"/>
      <c r="AZ1016" s="10"/>
      <c r="BA1016" s="10"/>
      <c r="BB1016" s="10"/>
      <c r="BC1016" s="10"/>
      <c r="BD1016" s="10"/>
      <c r="BE1016" s="10"/>
      <c r="BF1016" s="10"/>
      <c r="BG1016" s="10"/>
      <c r="BH1016" s="10"/>
      <c r="BI1016" s="10"/>
      <c r="BJ1016" s="10"/>
      <c r="BK1016" s="10"/>
      <c r="BL1016" s="10"/>
      <c r="BM1016" s="10"/>
      <c r="BN1016" s="10"/>
      <c r="BO1016" s="10"/>
      <c r="BP1016" s="10"/>
      <c r="BQ1016" s="10"/>
      <c r="BR1016" s="10"/>
      <c r="BS1016" s="10"/>
      <c r="BT1016" s="10"/>
      <c r="BU1016" s="10"/>
      <c r="BV1016" s="10"/>
      <c r="BW1016" s="10"/>
      <c r="BX1016" s="10"/>
      <c r="BY1016" s="10"/>
      <c r="BZ1016" s="10"/>
      <c r="CA1016" s="10"/>
      <c r="CB1016" s="10"/>
      <c r="CC1016" s="10"/>
      <c r="CD1016" s="10"/>
      <c r="CE1016" s="10"/>
      <c r="CF1016" s="10"/>
      <c r="CG1016" s="10"/>
      <c r="CH1016" s="10"/>
      <c r="CI1016" s="10"/>
      <c r="CJ1016" s="10"/>
      <c r="CK1016" s="10"/>
      <c r="CL1016" s="10"/>
      <c r="CM1016" s="10"/>
      <c r="CN1016" s="10"/>
      <c r="CO1016" s="10"/>
      <c r="CP1016" s="10"/>
      <c r="CQ1016" s="10"/>
      <c r="CR1016" s="10"/>
      <c r="CS1016" s="10"/>
      <c r="CT1016" s="10"/>
      <c r="CU1016" s="10"/>
      <c r="CV1016" s="10"/>
      <c r="CW1016" s="10"/>
      <c r="CX1016" s="10"/>
      <c r="CY1016" s="10"/>
      <c r="CZ1016" s="10"/>
      <c r="DA1016" s="10"/>
      <c r="DB1016" s="10"/>
      <c r="DC1016" s="10"/>
      <c r="DD1016" s="10"/>
      <c r="DE1016" s="10"/>
      <c r="DF1016" s="10"/>
      <c r="DG1016" s="10"/>
      <c r="DH1016" s="10"/>
      <c r="DI1016" s="10"/>
      <c r="DJ1016" s="10"/>
      <c r="DK1016" s="10"/>
      <c r="DL1016" s="10"/>
      <c r="DM1016" s="10"/>
      <c r="DN1016" s="10"/>
      <c r="DO1016" s="10"/>
      <c r="DP1016" s="10"/>
      <c r="DQ1016" s="10"/>
      <c r="DR1016" s="10"/>
      <c r="DS1016" s="10"/>
      <c r="DT1016" s="10"/>
      <c r="DU1016" s="10"/>
      <c r="DV1016" s="10"/>
      <c r="DW1016" s="10"/>
      <c r="DX1016" s="10"/>
      <c r="DY1016" s="10"/>
      <c r="DZ1016" s="10"/>
      <c r="EA1016" s="10"/>
      <c r="EB1016" s="10"/>
      <c r="EC1016" s="10"/>
      <c r="ED1016" s="10"/>
      <c r="EE1016" s="10"/>
      <c r="EF1016" s="10"/>
      <c r="EG1016" s="10"/>
      <c r="EH1016" s="10"/>
      <c r="EI1016" s="10"/>
      <c r="EJ1016" s="10"/>
      <c r="EK1016" s="10"/>
      <c r="EL1016" s="10"/>
      <c r="EM1016" s="10"/>
      <c r="EN1016" s="10"/>
      <c r="EO1016" s="10"/>
      <c r="EP1016" s="10"/>
      <c r="EQ1016" s="10"/>
      <c r="ER1016" s="10"/>
      <c r="ES1016" s="10"/>
      <c r="ET1016" s="10"/>
      <c r="EU1016" s="10"/>
      <c r="EV1016" s="10"/>
      <c r="EW1016" s="10"/>
      <c r="EX1016" s="10"/>
      <c r="EY1016" s="10"/>
      <c r="EZ1016" s="10"/>
      <c r="FA1016" s="10"/>
      <c r="FB1016" s="10"/>
      <c r="FC1016" s="10"/>
      <c r="FD1016" s="10"/>
      <c r="FE1016" s="10"/>
      <c r="FF1016" s="10"/>
      <c r="FG1016" s="10"/>
      <c r="FH1016" s="10"/>
      <c r="FI1016" s="10"/>
      <c r="FJ1016" s="10"/>
      <c r="FK1016" s="10"/>
      <c r="FL1016" s="10"/>
      <c r="FM1016" s="10"/>
      <c r="FN1016" s="10"/>
      <c r="FO1016" s="10"/>
      <c r="FP1016" s="10"/>
      <c r="FQ1016" s="10"/>
      <c r="FR1016" s="10"/>
      <c r="FS1016" s="10"/>
      <c r="FT1016" s="10"/>
      <c r="FU1016" s="10"/>
      <c r="FV1016" s="10"/>
      <c r="FW1016" s="10"/>
      <c r="FX1016" s="10"/>
      <c r="FY1016" s="10"/>
      <c r="FZ1016" s="10"/>
      <c r="GA1016" s="10"/>
      <c r="GB1016" s="10"/>
      <c r="GC1016" s="10"/>
      <c r="GD1016" s="10"/>
      <c r="GE1016" s="10"/>
      <c r="GF1016" s="10"/>
      <c r="GG1016" s="10"/>
      <c r="GH1016" s="10"/>
      <c r="GI1016" s="10"/>
      <c r="GJ1016" s="10"/>
      <c r="GK1016" s="10"/>
      <c r="GL1016" s="10"/>
      <c r="GM1016" s="10"/>
      <c r="GN1016" s="10"/>
      <c r="GO1016" s="10"/>
      <c r="GP1016" s="10"/>
      <c r="GQ1016" s="10"/>
      <c r="GR1016" s="10"/>
      <c r="GS1016" s="10"/>
      <c r="GT1016" s="10"/>
      <c r="GU1016" s="10"/>
      <c r="GV1016" s="10"/>
      <c r="GW1016" s="10"/>
      <c r="GX1016" s="10"/>
      <c r="GY1016" s="10"/>
      <c r="GZ1016" s="10"/>
      <c r="HA1016" s="10"/>
      <c r="HB1016" s="10"/>
      <c r="HC1016" s="10"/>
      <c r="HD1016" s="10"/>
      <c r="HE1016" s="10"/>
      <c r="HF1016" s="10"/>
      <c r="HG1016" s="10"/>
      <c r="HH1016" s="10"/>
      <c r="HI1016" s="10"/>
      <c r="HJ1016" s="10"/>
      <c r="HK1016" s="10"/>
      <c r="HL1016" s="10"/>
      <c r="HM1016" s="10"/>
      <c r="HN1016" s="10"/>
      <c r="HO1016" s="10"/>
      <c r="HP1016" s="10"/>
      <c r="HQ1016" s="10"/>
      <c r="HR1016" s="10"/>
      <c r="HS1016" s="10"/>
      <c r="HT1016" s="10"/>
      <c r="HU1016" s="10"/>
      <c r="HV1016" s="10"/>
      <c r="HW1016" s="10"/>
      <c r="HX1016" s="10"/>
      <c r="HY1016" s="10"/>
      <c r="HZ1016" s="10"/>
      <c r="IA1016" s="10"/>
      <c r="IB1016" s="10"/>
      <c r="IC1016" s="10"/>
      <c r="ID1016" s="10"/>
      <c r="IE1016" s="10"/>
      <c r="IF1016" s="10"/>
      <c r="IG1016" s="10"/>
      <c r="IH1016" s="10"/>
      <c r="II1016" s="10"/>
      <c r="IJ1016" s="10"/>
      <c r="IK1016" s="10"/>
      <c r="IL1016" s="10"/>
      <c r="IM1016" s="10"/>
      <c r="IN1016" s="10"/>
      <c r="IO1016" s="10"/>
    </row>
    <row r="1017" s="8" customFormat="1" ht="76" customHeight="1" spans="1:249">
      <c r="A1017" s="98">
        <v>23</v>
      </c>
      <c r="B1017" s="137" t="s">
        <v>2371</v>
      </c>
      <c r="C1017" s="119" t="s">
        <v>40</v>
      </c>
      <c r="D1017" s="98" t="s">
        <v>867</v>
      </c>
      <c r="E1017" s="119" t="s">
        <v>1220</v>
      </c>
      <c r="F1017" s="71" t="s">
        <v>2375</v>
      </c>
      <c r="G1017" s="314">
        <v>0.3</v>
      </c>
      <c r="H1017" s="313" t="s">
        <v>2373</v>
      </c>
      <c r="I1017" s="180">
        <v>1</v>
      </c>
      <c r="J1017" s="180"/>
      <c r="K1017" s="136">
        <v>0.0059</v>
      </c>
      <c r="L1017" s="136">
        <v>0.0126</v>
      </c>
      <c r="M1017" s="136">
        <v>0.0289</v>
      </c>
      <c r="N1017" s="136">
        <v>0.0576</v>
      </c>
      <c r="O1017" s="119" t="s">
        <v>986</v>
      </c>
      <c r="P1017" s="119" t="s">
        <v>986</v>
      </c>
      <c r="Q1017" s="98">
        <v>2022.08</v>
      </c>
      <c r="R1017" s="125"/>
      <c r="S1017" s="10"/>
      <c r="T1017" s="10"/>
      <c r="U1017" s="10"/>
      <c r="V1017" s="10"/>
      <c r="W1017" s="10"/>
      <c r="X1017" s="10"/>
      <c r="Y1017" s="10"/>
      <c r="Z1017" s="10"/>
      <c r="AA1017" s="10"/>
      <c r="AB1017" s="10"/>
      <c r="AC1017" s="10"/>
      <c r="AD1017" s="10"/>
      <c r="AE1017" s="10"/>
      <c r="AF1017" s="10"/>
      <c r="AG1017" s="10"/>
      <c r="AH1017" s="10"/>
      <c r="AI1017" s="10"/>
      <c r="AJ1017" s="10"/>
      <c r="AK1017" s="10"/>
      <c r="AL1017" s="10"/>
      <c r="AM1017" s="10"/>
      <c r="AN1017" s="10"/>
      <c r="AO1017" s="10"/>
      <c r="AP1017" s="10"/>
      <c r="AQ1017" s="10"/>
      <c r="AR1017" s="10"/>
      <c r="AS1017" s="10"/>
      <c r="AT1017" s="10"/>
      <c r="AU1017" s="10"/>
      <c r="AV1017" s="10"/>
      <c r="AW1017" s="10"/>
      <c r="AX1017" s="10"/>
      <c r="AY1017" s="10"/>
      <c r="AZ1017" s="10"/>
      <c r="BA1017" s="10"/>
      <c r="BB1017" s="10"/>
      <c r="BC1017" s="10"/>
      <c r="BD1017" s="10"/>
      <c r="BE1017" s="10"/>
      <c r="BF1017" s="10"/>
      <c r="BG1017" s="10"/>
      <c r="BH1017" s="10"/>
      <c r="BI1017" s="10"/>
      <c r="BJ1017" s="10"/>
      <c r="BK1017" s="10"/>
      <c r="BL1017" s="10"/>
      <c r="BM1017" s="10"/>
      <c r="BN1017" s="10"/>
      <c r="BO1017" s="10"/>
      <c r="BP1017" s="10"/>
      <c r="BQ1017" s="10"/>
      <c r="BR1017" s="10"/>
      <c r="BS1017" s="10"/>
      <c r="BT1017" s="10"/>
      <c r="BU1017" s="10"/>
      <c r="BV1017" s="10"/>
      <c r="BW1017" s="10"/>
      <c r="BX1017" s="10"/>
      <c r="BY1017" s="10"/>
      <c r="BZ1017" s="10"/>
      <c r="CA1017" s="10"/>
      <c r="CB1017" s="10"/>
      <c r="CC1017" s="10"/>
      <c r="CD1017" s="10"/>
      <c r="CE1017" s="10"/>
      <c r="CF1017" s="10"/>
      <c r="CG1017" s="10"/>
      <c r="CH1017" s="10"/>
      <c r="CI1017" s="10"/>
      <c r="CJ1017" s="10"/>
      <c r="CK1017" s="10"/>
      <c r="CL1017" s="10"/>
      <c r="CM1017" s="10"/>
      <c r="CN1017" s="10"/>
      <c r="CO1017" s="10"/>
      <c r="CP1017" s="10"/>
      <c r="CQ1017" s="10"/>
      <c r="CR1017" s="10"/>
      <c r="CS1017" s="10"/>
      <c r="CT1017" s="10"/>
      <c r="CU1017" s="10"/>
      <c r="CV1017" s="10"/>
      <c r="CW1017" s="10"/>
      <c r="CX1017" s="10"/>
      <c r="CY1017" s="10"/>
      <c r="CZ1017" s="10"/>
      <c r="DA1017" s="10"/>
      <c r="DB1017" s="10"/>
      <c r="DC1017" s="10"/>
      <c r="DD1017" s="10"/>
      <c r="DE1017" s="10"/>
      <c r="DF1017" s="10"/>
      <c r="DG1017" s="10"/>
      <c r="DH1017" s="10"/>
      <c r="DI1017" s="10"/>
      <c r="DJ1017" s="10"/>
      <c r="DK1017" s="10"/>
      <c r="DL1017" s="10"/>
      <c r="DM1017" s="10"/>
      <c r="DN1017" s="10"/>
      <c r="DO1017" s="10"/>
      <c r="DP1017" s="10"/>
      <c r="DQ1017" s="10"/>
      <c r="DR1017" s="10"/>
      <c r="DS1017" s="10"/>
      <c r="DT1017" s="10"/>
      <c r="DU1017" s="10"/>
      <c r="DV1017" s="10"/>
      <c r="DW1017" s="10"/>
      <c r="DX1017" s="10"/>
      <c r="DY1017" s="10"/>
      <c r="DZ1017" s="10"/>
      <c r="EA1017" s="10"/>
      <c r="EB1017" s="10"/>
      <c r="EC1017" s="10"/>
      <c r="ED1017" s="10"/>
      <c r="EE1017" s="10"/>
      <c r="EF1017" s="10"/>
      <c r="EG1017" s="10"/>
      <c r="EH1017" s="10"/>
      <c r="EI1017" s="10"/>
      <c r="EJ1017" s="10"/>
      <c r="EK1017" s="10"/>
      <c r="EL1017" s="10"/>
      <c r="EM1017" s="10"/>
      <c r="EN1017" s="10"/>
      <c r="EO1017" s="10"/>
      <c r="EP1017" s="10"/>
      <c r="EQ1017" s="10"/>
      <c r="ER1017" s="10"/>
      <c r="ES1017" s="10"/>
      <c r="ET1017" s="10"/>
      <c r="EU1017" s="10"/>
      <c r="EV1017" s="10"/>
      <c r="EW1017" s="10"/>
      <c r="EX1017" s="10"/>
      <c r="EY1017" s="10"/>
      <c r="EZ1017" s="10"/>
      <c r="FA1017" s="10"/>
      <c r="FB1017" s="10"/>
      <c r="FC1017" s="10"/>
      <c r="FD1017" s="10"/>
      <c r="FE1017" s="10"/>
      <c r="FF1017" s="10"/>
      <c r="FG1017" s="10"/>
      <c r="FH1017" s="10"/>
      <c r="FI1017" s="10"/>
      <c r="FJ1017" s="10"/>
      <c r="FK1017" s="10"/>
      <c r="FL1017" s="10"/>
      <c r="FM1017" s="10"/>
      <c r="FN1017" s="10"/>
      <c r="FO1017" s="10"/>
      <c r="FP1017" s="10"/>
      <c r="FQ1017" s="10"/>
      <c r="FR1017" s="10"/>
      <c r="FS1017" s="10"/>
      <c r="FT1017" s="10"/>
      <c r="FU1017" s="10"/>
      <c r="FV1017" s="10"/>
      <c r="FW1017" s="10"/>
      <c r="FX1017" s="10"/>
      <c r="FY1017" s="10"/>
      <c r="FZ1017" s="10"/>
      <c r="GA1017" s="10"/>
      <c r="GB1017" s="10"/>
      <c r="GC1017" s="10"/>
      <c r="GD1017" s="10"/>
      <c r="GE1017" s="10"/>
      <c r="GF1017" s="10"/>
      <c r="GG1017" s="10"/>
      <c r="GH1017" s="10"/>
      <c r="GI1017" s="10"/>
      <c r="GJ1017" s="10"/>
      <c r="GK1017" s="10"/>
      <c r="GL1017" s="10"/>
      <c r="GM1017" s="10"/>
      <c r="GN1017" s="10"/>
      <c r="GO1017" s="10"/>
      <c r="GP1017" s="10"/>
      <c r="GQ1017" s="10"/>
      <c r="GR1017" s="10"/>
      <c r="GS1017" s="10"/>
      <c r="GT1017" s="10"/>
      <c r="GU1017" s="10"/>
      <c r="GV1017" s="10"/>
      <c r="GW1017" s="10"/>
      <c r="GX1017" s="10"/>
      <c r="GY1017" s="10"/>
      <c r="GZ1017" s="10"/>
      <c r="HA1017" s="10"/>
      <c r="HB1017" s="10"/>
      <c r="HC1017" s="10"/>
      <c r="HD1017" s="10"/>
      <c r="HE1017" s="10"/>
      <c r="HF1017" s="10"/>
      <c r="HG1017" s="10"/>
      <c r="HH1017" s="10"/>
      <c r="HI1017" s="10"/>
      <c r="HJ1017" s="10"/>
      <c r="HK1017" s="10"/>
      <c r="HL1017" s="10"/>
      <c r="HM1017" s="10"/>
      <c r="HN1017" s="10"/>
      <c r="HO1017" s="10"/>
      <c r="HP1017" s="10"/>
      <c r="HQ1017" s="10"/>
      <c r="HR1017" s="10"/>
      <c r="HS1017" s="10"/>
      <c r="HT1017" s="10"/>
      <c r="HU1017" s="10"/>
      <c r="HV1017" s="10"/>
      <c r="HW1017" s="10"/>
      <c r="HX1017" s="10"/>
      <c r="HY1017" s="10"/>
      <c r="HZ1017" s="10"/>
      <c r="IA1017" s="10"/>
      <c r="IB1017" s="10"/>
      <c r="IC1017" s="10"/>
      <c r="ID1017" s="10"/>
      <c r="IE1017" s="10"/>
      <c r="IF1017" s="10"/>
      <c r="IG1017" s="10"/>
      <c r="IH1017" s="10"/>
      <c r="II1017" s="10"/>
      <c r="IJ1017" s="10"/>
      <c r="IK1017" s="10"/>
      <c r="IL1017" s="10"/>
      <c r="IM1017" s="10"/>
      <c r="IN1017" s="10"/>
      <c r="IO1017" s="10"/>
    </row>
    <row r="1018" s="8" customFormat="1" ht="76" customHeight="1" spans="1:249">
      <c r="A1018" s="98">
        <v>24</v>
      </c>
      <c r="B1018" s="137" t="s">
        <v>2371</v>
      </c>
      <c r="C1018" s="119" t="s">
        <v>40</v>
      </c>
      <c r="D1018" s="98" t="s">
        <v>867</v>
      </c>
      <c r="E1018" s="119" t="s">
        <v>1439</v>
      </c>
      <c r="F1018" s="71" t="s">
        <v>2375</v>
      </c>
      <c r="G1018" s="314">
        <v>0.3</v>
      </c>
      <c r="H1018" s="313" t="s">
        <v>2373</v>
      </c>
      <c r="I1018" s="180">
        <v>1</v>
      </c>
      <c r="J1018" s="180"/>
      <c r="K1018" s="136">
        <v>0.0234</v>
      </c>
      <c r="L1018" s="136">
        <v>0.0379</v>
      </c>
      <c r="M1018" s="136">
        <v>0.1186</v>
      </c>
      <c r="N1018" s="136">
        <v>0.1343</v>
      </c>
      <c r="O1018" s="119" t="s">
        <v>986</v>
      </c>
      <c r="P1018" s="119" t="s">
        <v>986</v>
      </c>
      <c r="Q1018" s="98">
        <v>2022.08</v>
      </c>
      <c r="R1018" s="125"/>
      <c r="S1018" s="10"/>
      <c r="T1018" s="10"/>
      <c r="U1018" s="10"/>
      <c r="V1018" s="10"/>
      <c r="W1018" s="10"/>
      <c r="X1018" s="10"/>
      <c r="Y1018" s="10"/>
      <c r="Z1018" s="10"/>
      <c r="AA1018" s="10"/>
      <c r="AB1018" s="10"/>
      <c r="AC1018" s="10"/>
      <c r="AD1018" s="10"/>
      <c r="AE1018" s="10"/>
      <c r="AF1018" s="10"/>
      <c r="AG1018" s="10"/>
      <c r="AH1018" s="10"/>
      <c r="AI1018" s="10"/>
      <c r="AJ1018" s="10"/>
      <c r="AK1018" s="10"/>
      <c r="AL1018" s="10"/>
      <c r="AM1018" s="10"/>
      <c r="AN1018" s="10"/>
      <c r="AO1018" s="10"/>
      <c r="AP1018" s="10"/>
      <c r="AQ1018" s="10"/>
      <c r="AR1018" s="10"/>
      <c r="AS1018" s="10"/>
      <c r="AT1018" s="10"/>
      <c r="AU1018" s="10"/>
      <c r="AV1018" s="10"/>
      <c r="AW1018" s="10"/>
      <c r="AX1018" s="10"/>
      <c r="AY1018" s="10"/>
      <c r="AZ1018" s="10"/>
      <c r="BA1018" s="10"/>
      <c r="BB1018" s="10"/>
      <c r="BC1018" s="10"/>
      <c r="BD1018" s="10"/>
      <c r="BE1018" s="10"/>
      <c r="BF1018" s="10"/>
      <c r="BG1018" s="10"/>
      <c r="BH1018" s="10"/>
      <c r="BI1018" s="10"/>
      <c r="BJ1018" s="10"/>
      <c r="BK1018" s="10"/>
      <c r="BL1018" s="10"/>
      <c r="BM1018" s="10"/>
      <c r="BN1018" s="10"/>
      <c r="BO1018" s="10"/>
      <c r="BP1018" s="10"/>
      <c r="BQ1018" s="10"/>
      <c r="BR1018" s="10"/>
      <c r="BS1018" s="10"/>
      <c r="BT1018" s="10"/>
      <c r="BU1018" s="10"/>
      <c r="BV1018" s="10"/>
      <c r="BW1018" s="10"/>
      <c r="BX1018" s="10"/>
      <c r="BY1018" s="10"/>
      <c r="BZ1018" s="10"/>
      <c r="CA1018" s="10"/>
      <c r="CB1018" s="10"/>
      <c r="CC1018" s="10"/>
      <c r="CD1018" s="10"/>
      <c r="CE1018" s="10"/>
      <c r="CF1018" s="10"/>
      <c r="CG1018" s="10"/>
      <c r="CH1018" s="10"/>
      <c r="CI1018" s="10"/>
      <c r="CJ1018" s="10"/>
      <c r="CK1018" s="10"/>
      <c r="CL1018" s="10"/>
      <c r="CM1018" s="10"/>
      <c r="CN1018" s="10"/>
      <c r="CO1018" s="10"/>
      <c r="CP1018" s="10"/>
      <c r="CQ1018" s="10"/>
      <c r="CR1018" s="10"/>
      <c r="CS1018" s="10"/>
      <c r="CT1018" s="10"/>
      <c r="CU1018" s="10"/>
      <c r="CV1018" s="10"/>
      <c r="CW1018" s="10"/>
      <c r="CX1018" s="10"/>
      <c r="CY1018" s="10"/>
      <c r="CZ1018" s="10"/>
      <c r="DA1018" s="10"/>
      <c r="DB1018" s="10"/>
      <c r="DC1018" s="10"/>
      <c r="DD1018" s="10"/>
      <c r="DE1018" s="10"/>
      <c r="DF1018" s="10"/>
      <c r="DG1018" s="10"/>
      <c r="DH1018" s="10"/>
      <c r="DI1018" s="10"/>
      <c r="DJ1018" s="10"/>
      <c r="DK1018" s="10"/>
      <c r="DL1018" s="10"/>
      <c r="DM1018" s="10"/>
      <c r="DN1018" s="10"/>
      <c r="DO1018" s="10"/>
      <c r="DP1018" s="10"/>
      <c r="DQ1018" s="10"/>
      <c r="DR1018" s="10"/>
      <c r="DS1018" s="10"/>
      <c r="DT1018" s="10"/>
      <c r="DU1018" s="10"/>
      <c r="DV1018" s="10"/>
      <c r="DW1018" s="10"/>
      <c r="DX1018" s="10"/>
      <c r="DY1018" s="10"/>
      <c r="DZ1018" s="10"/>
      <c r="EA1018" s="10"/>
      <c r="EB1018" s="10"/>
      <c r="EC1018" s="10"/>
      <c r="ED1018" s="10"/>
      <c r="EE1018" s="10"/>
      <c r="EF1018" s="10"/>
      <c r="EG1018" s="10"/>
      <c r="EH1018" s="10"/>
      <c r="EI1018" s="10"/>
      <c r="EJ1018" s="10"/>
      <c r="EK1018" s="10"/>
      <c r="EL1018" s="10"/>
      <c r="EM1018" s="10"/>
      <c r="EN1018" s="10"/>
      <c r="EO1018" s="10"/>
      <c r="EP1018" s="10"/>
      <c r="EQ1018" s="10"/>
      <c r="ER1018" s="10"/>
      <c r="ES1018" s="10"/>
      <c r="ET1018" s="10"/>
      <c r="EU1018" s="10"/>
      <c r="EV1018" s="10"/>
      <c r="EW1018" s="10"/>
      <c r="EX1018" s="10"/>
      <c r="EY1018" s="10"/>
      <c r="EZ1018" s="10"/>
      <c r="FA1018" s="10"/>
      <c r="FB1018" s="10"/>
      <c r="FC1018" s="10"/>
      <c r="FD1018" s="10"/>
      <c r="FE1018" s="10"/>
      <c r="FF1018" s="10"/>
      <c r="FG1018" s="10"/>
      <c r="FH1018" s="10"/>
      <c r="FI1018" s="10"/>
      <c r="FJ1018" s="10"/>
      <c r="FK1018" s="10"/>
      <c r="FL1018" s="10"/>
      <c r="FM1018" s="10"/>
      <c r="FN1018" s="10"/>
      <c r="FO1018" s="10"/>
      <c r="FP1018" s="10"/>
      <c r="FQ1018" s="10"/>
      <c r="FR1018" s="10"/>
      <c r="FS1018" s="10"/>
      <c r="FT1018" s="10"/>
      <c r="FU1018" s="10"/>
      <c r="FV1018" s="10"/>
      <c r="FW1018" s="10"/>
      <c r="FX1018" s="10"/>
      <c r="FY1018" s="10"/>
      <c r="FZ1018" s="10"/>
      <c r="GA1018" s="10"/>
      <c r="GB1018" s="10"/>
      <c r="GC1018" s="10"/>
      <c r="GD1018" s="10"/>
      <c r="GE1018" s="10"/>
      <c r="GF1018" s="10"/>
      <c r="GG1018" s="10"/>
      <c r="GH1018" s="10"/>
      <c r="GI1018" s="10"/>
      <c r="GJ1018" s="10"/>
      <c r="GK1018" s="10"/>
      <c r="GL1018" s="10"/>
      <c r="GM1018" s="10"/>
      <c r="GN1018" s="10"/>
      <c r="GO1018" s="10"/>
      <c r="GP1018" s="10"/>
      <c r="GQ1018" s="10"/>
      <c r="GR1018" s="10"/>
      <c r="GS1018" s="10"/>
      <c r="GT1018" s="10"/>
      <c r="GU1018" s="10"/>
      <c r="GV1018" s="10"/>
      <c r="GW1018" s="10"/>
      <c r="GX1018" s="10"/>
      <c r="GY1018" s="10"/>
      <c r="GZ1018" s="10"/>
      <c r="HA1018" s="10"/>
      <c r="HB1018" s="10"/>
      <c r="HC1018" s="10"/>
      <c r="HD1018" s="10"/>
      <c r="HE1018" s="10"/>
      <c r="HF1018" s="10"/>
      <c r="HG1018" s="10"/>
      <c r="HH1018" s="10"/>
      <c r="HI1018" s="10"/>
      <c r="HJ1018" s="10"/>
      <c r="HK1018" s="10"/>
      <c r="HL1018" s="10"/>
      <c r="HM1018" s="10"/>
      <c r="HN1018" s="10"/>
      <c r="HO1018" s="10"/>
      <c r="HP1018" s="10"/>
      <c r="HQ1018" s="10"/>
      <c r="HR1018" s="10"/>
      <c r="HS1018" s="10"/>
      <c r="HT1018" s="10"/>
      <c r="HU1018" s="10"/>
      <c r="HV1018" s="10"/>
      <c r="HW1018" s="10"/>
      <c r="HX1018" s="10"/>
      <c r="HY1018" s="10"/>
      <c r="HZ1018" s="10"/>
      <c r="IA1018" s="10"/>
      <c r="IB1018" s="10"/>
      <c r="IC1018" s="10"/>
      <c r="ID1018" s="10"/>
      <c r="IE1018" s="10"/>
      <c r="IF1018" s="10"/>
      <c r="IG1018" s="10"/>
      <c r="IH1018" s="10"/>
      <c r="II1018" s="10"/>
      <c r="IJ1018" s="10"/>
      <c r="IK1018" s="10"/>
      <c r="IL1018" s="10"/>
      <c r="IM1018" s="10"/>
      <c r="IN1018" s="10"/>
      <c r="IO1018" s="10"/>
    </row>
    <row r="1019" s="8" customFormat="1" ht="76" customHeight="1" spans="1:249">
      <c r="A1019" s="119" t="s">
        <v>676</v>
      </c>
      <c r="B1019" s="137" t="s">
        <v>2389</v>
      </c>
      <c r="C1019" s="119" t="s">
        <v>40</v>
      </c>
      <c r="D1019" s="98" t="s">
        <v>867</v>
      </c>
      <c r="E1019" s="119" t="s">
        <v>2383</v>
      </c>
      <c r="F1019" s="71" t="s">
        <v>2390</v>
      </c>
      <c r="G1019" s="314">
        <v>20</v>
      </c>
      <c r="H1019" s="313" t="s">
        <v>2391</v>
      </c>
      <c r="I1019" s="98">
        <v>1</v>
      </c>
      <c r="J1019" s="98"/>
      <c r="K1019" s="316">
        <v>0.036</v>
      </c>
      <c r="L1019" s="316">
        <v>0.042</v>
      </c>
      <c r="M1019" s="316">
        <v>0.0138</v>
      </c>
      <c r="N1019" s="316">
        <v>0.0169</v>
      </c>
      <c r="O1019" s="119" t="s">
        <v>1074</v>
      </c>
      <c r="P1019" s="119" t="s">
        <v>102</v>
      </c>
      <c r="Q1019" s="98">
        <v>2022.08</v>
      </c>
      <c r="R1019" s="137"/>
      <c r="S1019" s="10"/>
      <c r="T1019" s="10"/>
      <c r="U1019" s="10"/>
      <c r="V1019" s="10"/>
      <c r="W1019" s="10"/>
      <c r="X1019" s="10"/>
      <c r="Y1019" s="10"/>
      <c r="Z1019" s="10"/>
      <c r="AA1019" s="10"/>
      <c r="AB1019" s="10"/>
      <c r="AC1019" s="10"/>
      <c r="AD1019" s="10"/>
      <c r="AE1019" s="10"/>
      <c r="AF1019" s="10"/>
      <c r="AG1019" s="10"/>
      <c r="AH1019" s="10"/>
      <c r="AI1019" s="10"/>
      <c r="AJ1019" s="10"/>
      <c r="AK1019" s="10"/>
      <c r="AL1019" s="10"/>
      <c r="AM1019" s="10"/>
      <c r="AN1019" s="10"/>
      <c r="AO1019" s="10"/>
      <c r="AP1019" s="10"/>
      <c r="AQ1019" s="10"/>
      <c r="AR1019" s="10"/>
      <c r="AS1019" s="10"/>
      <c r="AT1019" s="10"/>
      <c r="AU1019" s="10"/>
      <c r="AV1019" s="10"/>
      <c r="AW1019" s="10"/>
      <c r="AX1019" s="10"/>
      <c r="AY1019" s="10"/>
      <c r="AZ1019" s="10"/>
      <c r="BA1019" s="10"/>
      <c r="BB1019" s="10"/>
      <c r="BC1019" s="10"/>
      <c r="BD1019" s="10"/>
      <c r="BE1019" s="10"/>
      <c r="BF1019" s="10"/>
      <c r="BG1019" s="10"/>
      <c r="BH1019" s="10"/>
      <c r="BI1019" s="10"/>
      <c r="BJ1019" s="10"/>
      <c r="BK1019" s="10"/>
      <c r="BL1019" s="10"/>
      <c r="BM1019" s="10"/>
      <c r="BN1019" s="10"/>
      <c r="BO1019" s="10"/>
      <c r="BP1019" s="10"/>
      <c r="BQ1019" s="10"/>
      <c r="BR1019" s="10"/>
      <c r="BS1019" s="10"/>
      <c r="BT1019" s="10"/>
      <c r="BU1019" s="10"/>
      <c r="BV1019" s="10"/>
      <c r="BW1019" s="10"/>
      <c r="BX1019" s="10"/>
      <c r="BY1019" s="10"/>
      <c r="BZ1019" s="10"/>
      <c r="CA1019" s="10"/>
      <c r="CB1019" s="10"/>
      <c r="CC1019" s="10"/>
      <c r="CD1019" s="10"/>
      <c r="CE1019" s="10"/>
      <c r="CF1019" s="10"/>
      <c r="CG1019" s="10"/>
      <c r="CH1019" s="10"/>
      <c r="CI1019" s="10"/>
      <c r="CJ1019" s="10"/>
      <c r="CK1019" s="10"/>
      <c r="CL1019" s="10"/>
      <c r="CM1019" s="10"/>
      <c r="CN1019" s="10"/>
      <c r="CO1019" s="10"/>
      <c r="CP1019" s="10"/>
      <c r="CQ1019" s="10"/>
      <c r="CR1019" s="10"/>
      <c r="CS1019" s="10"/>
      <c r="CT1019" s="10"/>
      <c r="CU1019" s="10"/>
      <c r="CV1019" s="10"/>
      <c r="CW1019" s="10"/>
      <c r="CX1019" s="10"/>
      <c r="CY1019" s="10"/>
      <c r="CZ1019" s="10"/>
      <c r="DA1019" s="10"/>
      <c r="DB1019" s="10"/>
      <c r="DC1019" s="10"/>
      <c r="DD1019" s="10"/>
      <c r="DE1019" s="10"/>
      <c r="DF1019" s="10"/>
      <c r="DG1019" s="10"/>
      <c r="DH1019" s="10"/>
      <c r="DI1019" s="10"/>
      <c r="DJ1019" s="10"/>
      <c r="DK1019" s="10"/>
      <c r="DL1019" s="10"/>
      <c r="DM1019" s="10"/>
      <c r="DN1019" s="10"/>
      <c r="DO1019" s="10"/>
      <c r="DP1019" s="10"/>
      <c r="DQ1019" s="10"/>
      <c r="DR1019" s="10"/>
      <c r="DS1019" s="10"/>
      <c r="DT1019" s="10"/>
      <c r="DU1019" s="10"/>
      <c r="DV1019" s="10"/>
      <c r="DW1019" s="10"/>
      <c r="DX1019" s="10"/>
      <c r="DY1019" s="10"/>
      <c r="DZ1019" s="10"/>
      <c r="EA1019" s="10"/>
      <c r="EB1019" s="10"/>
      <c r="EC1019" s="10"/>
      <c r="ED1019" s="10"/>
      <c r="EE1019" s="10"/>
      <c r="EF1019" s="10"/>
      <c r="EG1019" s="10"/>
      <c r="EH1019" s="10"/>
      <c r="EI1019" s="10"/>
      <c r="EJ1019" s="10"/>
      <c r="EK1019" s="10"/>
      <c r="EL1019" s="10"/>
      <c r="EM1019" s="10"/>
      <c r="EN1019" s="10"/>
      <c r="EO1019" s="10"/>
      <c r="EP1019" s="10"/>
      <c r="EQ1019" s="10"/>
      <c r="ER1019" s="10"/>
      <c r="ES1019" s="10"/>
      <c r="ET1019" s="10"/>
      <c r="EU1019" s="10"/>
      <c r="EV1019" s="10"/>
      <c r="EW1019" s="10"/>
      <c r="EX1019" s="10"/>
      <c r="EY1019" s="10"/>
      <c r="EZ1019" s="10"/>
      <c r="FA1019" s="10"/>
      <c r="FB1019" s="10"/>
      <c r="FC1019" s="10"/>
      <c r="FD1019" s="10"/>
      <c r="FE1019" s="10"/>
      <c r="FF1019" s="10"/>
      <c r="FG1019" s="10"/>
      <c r="FH1019" s="10"/>
      <c r="FI1019" s="10"/>
      <c r="FJ1019" s="10"/>
      <c r="FK1019" s="10"/>
      <c r="FL1019" s="10"/>
      <c r="FM1019" s="10"/>
      <c r="FN1019" s="10"/>
      <c r="FO1019" s="10"/>
      <c r="FP1019" s="10"/>
      <c r="FQ1019" s="10"/>
      <c r="FR1019" s="10"/>
      <c r="FS1019" s="10"/>
      <c r="FT1019" s="10"/>
      <c r="FU1019" s="10"/>
      <c r="FV1019" s="10"/>
      <c r="FW1019" s="10"/>
      <c r="FX1019" s="10"/>
      <c r="FY1019" s="10"/>
      <c r="FZ1019" s="10"/>
      <c r="GA1019" s="10"/>
      <c r="GB1019" s="10"/>
      <c r="GC1019" s="10"/>
      <c r="GD1019" s="10"/>
      <c r="GE1019" s="10"/>
      <c r="GF1019" s="10"/>
      <c r="GG1019" s="10"/>
      <c r="GH1019" s="10"/>
      <c r="GI1019" s="10"/>
      <c r="GJ1019" s="10"/>
      <c r="GK1019" s="10"/>
      <c r="GL1019" s="10"/>
      <c r="GM1019" s="10"/>
      <c r="GN1019" s="10"/>
      <c r="GO1019" s="10"/>
      <c r="GP1019" s="10"/>
      <c r="GQ1019" s="10"/>
      <c r="GR1019" s="10"/>
      <c r="GS1019" s="10"/>
      <c r="GT1019" s="10"/>
      <c r="GU1019" s="10"/>
      <c r="GV1019" s="10"/>
      <c r="GW1019" s="10"/>
      <c r="GX1019" s="10"/>
      <c r="GY1019" s="10"/>
      <c r="GZ1019" s="10"/>
      <c r="HA1019" s="10"/>
      <c r="HB1019" s="10"/>
      <c r="HC1019" s="10"/>
      <c r="HD1019" s="10"/>
      <c r="HE1019" s="10"/>
      <c r="HF1019" s="10"/>
      <c r="HG1019" s="10"/>
      <c r="HH1019" s="10"/>
      <c r="HI1019" s="10"/>
      <c r="HJ1019" s="10"/>
      <c r="HK1019" s="10"/>
      <c r="HL1019" s="10"/>
      <c r="HM1019" s="10"/>
      <c r="HN1019" s="10"/>
      <c r="HO1019" s="10"/>
      <c r="HP1019" s="10"/>
      <c r="HQ1019" s="10"/>
      <c r="HR1019" s="10"/>
      <c r="HS1019" s="10"/>
      <c r="HT1019" s="10"/>
      <c r="HU1019" s="10"/>
      <c r="HV1019" s="10"/>
      <c r="HW1019" s="10"/>
      <c r="HX1019" s="10"/>
      <c r="HY1019" s="10"/>
      <c r="HZ1019" s="10"/>
      <c r="IA1019" s="10"/>
      <c r="IB1019" s="10"/>
      <c r="IC1019" s="10"/>
      <c r="ID1019" s="10"/>
      <c r="IE1019" s="10"/>
      <c r="IF1019" s="10"/>
      <c r="IG1019" s="10"/>
      <c r="IH1019" s="10"/>
      <c r="II1019" s="10"/>
      <c r="IJ1019" s="10"/>
      <c r="IK1019" s="10"/>
      <c r="IL1019" s="10"/>
      <c r="IM1019" s="10"/>
      <c r="IN1019" s="10"/>
      <c r="IO1019" s="10"/>
    </row>
    <row r="1020" s="18" customFormat="1" ht="48" customHeight="1" spans="1:249">
      <c r="A1020" s="51" t="s">
        <v>2392</v>
      </c>
      <c r="B1020" s="51" t="s">
        <v>2393</v>
      </c>
      <c r="C1020" s="169"/>
      <c r="D1020" s="169"/>
      <c r="E1020" s="170"/>
      <c r="F1020" s="105"/>
      <c r="G1020" s="172">
        <v>0</v>
      </c>
      <c r="H1020" s="173"/>
      <c r="I1020" s="169"/>
      <c r="J1020" s="169"/>
      <c r="K1020" s="175"/>
      <c r="L1020" s="175"/>
      <c r="M1020" s="175"/>
      <c r="N1020" s="175"/>
      <c r="O1020" s="169"/>
      <c r="P1020" s="169"/>
      <c r="Q1020" s="169"/>
      <c r="R1020" s="178"/>
      <c r="S1020" s="179"/>
      <c r="T1020" s="179"/>
      <c r="U1020" s="179"/>
      <c r="V1020" s="179"/>
      <c r="W1020" s="179"/>
      <c r="X1020" s="179"/>
      <c r="Y1020" s="179"/>
      <c r="Z1020" s="179"/>
      <c r="AA1020" s="179"/>
      <c r="AB1020" s="179"/>
      <c r="AC1020" s="179"/>
      <c r="AD1020" s="179"/>
      <c r="AE1020" s="179"/>
      <c r="AF1020" s="179"/>
      <c r="AG1020" s="179"/>
      <c r="AH1020" s="179"/>
      <c r="AI1020" s="179"/>
      <c r="AJ1020" s="179"/>
      <c r="AK1020" s="179"/>
      <c r="AL1020" s="179"/>
      <c r="AM1020" s="179"/>
      <c r="AN1020" s="179"/>
      <c r="AO1020" s="179"/>
      <c r="AP1020" s="179"/>
      <c r="AQ1020" s="179"/>
      <c r="AR1020" s="179"/>
      <c r="AS1020" s="179"/>
      <c r="AT1020" s="179"/>
      <c r="AU1020" s="179"/>
      <c r="AV1020" s="179"/>
      <c r="AW1020" s="179"/>
      <c r="AX1020" s="179"/>
      <c r="AY1020" s="179"/>
      <c r="AZ1020" s="179"/>
      <c r="BA1020" s="179"/>
      <c r="BB1020" s="179"/>
      <c r="BC1020" s="179"/>
      <c r="BD1020" s="179"/>
      <c r="BE1020" s="179"/>
      <c r="BF1020" s="179"/>
      <c r="BG1020" s="179"/>
      <c r="BH1020" s="179"/>
      <c r="BI1020" s="179"/>
      <c r="BJ1020" s="179"/>
      <c r="BK1020" s="179"/>
      <c r="BL1020" s="179"/>
      <c r="BM1020" s="179"/>
      <c r="BN1020" s="179"/>
      <c r="BO1020" s="179"/>
      <c r="BP1020" s="179"/>
      <c r="BQ1020" s="179"/>
      <c r="BR1020" s="179"/>
      <c r="BS1020" s="179"/>
      <c r="BT1020" s="179"/>
      <c r="BU1020" s="179"/>
      <c r="BV1020" s="179"/>
      <c r="BW1020" s="179"/>
      <c r="BX1020" s="179"/>
      <c r="BY1020" s="179"/>
      <c r="BZ1020" s="179"/>
      <c r="CA1020" s="179"/>
      <c r="CB1020" s="179"/>
      <c r="CC1020" s="179"/>
      <c r="CD1020" s="179"/>
      <c r="CE1020" s="179"/>
      <c r="CF1020" s="179"/>
      <c r="CG1020" s="179"/>
      <c r="CH1020" s="179"/>
      <c r="CI1020" s="179"/>
      <c r="CJ1020" s="179"/>
      <c r="CK1020" s="179"/>
      <c r="CL1020" s="179"/>
      <c r="CM1020" s="179"/>
      <c r="CN1020" s="179"/>
      <c r="CO1020" s="179"/>
      <c r="CP1020" s="179"/>
      <c r="CQ1020" s="179"/>
      <c r="CR1020" s="179"/>
      <c r="CS1020" s="179"/>
      <c r="CT1020" s="179"/>
      <c r="CU1020" s="179"/>
      <c r="CV1020" s="179"/>
      <c r="CW1020" s="179"/>
      <c r="CX1020" s="179"/>
      <c r="CY1020" s="179"/>
      <c r="CZ1020" s="179"/>
      <c r="DA1020" s="179"/>
      <c r="DB1020" s="179"/>
      <c r="DC1020" s="179"/>
      <c r="DD1020" s="179"/>
      <c r="DE1020" s="179"/>
      <c r="DF1020" s="179"/>
      <c r="DG1020" s="179"/>
      <c r="DH1020" s="179"/>
      <c r="DI1020" s="179"/>
      <c r="DJ1020" s="179"/>
      <c r="DK1020" s="179"/>
      <c r="DL1020" s="179"/>
      <c r="DM1020" s="179"/>
      <c r="DN1020" s="179"/>
      <c r="DO1020" s="179"/>
      <c r="DP1020" s="179"/>
      <c r="DQ1020" s="179"/>
      <c r="DR1020" s="179"/>
      <c r="DS1020" s="179"/>
      <c r="DT1020" s="179"/>
      <c r="DU1020" s="179"/>
      <c r="DV1020" s="179"/>
      <c r="DW1020" s="179"/>
      <c r="DX1020" s="179"/>
      <c r="DY1020" s="179"/>
      <c r="DZ1020" s="179"/>
      <c r="EA1020" s="179"/>
      <c r="EB1020" s="179"/>
      <c r="EC1020" s="179"/>
      <c r="ED1020" s="179"/>
      <c r="EE1020" s="179"/>
      <c r="EF1020" s="179"/>
      <c r="EG1020" s="179"/>
      <c r="EH1020" s="179"/>
      <c r="EI1020" s="179"/>
      <c r="EJ1020" s="179"/>
      <c r="EK1020" s="179"/>
      <c r="EL1020" s="179"/>
      <c r="EM1020" s="179"/>
      <c r="EN1020" s="179"/>
      <c r="EO1020" s="179"/>
      <c r="EP1020" s="179"/>
      <c r="EQ1020" s="179"/>
      <c r="ER1020" s="179"/>
      <c r="ES1020" s="179"/>
      <c r="ET1020" s="179"/>
      <c r="EU1020" s="179"/>
      <c r="EV1020" s="179"/>
      <c r="EW1020" s="179"/>
      <c r="EX1020" s="179"/>
      <c r="EY1020" s="179"/>
      <c r="EZ1020" s="179"/>
      <c r="FA1020" s="179"/>
      <c r="FB1020" s="179"/>
      <c r="FC1020" s="179"/>
      <c r="FD1020" s="179"/>
      <c r="FE1020" s="179"/>
      <c r="FF1020" s="179"/>
      <c r="FG1020" s="179"/>
      <c r="FH1020" s="179"/>
      <c r="FI1020" s="179"/>
      <c r="FJ1020" s="179"/>
      <c r="FK1020" s="179"/>
      <c r="FL1020" s="179"/>
      <c r="FM1020" s="179"/>
      <c r="FN1020" s="179"/>
      <c r="FO1020" s="179"/>
      <c r="FP1020" s="179"/>
      <c r="FQ1020" s="179"/>
      <c r="FR1020" s="179"/>
      <c r="FS1020" s="179"/>
      <c r="FT1020" s="179"/>
      <c r="FU1020" s="179"/>
      <c r="FV1020" s="179"/>
      <c r="FW1020" s="179"/>
      <c r="FX1020" s="179"/>
      <c r="FY1020" s="179"/>
      <c r="FZ1020" s="179"/>
      <c r="GA1020" s="179"/>
      <c r="GB1020" s="179"/>
      <c r="GC1020" s="179"/>
      <c r="GD1020" s="179"/>
      <c r="GE1020" s="179"/>
      <c r="GF1020" s="179"/>
      <c r="GG1020" s="179"/>
      <c r="GH1020" s="179"/>
      <c r="GI1020" s="179"/>
      <c r="GJ1020" s="179"/>
      <c r="GK1020" s="179"/>
      <c r="GL1020" s="179"/>
      <c r="GM1020" s="179"/>
      <c r="GN1020" s="179"/>
      <c r="GO1020" s="179"/>
      <c r="GP1020" s="179"/>
      <c r="GQ1020" s="179"/>
      <c r="GR1020" s="179"/>
      <c r="GS1020" s="179"/>
      <c r="GT1020" s="179"/>
      <c r="GU1020" s="179"/>
      <c r="GV1020" s="179"/>
      <c r="GW1020" s="179"/>
      <c r="GX1020" s="179"/>
      <c r="GY1020" s="179"/>
      <c r="GZ1020" s="179"/>
      <c r="HA1020" s="179"/>
      <c r="HB1020" s="179"/>
      <c r="HC1020" s="179"/>
      <c r="HD1020" s="179"/>
      <c r="HE1020" s="179"/>
      <c r="HF1020" s="179"/>
      <c r="HG1020" s="179"/>
      <c r="HH1020" s="179"/>
      <c r="HI1020" s="179"/>
      <c r="HJ1020" s="179"/>
      <c r="HK1020" s="179"/>
      <c r="HL1020" s="179"/>
      <c r="HM1020" s="179"/>
      <c r="HN1020" s="179"/>
      <c r="HO1020" s="179"/>
      <c r="HP1020" s="179"/>
      <c r="HQ1020" s="179"/>
      <c r="HR1020" s="179"/>
      <c r="HS1020" s="179"/>
      <c r="HT1020" s="179"/>
      <c r="HU1020" s="179"/>
      <c r="HV1020" s="179"/>
      <c r="HW1020" s="179"/>
      <c r="HX1020" s="179"/>
      <c r="HY1020" s="179"/>
      <c r="HZ1020" s="179"/>
      <c r="IA1020" s="179"/>
      <c r="IB1020" s="179"/>
      <c r="IC1020" s="179"/>
      <c r="ID1020" s="179"/>
      <c r="IE1020" s="179"/>
      <c r="IF1020" s="179"/>
      <c r="IG1020" s="179"/>
      <c r="IH1020" s="179"/>
      <c r="II1020" s="179"/>
      <c r="IJ1020" s="179"/>
      <c r="IK1020" s="179"/>
      <c r="IL1020" s="179"/>
      <c r="IM1020" s="179"/>
      <c r="IN1020" s="179"/>
      <c r="IO1020" s="179"/>
    </row>
    <row r="1021" s="18" customFormat="1" ht="48" customHeight="1" spans="1:249">
      <c r="A1021" s="51" t="s">
        <v>2394</v>
      </c>
      <c r="B1021" s="51" t="s">
        <v>2395</v>
      </c>
      <c r="C1021" s="169"/>
      <c r="D1021" s="169"/>
      <c r="E1021" s="170"/>
      <c r="F1021" s="171" t="s">
        <v>2396</v>
      </c>
      <c r="G1021" s="172">
        <f>G1022+G1023</f>
        <v>75</v>
      </c>
      <c r="H1021" s="173"/>
      <c r="I1021" s="169"/>
      <c r="J1021" s="169"/>
      <c r="K1021" s="175"/>
      <c r="L1021" s="175"/>
      <c r="M1021" s="175"/>
      <c r="N1021" s="175"/>
      <c r="O1021" s="169"/>
      <c r="P1021" s="169"/>
      <c r="Q1021" s="169"/>
      <c r="R1021" s="178"/>
      <c r="S1021" s="179"/>
      <c r="T1021" s="179"/>
      <c r="U1021" s="179"/>
      <c r="V1021" s="179"/>
      <c r="W1021" s="179"/>
      <c r="X1021" s="179"/>
      <c r="Y1021" s="179"/>
      <c r="Z1021" s="179"/>
      <c r="AA1021" s="179"/>
      <c r="AB1021" s="179"/>
      <c r="AC1021" s="179"/>
      <c r="AD1021" s="179"/>
      <c r="AE1021" s="179"/>
      <c r="AF1021" s="179"/>
      <c r="AG1021" s="179"/>
      <c r="AH1021" s="179"/>
      <c r="AI1021" s="179"/>
      <c r="AJ1021" s="179"/>
      <c r="AK1021" s="179"/>
      <c r="AL1021" s="179"/>
      <c r="AM1021" s="179"/>
      <c r="AN1021" s="179"/>
      <c r="AO1021" s="179"/>
      <c r="AP1021" s="179"/>
      <c r="AQ1021" s="179"/>
      <c r="AR1021" s="179"/>
      <c r="AS1021" s="179"/>
      <c r="AT1021" s="179"/>
      <c r="AU1021" s="179"/>
      <c r="AV1021" s="179"/>
      <c r="AW1021" s="179"/>
      <c r="AX1021" s="179"/>
      <c r="AY1021" s="179"/>
      <c r="AZ1021" s="179"/>
      <c r="BA1021" s="179"/>
      <c r="BB1021" s="179"/>
      <c r="BC1021" s="179"/>
      <c r="BD1021" s="179"/>
      <c r="BE1021" s="179"/>
      <c r="BF1021" s="179"/>
      <c r="BG1021" s="179"/>
      <c r="BH1021" s="179"/>
      <c r="BI1021" s="179"/>
      <c r="BJ1021" s="179"/>
      <c r="BK1021" s="179"/>
      <c r="BL1021" s="179"/>
      <c r="BM1021" s="179"/>
      <c r="BN1021" s="179"/>
      <c r="BO1021" s="179"/>
      <c r="BP1021" s="179"/>
      <c r="BQ1021" s="179"/>
      <c r="BR1021" s="179"/>
      <c r="BS1021" s="179"/>
      <c r="BT1021" s="179"/>
      <c r="BU1021" s="179"/>
      <c r="BV1021" s="179"/>
      <c r="BW1021" s="179"/>
      <c r="BX1021" s="179"/>
      <c r="BY1021" s="179"/>
      <c r="BZ1021" s="179"/>
      <c r="CA1021" s="179"/>
      <c r="CB1021" s="179"/>
      <c r="CC1021" s="179"/>
      <c r="CD1021" s="179"/>
      <c r="CE1021" s="179"/>
      <c r="CF1021" s="179"/>
      <c r="CG1021" s="179"/>
      <c r="CH1021" s="179"/>
      <c r="CI1021" s="179"/>
      <c r="CJ1021" s="179"/>
      <c r="CK1021" s="179"/>
      <c r="CL1021" s="179"/>
      <c r="CM1021" s="179"/>
      <c r="CN1021" s="179"/>
      <c r="CO1021" s="179"/>
      <c r="CP1021" s="179"/>
      <c r="CQ1021" s="179"/>
      <c r="CR1021" s="179"/>
      <c r="CS1021" s="179"/>
      <c r="CT1021" s="179"/>
      <c r="CU1021" s="179"/>
      <c r="CV1021" s="179"/>
      <c r="CW1021" s="179"/>
      <c r="CX1021" s="179"/>
      <c r="CY1021" s="179"/>
      <c r="CZ1021" s="179"/>
      <c r="DA1021" s="179"/>
      <c r="DB1021" s="179"/>
      <c r="DC1021" s="179"/>
      <c r="DD1021" s="179"/>
      <c r="DE1021" s="179"/>
      <c r="DF1021" s="179"/>
      <c r="DG1021" s="179"/>
      <c r="DH1021" s="179"/>
      <c r="DI1021" s="179"/>
      <c r="DJ1021" s="179"/>
      <c r="DK1021" s="179"/>
      <c r="DL1021" s="179"/>
      <c r="DM1021" s="179"/>
      <c r="DN1021" s="179"/>
      <c r="DO1021" s="179"/>
      <c r="DP1021" s="179"/>
      <c r="DQ1021" s="179"/>
      <c r="DR1021" s="179"/>
      <c r="DS1021" s="179"/>
      <c r="DT1021" s="179"/>
      <c r="DU1021" s="179"/>
      <c r="DV1021" s="179"/>
      <c r="DW1021" s="179"/>
      <c r="DX1021" s="179"/>
      <c r="DY1021" s="179"/>
      <c r="DZ1021" s="179"/>
      <c r="EA1021" s="179"/>
      <c r="EB1021" s="179"/>
      <c r="EC1021" s="179"/>
      <c r="ED1021" s="179"/>
      <c r="EE1021" s="179"/>
      <c r="EF1021" s="179"/>
      <c r="EG1021" s="179"/>
      <c r="EH1021" s="179"/>
      <c r="EI1021" s="179"/>
      <c r="EJ1021" s="179"/>
      <c r="EK1021" s="179"/>
      <c r="EL1021" s="179"/>
      <c r="EM1021" s="179"/>
      <c r="EN1021" s="179"/>
      <c r="EO1021" s="179"/>
      <c r="EP1021" s="179"/>
      <c r="EQ1021" s="179"/>
      <c r="ER1021" s="179"/>
      <c r="ES1021" s="179"/>
      <c r="ET1021" s="179"/>
      <c r="EU1021" s="179"/>
      <c r="EV1021" s="179"/>
      <c r="EW1021" s="179"/>
      <c r="EX1021" s="179"/>
      <c r="EY1021" s="179"/>
      <c r="EZ1021" s="179"/>
      <c r="FA1021" s="179"/>
      <c r="FB1021" s="179"/>
      <c r="FC1021" s="179"/>
      <c r="FD1021" s="179"/>
      <c r="FE1021" s="179"/>
      <c r="FF1021" s="179"/>
      <c r="FG1021" s="179"/>
      <c r="FH1021" s="179"/>
      <c r="FI1021" s="179"/>
      <c r="FJ1021" s="179"/>
      <c r="FK1021" s="179"/>
      <c r="FL1021" s="179"/>
      <c r="FM1021" s="179"/>
      <c r="FN1021" s="179"/>
      <c r="FO1021" s="179"/>
      <c r="FP1021" s="179"/>
      <c r="FQ1021" s="179"/>
      <c r="FR1021" s="179"/>
      <c r="FS1021" s="179"/>
      <c r="FT1021" s="179"/>
      <c r="FU1021" s="179"/>
      <c r="FV1021" s="179"/>
      <c r="FW1021" s="179"/>
      <c r="FX1021" s="179"/>
      <c r="FY1021" s="179"/>
      <c r="FZ1021" s="179"/>
      <c r="GA1021" s="179"/>
      <c r="GB1021" s="179"/>
      <c r="GC1021" s="179"/>
      <c r="GD1021" s="179"/>
      <c r="GE1021" s="179"/>
      <c r="GF1021" s="179"/>
      <c r="GG1021" s="179"/>
      <c r="GH1021" s="179"/>
      <c r="GI1021" s="179"/>
      <c r="GJ1021" s="179"/>
      <c r="GK1021" s="179"/>
      <c r="GL1021" s="179"/>
      <c r="GM1021" s="179"/>
      <c r="GN1021" s="179"/>
      <c r="GO1021" s="179"/>
      <c r="GP1021" s="179"/>
      <c r="GQ1021" s="179"/>
      <c r="GR1021" s="179"/>
      <c r="GS1021" s="179"/>
      <c r="GT1021" s="179"/>
      <c r="GU1021" s="179"/>
      <c r="GV1021" s="179"/>
      <c r="GW1021" s="179"/>
      <c r="GX1021" s="179"/>
      <c r="GY1021" s="179"/>
      <c r="GZ1021" s="179"/>
      <c r="HA1021" s="179"/>
      <c r="HB1021" s="179"/>
      <c r="HC1021" s="179"/>
      <c r="HD1021" s="179"/>
      <c r="HE1021" s="179"/>
      <c r="HF1021" s="179"/>
      <c r="HG1021" s="179"/>
      <c r="HH1021" s="179"/>
      <c r="HI1021" s="179"/>
      <c r="HJ1021" s="179"/>
      <c r="HK1021" s="179"/>
      <c r="HL1021" s="179"/>
      <c r="HM1021" s="179"/>
      <c r="HN1021" s="179"/>
      <c r="HO1021" s="179"/>
      <c r="HP1021" s="179"/>
      <c r="HQ1021" s="179"/>
      <c r="HR1021" s="179"/>
      <c r="HS1021" s="179"/>
      <c r="HT1021" s="179"/>
      <c r="HU1021" s="179"/>
      <c r="HV1021" s="179"/>
      <c r="HW1021" s="179"/>
      <c r="HX1021" s="179"/>
      <c r="HY1021" s="179"/>
      <c r="HZ1021" s="179"/>
      <c r="IA1021" s="179"/>
      <c r="IB1021" s="179"/>
      <c r="IC1021" s="179"/>
      <c r="ID1021" s="179"/>
      <c r="IE1021" s="179"/>
      <c r="IF1021" s="179"/>
      <c r="IG1021" s="179"/>
      <c r="IH1021" s="179"/>
      <c r="II1021" s="179"/>
      <c r="IJ1021" s="179"/>
      <c r="IK1021" s="179"/>
      <c r="IL1021" s="179"/>
      <c r="IM1021" s="179"/>
      <c r="IN1021" s="179"/>
      <c r="IO1021" s="179"/>
    </row>
    <row r="1022" s="8" customFormat="1" ht="68" customHeight="1" spans="1:249">
      <c r="A1022" s="98">
        <v>1</v>
      </c>
      <c r="B1022" s="143" t="s">
        <v>2397</v>
      </c>
      <c r="C1022" s="70" t="s">
        <v>40</v>
      </c>
      <c r="D1022" s="79" t="s">
        <v>41</v>
      </c>
      <c r="E1022" s="70" t="s">
        <v>883</v>
      </c>
      <c r="F1022" s="137" t="s">
        <v>2398</v>
      </c>
      <c r="G1022" s="136">
        <v>15</v>
      </c>
      <c r="H1022" s="71" t="s">
        <v>2399</v>
      </c>
      <c r="I1022" s="98">
        <v>3</v>
      </c>
      <c r="J1022" s="98"/>
      <c r="K1022" s="136">
        <v>0.0124</v>
      </c>
      <c r="L1022" s="154"/>
      <c r="M1022" s="154">
        <v>0.0562</v>
      </c>
      <c r="N1022" s="154"/>
      <c r="O1022" s="119" t="s">
        <v>2400</v>
      </c>
      <c r="P1022" s="119" t="s">
        <v>2400</v>
      </c>
      <c r="Q1022" s="98">
        <v>2021.12</v>
      </c>
      <c r="R1022" s="137"/>
      <c r="S1022" s="10"/>
      <c r="T1022" s="10"/>
      <c r="U1022" s="10"/>
      <c r="V1022" s="10"/>
      <c r="W1022" s="10"/>
      <c r="X1022" s="10"/>
      <c r="Y1022" s="10"/>
      <c r="Z1022" s="10"/>
      <c r="AA1022" s="10"/>
      <c r="AB1022" s="10"/>
      <c r="AC1022" s="10"/>
      <c r="AD1022" s="10"/>
      <c r="AE1022" s="10"/>
      <c r="AF1022" s="10"/>
      <c r="AG1022" s="10"/>
      <c r="AH1022" s="10"/>
      <c r="AI1022" s="10"/>
      <c r="AJ1022" s="10"/>
      <c r="AK1022" s="10"/>
      <c r="AL1022" s="10"/>
      <c r="AM1022" s="10"/>
      <c r="AN1022" s="10"/>
      <c r="AO1022" s="10"/>
      <c r="AP1022" s="10"/>
      <c r="AQ1022" s="10"/>
      <c r="AR1022" s="10"/>
      <c r="AS1022" s="10"/>
      <c r="AT1022" s="10"/>
      <c r="AU1022" s="10"/>
      <c r="AV1022" s="10"/>
      <c r="AW1022" s="10"/>
      <c r="AX1022" s="10"/>
      <c r="AY1022" s="10"/>
      <c r="AZ1022" s="10"/>
      <c r="BA1022" s="10"/>
      <c r="BB1022" s="10"/>
      <c r="BC1022" s="10"/>
      <c r="BD1022" s="10"/>
      <c r="BE1022" s="10"/>
      <c r="BF1022" s="10"/>
      <c r="BG1022" s="10"/>
      <c r="BH1022" s="10"/>
      <c r="BI1022" s="10"/>
      <c r="BJ1022" s="10"/>
      <c r="BK1022" s="10"/>
      <c r="BL1022" s="10"/>
      <c r="BM1022" s="10"/>
      <c r="BN1022" s="10"/>
      <c r="BO1022" s="10"/>
      <c r="BP1022" s="10"/>
      <c r="BQ1022" s="10"/>
      <c r="BR1022" s="10"/>
      <c r="BS1022" s="10"/>
      <c r="BT1022" s="10"/>
      <c r="BU1022" s="10"/>
      <c r="BV1022" s="10"/>
      <c r="BW1022" s="10"/>
      <c r="BX1022" s="10"/>
      <c r="BY1022" s="10"/>
      <c r="BZ1022" s="10"/>
      <c r="CA1022" s="10"/>
      <c r="CB1022" s="10"/>
      <c r="CC1022" s="10"/>
      <c r="CD1022" s="10"/>
      <c r="CE1022" s="10"/>
      <c r="CF1022" s="10"/>
      <c r="CG1022" s="10"/>
      <c r="CH1022" s="10"/>
      <c r="CI1022" s="10"/>
      <c r="CJ1022" s="10"/>
      <c r="CK1022" s="10"/>
      <c r="CL1022" s="10"/>
      <c r="CM1022" s="10"/>
      <c r="CN1022" s="10"/>
      <c r="CO1022" s="10"/>
      <c r="CP1022" s="10"/>
      <c r="CQ1022" s="10"/>
      <c r="CR1022" s="10"/>
      <c r="CS1022" s="10"/>
      <c r="CT1022" s="10"/>
      <c r="CU1022" s="10"/>
      <c r="CV1022" s="10"/>
      <c r="CW1022" s="10"/>
      <c r="CX1022" s="10"/>
      <c r="CY1022" s="10"/>
      <c r="CZ1022" s="10"/>
      <c r="DA1022" s="10"/>
      <c r="DB1022" s="10"/>
      <c r="DC1022" s="10"/>
      <c r="DD1022" s="10"/>
      <c r="DE1022" s="10"/>
      <c r="DF1022" s="10"/>
      <c r="DG1022" s="10"/>
      <c r="DH1022" s="10"/>
      <c r="DI1022" s="10"/>
      <c r="DJ1022" s="10"/>
      <c r="DK1022" s="10"/>
      <c r="DL1022" s="10"/>
      <c r="DM1022" s="10"/>
      <c r="DN1022" s="10"/>
      <c r="DO1022" s="10"/>
      <c r="DP1022" s="10"/>
      <c r="DQ1022" s="10"/>
      <c r="DR1022" s="10"/>
      <c r="DS1022" s="10"/>
      <c r="DT1022" s="10"/>
      <c r="DU1022" s="10"/>
      <c r="DV1022" s="10"/>
      <c r="DW1022" s="10"/>
      <c r="DX1022" s="10"/>
      <c r="DY1022" s="10"/>
      <c r="DZ1022" s="10"/>
      <c r="EA1022" s="10"/>
      <c r="EB1022" s="10"/>
      <c r="EC1022" s="10"/>
      <c r="ED1022" s="10"/>
      <c r="EE1022" s="10"/>
      <c r="EF1022" s="10"/>
      <c r="EG1022" s="10"/>
      <c r="EH1022" s="10"/>
      <c r="EI1022" s="10"/>
      <c r="EJ1022" s="10"/>
      <c r="EK1022" s="10"/>
      <c r="EL1022" s="10"/>
      <c r="EM1022" s="10"/>
      <c r="EN1022" s="10"/>
      <c r="EO1022" s="10"/>
      <c r="EP1022" s="10"/>
      <c r="EQ1022" s="10"/>
      <c r="ER1022" s="10"/>
      <c r="ES1022" s="10"/>
      <c r="ET1022" s="10"/>
      <c r="EU1022" s="10"/>
      <c r="EV1022" s="10"/>
      <c r="EW1022" s="10"/>
      <c r="EX1022" s="10"/>
      <c r="EY1022" s="10"/>
      <c r="EZ1022" s="10"/>
      <c r="FA1022" s="10"/>
      <c r="FB1022" s="10"/>
      <c r="FC1022" s="10"/>
      <c r="FD1022" s="10"/>
      <c r="FE1022" s="10"/>
      <c r="FF1022" s="10"/>
      <c r="FG1022" s="10"/>
      <c r="FH1022" s="10"/>
      <c r="FI1022" s="10"/>
      <c r="FJ1022" s="10"/>
      <c r="FK1022" s="10"/>
      <c r="FL1022" s="10"/>
      <c r="FM1022" s="10"/>
      <c r="FN1022" s="10"/>
      <c r="FO1022" s="10"/>
      <c r="FP1022" s="10"/>
      <c r="FQ1022" s="10"/>
      <c r="FR1022" s="10"/>
      <c r="FS1022" s="10"/>
      <c r="FT1022" s="10"/>
      <c r="FU1022" s="10"/>
      <c r="FV1022" s="10"/>
      <c r="FW1022" s="10"/>
      <c r="FX1022" s="10"/>
      <c r="FY1022" s="10"/>
      <c r="FZ1022" s="10"/>
      <c r="GA1022" s="10"/>
      <c r="GB1022" s="10"/>
      <c r="GC1022" s="10"/>
      <c r="GD1022" s="10"/>
      <c r="GE1022" s="10"/>
      <c r="GF1022" s="10"/>
      <c r="GG1022" s="10"/>
      <c r="GH1022" s="10"/>
      <c r="GI1022" s="10"/>
      <c r="GJ1022" s="10"/>
      <c r="GK1022" s="10"/>
      <c r="GL1022" s="10"/>
      <c r="GM1022" s="10"/>
      <c r="GN1022" s="10"/>
      <c r="GO1022" s="10"/>
      <c r="GP1022" s="10"/>
      <c r="GQ1022" s="10"/>
      <c r="GR1022" s="10"/>
      <c r="GS1022" s="10"/>
      <c r="GT1022" s="10"/>
      <c r="GU1022" s="10"/>
      <c r="GV1022" s="10"/>
      <c r="GW1022" s="10"/>
      <c r="GX1022" s="10"/>
      <c r="GY1022" s="10"/>
      <c r="GZ1022" s="10"/>
      <c r="HA1022" s="10"/>
      <c r="HB1022" s="10"/>
      <c r="HC1022" s="10"/>
      <c r="HD1022" s="10"/>
      <c r="HE1022" s="10"/>
      <c r="HF1022" s="10"/>
      <c r="HG1022" s="10"/>
      <c r="HH1022" s="10"/>
      <c r="HI1022" s="10"/>
      <c r="HJ1022" s="10"/>
      <c r="HK1022" s="10"/>
      <c r="HL1022" s="10"/>
      <c r="HM1022" s="10"/>
      <c r="HN1022" s="10"/>
      <c r="HO1022" s="10"/>
      <c r="HP1022" s="10"/>
      <c r="HQ1022" s="10"/>
      <c r="HR1022" s="10"/>
      <c r="HS1022" s="10"/>
      <c r="HT1022" s="10"/>
      <c r="HU1022" s="10"/>
      <c r="HV1022" s="10"/>
      <c r="HW1022" s="10"/>
      <c r="HX1022" s="10"/>
      <c r="HY1022" s="10"/>
      <c r="HZ1022" s="10"/>
      <c r="IA1022" s="10"/>
      <c r="IB1022" s="10"/>
      <c r="IC1022" s="10"/>
      <c r="ID1022" s="10"/>
      <c r="IE1022" s="10"/>
      <c r="IF1022" s="10"/>
      <c r="IG1022" s="10"/>
      <c r="IH1022" s="10"/>
      <c r="II1022" s="10"/>
      <c r="IJ1022" s="10"/>
      <c r="IK1022" s="10"/>
      <c r="IL1022" s="10"/>
      <c r="IM1022" s="10"/>
      <c r="IN1022" s="10"/>
      <c r="IO1022" s="10"/>
    </row>
    <row r="1023" s="8" customFormat="1" ht="68" customHeight="1" spans="1:249">
      <c r="A1023" s="98">
        <v>2</v>
      </c>
      <c r="B1023" s="315" t="s">
        <v>2401</v>
      </c>
      <c r="C1023" s="70" t="s">
        <v>40</v>
      </c>
      <c r="D1023" s="79" t="s">
        <v>41</v>
      </c>
      <c r="E1023" s="70" t="s">
        <v>883</v>
      </c>
      <c r="F1023" s="137" t="s">
        <v>2402</v>
      </c>
      <c r="G1023" s="136">
        <f>50+10</f>
        <v>60</v>
      </c>
      <c r="H1023" s="145" t="s">
        <v>2403</v>
      </c>
      <c r="I1023" s="73">
        <v>142</v>
      </c>
      <c r="J1023" s="73">
        <v>113</v>
      </c>
      <c r="K1023" s="72">
        <v>0.1868</v>
      </c>
      <c r="L1023" s="97"/>
      <c r="M1023" s="72">
        <v>0.8809</v>
      </c>
      <c r="N1023" s="97"/>
      <c r="O1023" s="70" t="s">
        <v>1087</v>
      </c>
      <c r="P1023" s="70" t="s">
        <v>1087</v>
      </c>
      <c r="Q1023" s="98">
        <v>2021.12</v>
      </c>
      <c r="R1023" s="137"/>
      <c r="S1023" s="10"/>
      <c r="T1023" s="10"/>
      <c r="U1023" s="10"/>
      <c r="V1023" s="10"/>
      <c r="W1023" s="10"/>
      <c r="X1023" s="10"/>
      <c r="Y1023" s="10"/>
      <c r="Z1023" s="10"/>
      <c r="AA1023" s="10"/>
      <c r="AB1023" s="10"/>
      <c r="AC1023" s="10"/>
      <c r="AD1023" s="10"/>
      <c r="AE1023" s="10"/>
      <c r="AF1023" s="10"/>
      <c r="AG1023" s="10"/>
      <c r="AH1023" s="10"/>
      <c r="AI1023" s="10"/>
      <c r="AJ1023" s="10"/>
      <c r="AK1023" s="10"/>
      <c r="AL1023" s="10"/>
      <c r="AM1023" s="10"/>
      <c r="AN1023" s="10"/>
      <c r="AO1023" s="10"/>
      <c r="AP1023" s="10"/>
      <c r="AQ1023" s="10"/>
      <c r="AR1023" s="10"/>
      <c r="AS1023" s="10"/>
      <c r="AT1023" s="10"/>
      <c r="AU1023" s="10"/>
      <c r="AV1023" s="10"/>
      <c r="AW1023" s="10"/>
      <c r="AX1023" s="10"/>
      <c r="AY1023" s="10"/>
      <c r="AZ1023" s="10"/>
      <c r="BA1023" s="10"/>
      <c r="BB1023" s="10"/>
      <c r="BC1023" s="10"/>
      <c r="BD1023" s="10"/>
      <c r="BE1023" s="10"/>
      <c r="BF1023" s="10"/>
      <c r="BG1023" s="10"/>
      <c r="BH1023" s="10"/>
      <c r="BI1023" s="10"/>
      <c r="BJ1023" s="10"/>
      <c r="BK1023" s="10"/>
      <c r="BL1023" s="10"/>
      <c r="BM1023" s="10"/>
      <c r="BN1023" s="10"/>
      <c r="BO1023" s="10"/>
      <c r="BP1023" s="10"/>
      <c r="BQ1023" s="10"/>
      <c r="BR1023" s="10"/>
      <c r="BS1023" s="10"/>
      <c r="BT1023" s="10"/>
      <c r="BU1023" s="10"/>
      <c r="BV1023" s="10"/>
      <c r="BW1023" s="10"/>
      <c r="BX1023" s="10"/>
      <c r="BY1023" s="10"/>
      <c r="BZ1023" s="10"/>
      <c r="CA1023" s="10"/>
      <c r="CB1023" s="10"/>
      <c r="CC1023" s="10"/>
      <c r="CD1023" s="10"/>
      <c r="CE1023" s="10"/>
      <c r="CF1023" s="10"/>
      <c r="CG1023" s="10"/>
      <c r="CH1023" s="10"/>
      <c r="CI1023" s="10"/>
      <c r="CJ1023" s="10"/>
      <c r="CK1023" s="10"/>
      <c r="CL1023" s="10"/>
      <c r="CM1023" s="10"/>
      <c r="CN1023" s="10"/>
      <c r="CO1023" s="10"/>
      <c r="CP1023" s="10"/>
      <c r="CQ1023" s="10"/>
      <c r="CR1023" s="10"/>
      <c r="CS1023" s="10"/>
      <c r="CT1023" s="10"/>
      <c r="CU1023" s="10"/>
      <c r="CV1023" s="10"/>
      <c r="CW1023" s="10"/>
      <c r="CX1023" s="10"/>
      <c r="CY1023" s="10"/>
      <c r="CZ1023" s="10"/>
      <c r="DA1023" s="10"/>
      <c r="DB1023" s="10"/>
      <c r="DC1023" s="10"/>
      <c r="DD1023" s="10"/>
      <c r="DE1023" s="10"/>
      <c r="DF1023" s="10"/>
      <c r="DG1023" s="10"/>
      <c r="DH1023" s="10"/>
      <c r="DI1023" s="10"/>
      <c r="DJ1023" s="10"/>
      <c r="DK1023" s="10"/>
      <c r="DL1023" s="10"/>
      <c r="DM1023" s="10"/>
      <c r="DN1023" s="10"/>
      <c r="DO1023" s="10"/>
      <c r="DP1023" s="10"/>
      <c r="DQ1023" s="10"/>
      <c r="DR1023" s="10"/>
      <c r="DS1023" s="10"/>
      <c r="DT1023" s="10"/>
      <c r="DU1023" s="10"/>
      <c r="DV1023" s="10"/>
      <c r="DW1023" s="10"/>
      <c r="DX1023" s="10"/>
      <c r="DY1023" s="10"/>
      <c r="DZ1023" s="10"/>
      <c r="EA1023" s="10"/>
      <c r="EB1023" s="10"/>
      <c r="EC1023" s="10"/>
      <c r="ED1023" s="10"/>
      <c r="EE1023" s="10"/>
      <c r="EF1023" s="10"/>
      <c r="EG1023" s="10"/>
      <c r="EH1023" s="10"/>
      <c r="EI1023" s="10"/>
      <c r="EJ1023" s="10"/>
      <c r="EK1023" s="10"/>
      <c r="EL1023" s="10"/>
      <c r="EM1023" s="10"/>
      <c r="EN1023" s="10"/>
      <c r="EO1023" s="10"/>
      <c r="EP1023" s="10"/>
      <c r="EQ1023" s="10"/>
      <c r="ER1023" s="10"/>
      <c r="ES1023" s="10"/>
      <c r="ET1023" s="10"/>
      <c r="EU1023" s="10"/>
      <c r="EV1023" s="10"/>
      <c r="EW1023" s="10"/>
      <c r="EX1023" s="10"/>
      <c r="EY1023" s="10"/>
      <c r="EZ1023" s="10"/>
      <c r="FA1023" s="10"/>
      <c r="FB1023" s="10"/>
      <c r="FC1023" s="10"/>
      <c r="FD1023" s="10"/>
      <c r="FE1023" s="10"/>
      <c r="FF1023" s="10"/>
      <c r="FG1023" s="10"/>
      <c r="FH1023" s="10"/>
      <c r="FI1023" s="10"/>
      <c r="FJ1023" s="10"/>
      <c r="FK1023" s="10"/>
      <c r="FL1023" s="10"/>
      <c r="FM1023" s="10"/>
      <c r="FN1023" s="10"/>
      <c r="FO1023" s="10"/>
      <c r="FP1023" s="10"/>
      <c r="FQ1023" s="10"/>
      <c r="FR1023" s="10"/>
      <c r="FS1023" s="10"/>
      <c r="FT1023" s="10"/>
      <c r="FU1023" s="10"/>
      <c r="FV1023" s="10"/>
      <c r="FW1023" s="10"/>
      <c r="FX1023" s="10"/>
      <c r="FY1023" s="10"/>
      <c r="FZ1023" s="10"/>
      <c r="GA1023" s="10"/>
      <c r="GB1023" s="10"/>
      <c r="GC1023" s="10"/>
      <c r="GD1023" s="10"/>
      <c r="GE1023" s="10"/>
      <c r="GF1023" s="10"/>
      <c r="GG1023" s="10"/>
      <c r="GH1023" s="10"/>
      <c r="GI1023" s="10"/>
      <c r="GJ1023" s="10"/>
      <c r="GK1023" s="10"/>
      <c r="GL1023" s="10"/>
      <c r="GM1023" s="10"/>
      <c r="GN1023" s="10"/>
      <c r="GO1023" s="10"/>
      <c r="GP1023" s="10"/>
      <c r="GQ1023" s="10"/>
      <c r="GR1023" s="10"/>
      <c r="GS1023" s="10"/>
      <c r="GT1023" s="10"/>
      <c r="GU1023" s="10"/>
      <c r="GV1023" s="10"/>
      <c r="GW1023" s="10"/>
      <c r="GX1023" s="10"/>
      <c r="GY1023" s="10"/>
      <c r="GZ1023" s="10"/>
      <c r="HA1023" s="10"/>
      <c r="HB1023" s="10"/>
      <c r="HC1023" s="10"/>
      <c r="HD1023" s="10"/>
      <c r="HE1023" s="10"/>
      <c r="HF1023" s="10"/>
      <c r="HG1023" s="10"/>
      <c r="HH1023" s="10"/>
      <c r="HI1023" s="10"/>
      <c r="HJ1023" s="10"/>
      <c r="HK1023" s="10"/>
      <c r="HL1023" s="10"/>
      <c r="HM1023" s="10"/>
      <c r="HN1023" s="10"/>
      <c r="HO1023" s="10"/>
      <c r="HP1023" s="10"/>
      <c r="HQ1023" s="10"/>
      <c r="HR1023" s="10"/>
      <c r="HS1023" s="10"/>
      <c r="HT1023" s="10"/>
      <c r="HU1023" s="10"/>
      <c r="HV1023" s="10"/>
      <c r="HW1023" s="10"/>
      <c r="HX1023" s="10"/>
      <c r="HY1023" s="10"/>
      <c r="HZ1023" s="10"/>
      <c r="IA1023" s="10"/>
      <c r="IB1023" s="10"/>
      <c r="IC1023" s="10"/>
      <c r="ID1023" s="10"/>
      <c r="IE1023" s="10"/>
      <c r="IF1023" s="10"/>
      <c r="IG1023" s="10"/>
      <c r="IH1023" s="10"/>
      <c r="II1023" s="10"/>
      <c r="IJ1023" s="10"/>
      <c r="IK1023" s="10"/>
      <c r="IL1023" s="10"/>
      <c r="IM1023" s="10"/>
      <c r="IN1023" s="10"/>
      <c r="IO1023" s="10"/>
    </row>
    <row r="1027" spans="5:5">
      <c r="E1027" s="317"/>
    </row>
  </sheetData>
  <mergeCells count="119">
    <mergeCell ref="A1:B1"/>
    <mergeCell ref="A2:R2"/>
    <mergeCell ref="H3:N3"/>
    <mergeCell ref="A7:B7"/>
    <mergeCell ref="A11:B11"/>
    <mergeCell ref="A12:B12"/>
    <mergeCell ref="A24:B24"/>
    <mergeCell ref="A39:B39"/>
    <mergeCell ref="A46:B46"/>
    <mergeCell ref="A59:B59"/>
    <mergeCell ref="A63:B63"/>
    <mergeCell ref="A66:B66"/>
    <mergeCell ref="A70:B70"/>
    <mergeCell ref="A73:B73"/>
    <mergeCell ref="A85:B85"/>
    <mergeCell ref="A86:B86"/>
    <mergeCell ref="A101:B101"/>
    <mergeCell ref="A116:B116"/>
    <mergeCell ref="A125:B125"/>
    <mergeCell ref="A136:B136"/>
    <mergeCell ref="A138:B138"/>
    <mergeCell ref="A140:B140"/>
    <mergeCell ref="A142:B142"/>
    <mergeCell ref="A145:B145"/>
    <mergeCell ref="A152:B152"/>
    <mergeCell ref="A162:B162"/>
    <mergeCell ref="A168:B168"/>
    <mergeCell ref="A174:B174"/>
    <mergeCell ref="A176:B176"/>
    <mergeCell ref="A185:B185"/>
    <mergeCell ref="A186:B186"/>
    <mergeCell ref="A197:B197"/>
    <mergeCell ref="A212:B212"/>
    <mergeCell ref="A216:B216"/>
    <mergeCell ref="A227:B227"/>
    <mergeCell ref="A230:B230"/>
    <mergeCell ref="A232:B232"/>
    <mergeCell ref="A236:B236"/>
    <mergeCell ref="A239:B239"/>
    <mergeCell ref="A250:B250"/>
    <mergeCell ref="A251:B251"/>
    <mergeCell ref="A259:B259"/>
    <mergeCell ref="A270:B270"/>
    <mergeCell ref="A273:B273"/>
    <mergeCell ref="A279:B279"/>
    <mergeCell ref="A282:B282"/>
    <mergeCell ref="A285:B285"/>
    <mergeCell ref="A288:B288"/>
    <mergeCell ref="A292:B292"/>
    <mergeCell ref="A296:B296"/>
    <mergeCell ref="A300:B300"/>
    <mergeCell ref="A301:B301"/>
    <mergeCell ref="A306:B306"/>
    <mergeCell ref="A310:B310"/>
    <mergeCell ref="A312:B312"/>
    <mergeCell ref="A314:B314"/>
    <mergeCell ref="A317:B317"/>
    <mergeCell ref="A318:B318"/>
    <mergeCell ref="A321:B321"/>
    <mergeCell ref="A323:B323"/>
    <mergeCell ref="A325:B325"/>
    <mergeCell ref="A363:B363"/>
    <mergeCell ref="A364:B364"/>
    <mergeCell ref="A365:B365"/>
    <mergeCell ref="A377:B377"/>
    <mergeCell ref="A384:B384"/>
    <mergeCell ref="A394:B394"/>
    <mergeCell ref="A396:B396"/>
    <mergeCell ref="A437:B437"/>
    <mergeCell ref="A453:B453"/>
    <mergeCell ref="A462:B462"/>
    <mergeCell ref="A469:B469"/>
    <mergeCell ref="A475:B475"/>
    <mergeCell ref="A499:B499"/>
    <mergeCell ref="A530:B530"/>
    <mergeCell ref="A553:B553"/>
    <mergeCell ref="A592:B592"/>
    <mergeCell ref="A606:B606"/>
    <mergeCell ref="A617:B617"/>
    <mergeCell ref="A676:B676"/>
    <mergeCell ref="A680:B680"/>
    <mergeCell ref="A682:B682"/>
    <mergeCell ref="A684:B684"/>
    <mergeCell ref="A711:B711"/>
    <mergeCell ref="A726:B726"/>
    <mergeCell ref="A754:B754"/>
    <mergeCell ref="A763:B763"/>
    <mergeCell ref="A772:B772"/>
    <mergeCell ref="A776:B776"/>
    <mergeCell ref="A788:B788"/>
    <mergeCell ref="A861:B861"/>
    <mergeCell ref="A878:B878"/>
    <mergeCell ref="A883:B883"/>
    <mergeCell ref="A885:B885"/>
    <mergeCell ref="A907:B907"/>
    <mergeCell ref="A908:B908"/>
    <mergeCell ref="A913:B913"/>
    <mergeCell ref="A922:B922"/>
    <mergeCell ref="A928:B928"/>
    <mergeCell ref="A929:B929"/>
    <mergeCell ref="A938:B938"/>
    <mergeCell ref="A955:B955"/>
    <mergeCell ref="A964:B964"/>
    <mergeCell ref="A966:B966"/>
    <mergeCell ref="A3:A6"/>
    <mergeCell ref="B3:B6"/>
    <mergeCell ref="C3:C6"/>
    <mergeCell ref="D3:D6"/>
    <mergeCell ref="E3:E6"/>
    <mergeCell ref="F3:F6"/>
    <mergeCell ref="G3:G6"/>
    <mergeCell ref="H4:H6"/>
    <mergeCell ref="O3:O6"/>
    <mergeCell ref="P3:P6"/>
    <mergeCell ref="Q3:Q6"/>
    <mergeCell ref="R3:R6"/>
    <mergeCell ref="I4:J5"/>
    <mergeCell ref="K4:L5"/>
    <mergeCell ref="M4:N5"/>
  </mergeCells>
  <printOptions horizontalCentered="1"/>
  <pageMargins left="0.354166666666667" right="0.314583333333333" top="0.60625" bottom="0.472222222222222" header="0.5" footer="0.275"/>
  <pageSetup paperSize="9" scale="30" fitToHeight="0" orientation="landscape" horizontalDpi="600"/>
  <headerFooter>
    <oddFooter>&amp;C第 &amp;P 页，共 &amp;N 页</oddFooter>
  </headerFooter>
  <ignoredErrors>
    <ignoredError sqref="Q780:Q783 Q719 Q722:Q734" numberStoredAsText="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中调项目库</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花石</cp:lastModifiedBy>
  <dcterms:created xsi:type="dcterms:W3CDTF">2021-10-14T01:47:00Z</dcterms:created>
  <dcterms:modified xsi:type="dcterms:W3CDTF">2024-12-29T13:23:30Z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D901077153124A688E6FC4C22CB21ADD_13</vt:lpwstr>
  </property>
  <property fmtid="{D5CDD505-2E9C-101B-9397-08002B2CF9AE}" pid="4" name="KSOReadingLayout">
    <vt:bool>true</vt:bool>
  </property>
</Properties>
</file>