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342"/>
  </bookViews>
  <sheets>
    <sheet name="Sheet1" sheetId="1" r:id="rId1"/>
  </sheets>
  <definedNames>
    <definedName name="_xlnm._FilterDatabase" localSheetId="0" hidden="1">Sheet1!$A$7:$S$744</definedName>
    <definedName name="_xlnm.Print_Titles" localSheetId="0">Sheet1!$2:$4</definedName>
    <definedName name="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<sst xmlns="http://schemas.openxmlformats.org/spreadsheetml/2006/main" count="5376" uniqueCount="1546">
  <si>
    <r>
      <t>张家川县</t>
    </r>
    <r>
      <rPr>
        <sz val="48"/>
        <rFont val="Times New Roman"/>
        <charset val="0"/>
      </rPr>
      <t>2025</t>
    </r>
    <r>
      <rPr>
        <sz val="48"/>
        <rFont val="方正小标宋简体"/>
        <charset val="0"/>
      </rPr>
      <t>年财政衔接资金项目完成情况统计表</t>
    </r>
  </si>
  <si>
    <t>序号</t>
  </si>
  <si>
    <t>项目名称</t>
  </si>
  <si>
    <r>
      <rPr>
        <b/>
        <sz val="18"/>
        <rFont val="宋体"/>
        <charset val="134"/>
      </rPr>
      <t>建设</t>
    </r>
    <r>
      <rPr>
        <b/>
        <sz val="18"/>
        <rFont val="Times New Roman"/>
        <charset val="0"/>
      </rPr>
      <t xml:space="preserve">
</t>
    </r>
    <r>
      <rPr>
        <b/>
        <sz val="18"/>
        <rFont val="宋体"/>
        <charset val="134"/>
      </rPr>
      <t>性质（新建或续建）</t>
    </r>
  </si>
  <si>
    <r>
      <rPr>
        <b/>
        <sz val="18"/>
        <rFont val="宋体"/>
        <charset val="134"/>
      </rPr>
      <t>建设</t>
    </r>
    <r>
      <rPr>
        <b/>
        <sz val="18"/>
        <rFont val="Times New Roman"/>
        <charset val="0"/>
      </rPr>
      <t xml:space="preserve">
</t>
    </r>
    <r>
      <rPr>
        <b/>
        <sz val="18"/>
        <rFont val="宋体"/>
        <charset val="134"/>
      </rPr>
      <t>起止</t>
    </r>
    <r>
      <rPr>
        <b/>
        <sz val="18"/>
        <rFont val="Times New Roman"/>
        <charset val="0"/>
      </rPr>
      <t xml:space="preserve">
</t>
    </r>
    <r>
      <rPr>
        <b/>
        <sz val="18"/>
        <rFont val="宋体"/>
        <charset val="134"/>
      </rPr>
      <t>年限</t>
    </r>
  </si>
  <si>
    <r>
      <rPr>
        <b/>
        <sz val="18"/>
        <rFont val="宋体"/>
        <charset val="0"/>
      </rPr>
      <t>建设地点</t>
    </r>
    <r>
      <rPr>
        <b/>
        <sz val="18"/>
        <rFont val="Times New Roman"/>
        <charset val="0"/>
      </rPr>
      <t xml:space="preserve">
</t>
    </r>
    <r>
      <rPr>
        <b/>
        <sz val="18"/>
        <rFont val="宋体"/>
        <charset val="0"/>
      </rPr>
      <t>（以乡镇为单位细化到村）</t>
    </r>
  </si>
  <si>
    <t>建设内容与规模</t>
  </si>
  <si>
    <r>
      <rPr>
        <b/>
        <sz val="18"/>
        <rFont val="宋体"/>
        <charset val="134"/>
      </rPr>
      <t>计划投资</t>
    </r>
    <r>
      <rPr>
        <b/>
        <sz val="18"/>
        <rFont val="Times New Roman"/>
        <charset val="134"/>
      </rPr>
      <t xml:space="preserve">
</t>
    </r>
    <r>
      <rPr>
        <b/>
        <sz val="18"/>
        <rFont val="宋体"/>
        <charset val="134"/>
      </rPr>
      <t>（万元）</t>
    </r>
  </si>
  <si>
    <t>资金来源</t>
  </si>
  <si>
    <t>实际完成投资
（万元）</t>
  </si>
  <si>
    <r>
      <rPr>
        <b/>
        <sz val="18"/>
        <rFont val="宋体"/>
        <charset val="0"/>
      </rPr>
      <t>项目</t>
    </r>
    <r>
      <rPr>
        <b/>
        <sz val="18"/>
        <rFont val="Times New Roman"/>
        <charset val="0"/>
      </rPr>
      <t xml:space="preserve">
</t>
    </r>
    <r>
      <rPr>
        <b/>
        <sz val="18"/>
        <rFont val="宋体"/>
        <charset val="0"/>
      </rPr>
      <t>主管</t>
    </r>
    <r>
      <rPr>
        <b/>
        <sz val="18"/>
        <rFont val="Times New Roman"/>
        <charset val="0"/>
      </rPr>
      <t xml:space="preserve">
</t>
    </r>
    <r>
      <rPr>
        <b/>
        <sz val="18"/>
        <rFont val="宋体"/>
        <charset val="0"/>
      </rPr>
      <t>单位</t>
    </r>
  </si>
  <si>
    <r>
      <rPr>
        <b/>
        <sz val="18"/>
        <rFont val="宋体"/>
        <charset val="134"/>
      </rPr>
      <t>项目</t>
    </r>
    <r>
      <rPr>
        <b/>
        <sz val="18"/>
        <rFont val="Times New Roman"/>
        <charset val="0"/>
      </rPr>
      <t xml:space="preserve">
</t>
    </r>
    <r>
      <rPr>
        <b/>
        <sz val="18"/>
        <rFont val="宋体"/>
        <charset val="134"/>
      </rPr>
      <t>实施</t>
    </r>
    <r>
      <rPr>
        <b/>
        <sz val="18"/>
        <rFont val="Times New Roman"/>
        <charset val="0"/>
      </rPr>
      <t xml:space="preserve">
</t>
    </r>
    <r>
      <rPr>
        <b/>
        <sz val="18"/>
        <rFont val="宋体"/>
        <charset val="134"/>
      </rPr>
      <t>单位</t>
    </r>
  </si>
  <si>
    <t>是否已完工</t>
  </si>
  <si>
    <t>中央</t>
  </si>
  <si>
    <t>省级</t>
  </si>
  <si>
    <t>市级</t>
  </si>
  <si>
    <t>县级</t>
  </si>
  <si>
    <t>合计</t>
  </si>
  <si>
    <t>产业项目资金</t>
  </si>
  <si>
    <t>中央省级第一批  
   张农领办发〔2025〕2号</t>
  </si>
  <si>
    <t>一</t>
  </si>
  <si>
    <t>乡村产业发展类项目</t>
  </si>
  <si>
    <r>
      <rPr>
        <b/>
        <sz val="18"/>
        <rFont val="宋体"/>
        <charset val="134"/>
      </rPr>
      <t>概算投资</t>
    </r>
    <r>
      <rPr>
        <b/>
        <sz val="18"/>
        <rFont val="Times New Roman"/>
        <charset val="134"/>
      </rPr>
      <t>20991.3625</t>
    </r>
    <r>
      <rPr>
        <b/>
        <sz val="18"/>
        <rFont val="宋体"/>
        <charset val="134"/>
      </rPr>
      <t>万元用于实施乡村产业发展类项目。</t>
    </r>
  </si>
  <si>
    <t>（一）</t>
  </si>
  <si>
    <t>到户类</t>
  </si>
  <si>
    <r>
      <rPr>
        <b/>
        <sz val="16"/>
        <rFont val="宋体"/>
        <charset val="134"/>
      </rPr>
      <t>概算投资</t>
    </r>
    <r>
      <rPr>
        <b/>
        <sz val="16"/>
        <rFont val="Times New Roman"/>
        <charset val="134"/>
      </rPr>
      <t>9171.0935</t>
    </r>
    <r>
      <rPr>
        <b/>
        <sz val="16"/>
        <rFont val="宋体"/>
        <charset val="134"/>
      </rPr>
      <t>万元用于实施到户类补助项目。</t>
    </r>
  </si>
  <si>
    <t>①</t>
  </si>
  <si>
    <t>种植业（脱贫户、监测户）</t>
  </si>
  <si>
    <r>
      <rPr>
        <b/>
        <sz val="16"/>
        <rFont val="宋体"/>
        <charset val="134"/>
      </rPr>
      <t>概算投资</t>
    </r>
    <r>
      <rPr>
        <b/>
        <sz val="16"/>
        <rFont val="Times New Roman"/>
        <charset val="134"/>
      </rPr>
      <t>2748.672</t>
    </r>
    <r>
      <rPr>
        <b/>
        <sz val="16"/>
        <rFont val="宋体"/>
        <charset val="134"/>
      </rPr>
      <t>万元用于实施脱贫户、监测户种植业到户补助项目。</t>
    </r>
  </si>
  <si>
    <t>马铃薯种植到户补助项目</t>
  </si>
  <si>
    <t>新建</t>
  </si>
  <si>
    <t>2025.01-2025.12</t>
  </si>
  <si>
    <t>相关乡镇</t>
  </si>
  <si>
    <r>
      <rPr>
        <b/>
        <sz val="16"/>
        <rFont val="宋体"/>
        <charset val="134"/>
      </rPr>
      <t>概算投资</t>
    </r>
    <r>
      <rPr>
        <b/>
        <sz val="16"/>
        <rFont val="Times New Roman"/>
        <charset val="134"/>
      </rPr>
      <t>797.004</t>
    </r>
    <r>
      <rPr>
        <b/>
        <sz val="16"/>
        <rFont val="宋体"/>
        <charset val="134"/>
      </rPr>
      <t>万元用于实施马铃薯种植到户补助项目</t>
    </r>
    <r>
      <rPr>
        <b/>
        <sz val="16"/>
        <rFont val="Times New Roman"/>
        <charset val="134"/>
      </rPr>
      <t>13283.4</t>
    </r>
    <r>
      <rPr>
        <b/>
        <sz val="16"/>
        <rFont val="宋体"/>
        <charset val="134"/>
      </rPr>
      <t>亩，亩均补助马铃薯原种和黑地膜</t>
    </r>
    <r>
      <rPr>
        <b/>
        <sz val="16"/>
        <rFont val="Times New Roman"/>
        <charset val="134"/>
      </rPr>
      <t>600</t>
    </r>
    <r>
      <rPr>
        <b/>
        <sz val="16"/>
        <rFont val="宋体"/>
        <charset val="134"/>
      </rPr>
      <t>元。</t>
    </r>
  </si>
  <si>
    <t>木河乡马铃薯种植到户补助项目</t>
  </si>
  <si>
    <t>木河乡</t>
  </si>
  <si>
    <r>
      <rPr>
        <sz val="16"/>
        <rFont val="宋体"/>
        <charset val="134"/>
      </rPr>
      <t>在木河乡实施脱贫户、监测户马铃薯种植到户补助项目</t>
    </r>
    <r>
      <rPr>
        <sz val="16"/>
        <rFont val="Times New Roman"/>
        <charset val="0"/>
      </rPr>
      <t>997</t>
    </r>
    <r>
      <rPr>
        <sz val="16"/>
        <rFont val="宋体"/>
        <charset val="134"/>
      </rPr>
      <t>亩，每亩补助</t>
    </r>
    <r>
      <rPr>
        <sz val="16"/>
        <rFont val="Times New Roman"/>
        <charset val="0"/>
      </rPr>
      <t>600</t>
    </r>
    <r>
      <rPr>
        <sz val="16"/>
        <rFont val="宋体"/>
        <charset val="134"/>
      </rPr>
      <t>元。共补助</t>
    </r>
    <r>
      <rPr>
        <sz val="16"/>
        <rFont val="Times New Roman"/>
        <charset val="0"/>
      </rPr>
      <t>59.82</t>
    </r>
    <r>
      <rPr>
        <sz val="16"/>
        <rFont val="宋体"/>
        <charset val="134"/>
      </rPr>
      <t>万元。其中：杜渠村</t>
    </r>
    <r>
      <rPr>
        <sz val="16"/>
        <rFont val="Times New Roman"/>
        <charset val="0"/>
      </rPr>
      <t>34</t>
    </r>
    <r>
      <rPr>
        <sz val="16"/>
        <rFont val="宋体"/>
        <charset val="134"/>
      </rPr>
      <t>户</t>
    </r>
    <r>
      <rPr>
        <sz val="16"/>
        <rFont val="Times New Roman"/>
        <charset val="0"/>
      </rPr>
      <t>90</t>
    </r>
    <r>
      <rPr>
        <sz val="16"/>
        <rFont val="宋体"/>
        <charset val="134"/>
      </rPr>
      <t>亩，高山村</t>
    </r>
    <r>
      <rPr>
        <sz val="16"/>
        <rFont val="Times New Roman"/>
        <charset val="0"/>
      </rPr>
      <t>30</t>
    </r>
    <r>
      <rPr>
        <sz val="16"/>
        <rFont val="宋体"/>
        <charset val="134"/>
      </rPr>
      <t>户</t>
    </r>
    <r>
      <rPr>
        <sz val="16"/>
        <rFont val="Times New Roman"/>
        <charset val="0"/>
      </rPr>
      <t>200</t>
    </r>
    <r>
      <rPr>
        <sz val="16"/>
        <rFont val="宋体"/>
        <charset val="134"/>
      </rPr>
      <t>亩，李沟村</t>
    </r>
    <r>
      <rPr>
        <sz val="16"/>
        <rFont val="Times New Roman"/>
        <charset val="0"/>
      </rPr>
      <t>120</t>
    </r>
    <r>
      <rPr>
        <sz val="16"/>
        <rFont val="宋体"/>
        <charset val="134"/>
      </rPr>
      <t>户</t>
    </r>
    <r>
      <rPr>
        <sz val="16"/>
        <rFont val="Times New Roman"/>
        <charset val="0"/>
      </rPr>
      <t>110</t>
    </r>
    <r>
      <rPr>
        <sz val="16"/>
        <rFont val="宋体"/>
        <charset val="134"/>
      </rPr>
      <t>亩，马坪村</t>
    </r>
    <r>
      <rPr>
        <sz val="16"/>
        <rFont val="Times New Roman"/>
        <charset val="0"/>
      </rPr>
      <t>10</t>
    </r>
    <r>
      <rPr>
        <sz val="16"/>
        <rFont val="宋体"/>
        <charset val="134"/>
      </rPr>
      <t>户</t>
    </r>
    <r>
      <rPr>
        <sz val="16"/>
        <rFont val="Times New Roman"/>
        <charset val="0"/>
      </rPr>
      <t>23</t>
    </r>
    <r>
      <rPr>
        <sz val="16"/>
        <rFont val="宋体"/>
        <charset val="134"/>
      </rPr>
      <t>亩，毛家村</t>
    </r>
    <r>
      <rPr>
        <sz val="16"/>
        <rFont val="Times New Roman"/>
        <charset val="0"/>
      </rPr>
      <t>42</t>
    </r>
    <r>
      <rPr>
        <sz val="16"/>
        <rFont val="宋体"/>
        <charset val="134"/>
      </rPr>
      <t>户</t>
    </r>
    <r>
      <rPr>
        <sz val="16"/>
        <rFont val="Times New Roman"/>
        <charset val="0"/>
      </rPr>
      <t>46</t>
    </r>
    <r>
      <rPr>
        <sz val="16"/>
        <rFont val="宋体"/>
        <charset val="134"/>
      </rPr>
      <t>亩，坪王村</t>
    </r>
    <r>
      <rPr>
        <sz val="16"/>
        <rFont val="Times New Roman"/>
        <charset val="0"/>
      </rPr>
      <t>23</t>
    </r>
    <r>
      <rPr>
        <sz val="16"/>
        <rFont val="宋体"/>
        <charset val="134"/>
      </rPr>
      <t>户</t>
    </r>
    <r>
      <rPr>
        <sz val="16"/>
        <rFont val="Times New Roman"/>
        <charset val="0"/>
      </rPr>
      <t>20</t>
    </r>
    <r>
      <rPr>
        <sz val="16"/>
        <rFont val="宋体"/>
        <charset val="134"/>
      </rPr>
      <t>亩，秋木村</t>
    </r>
    <r>
      <rPr>
        <sz val="16"/>
        <rFont val="Times New Roman"/>
        <charset val="0"/>
      </rPr>
      <t>133</t>
    </r>
    <r>
      <rPr>
        <sz val="16"/>
        <rFont val="宋体"/>
        <charset val="134"/>
      </rPr>
      <t>户</t>
    </r>
    <r>
      <rPr>
        <sz val="16"/>
        <rFont val="Times New Roman"/>
        <charset val="0"/>
      </rPr>
      <t>298</t>
    </r>
    <r>
      <rPr>
        <sz val="16"/>
        <rFont val="宋体"/>
        <charset val="134"/>
      </rPr>
      <t>亩，上渠村</t>
    </r>
    <r>
      <rPr>
        <sz val="16"/>
        <rFont val="Times New Roman"/>
        <charset val="0"/>
      </rPr>
      <t>22</t>
    </r>
    <r>
      <rPr>
        <sz val="16"/>
        <rFont val="宋体"/>
        <charset val="134"/>
      </rPr>
      <t>户</t>
    </r>
    <r>
      <rPr>
        <sz val="16"/>
        <rFont val="Times New Roman"/>
        <charset val="0"/>
      </rPr>
      <t>35</t>
    </r>
    <r>
      <rPr>
        <sz val="16"/>
        <rFont val="宋体"/>
        <charset val="134"/>
      </rPr>
      <t>亩，下庞村</t>
    </r>
    <r>
      <rPr>
        <sz val="16"/>
        <rFont val="Times New Roman"/>
        <charset val="0"/>
      </rPr>
      <t>69</t>
    </r>
    <r>
      <rPr>
        <sz val="16"/>
        <rFont val="宋体"/>
        <charset val="134"/>
      </rPr>
      <t>户</t>
    </r>
    <r>
      <rPr>
        <sz val="16"/>
        <rFont val="Times New Roman"/>
        <charset val="0"/>
      </rPr>
      <t>69</t>
    </r>
    <r>
      <rPr>
        <sz val="16"/>
        <rFont val="宋体"/>
        <charset val="134"/>
      </rPr>
      <t>亩，庄河村</t>
    </r>
    <r>
      <rPr>
        <sz val="16"/>
        <rFont val="Times New Roman"/>
        <charset val="0"/>
      </rPr>
      <t>96</t>
    </r>
    <r>
      <rPr>
        <sz val="16"/>
        <rFont val="宋体"/>
        <charset val="134"/>
      </rPr>
      <t>户</t>
    </r>
    <r>
      <rPr>
        <sz val="16"/>
        <rFont val="Times New Roman"/>
        <charset val="0"/>
      </rPr>
      <t>106</t>
    </r>
    <r>
      <rPr>
        <sz val="16"/>
        <rFont val="宋体"/>
        <charset val="134"/>
      </rPr>
      <t>亩。</t>
    </r>
  </si>
  <si>
    <t>县农业农村局</t>
  </si>
  <si>
    <t>是</t>
  </si>
  <si>
    <t>连五乡马铃薯种植到户补助项目</t>
  </si>
  <si>
    <t>连五乡</t>
  </si>
  <si>
    <r>
      <rPr>
        <sz val="16"/>
        <rFont val="宋体"/>
        <charset val="134"/>
      </rPr>
      <t>连五乡投入</t>
    </r>
    <r>
      <rPr>
        <sz val="16"/>
        <rFont val="Times New Roman"/>
        <charset val="0"/>
      </rPr>
      <t>90.12</t>
    </r>
    <r>
      <rPr>
        <sz val="16"/>
        <rFont val="宋体"/>
        <charset val="134"/>
      </rPr>
      <t>万元种植良种马铃薯</t>
    </r>
    <r>
      <rPr>
        <sz val="16"/>
        <rFont val="Times New Roman"/>
        <charset val="0"/>
      </rPr>
      <t>1502</t>
    </r>
    <r>
      <rPr>
        <sz val="16"/>
        <rFont val="宋体"/>
        <charset val="134"/>
      </rPr>
      <t>亩，每亩补助</t>
    </r>
    <r>
      <rPr>
        <sz val="16"/>
        <rFont val="Times New Roman"/>
        <charset val="0"/>
      </rPr>
      <t>600</t>
    </r>
    <r>
      <rPr>
        <sz val="16"/>
        <rFont val="宋体"/>
        <charset val="134"/>
      </rPr>
      <t>元。其中连五村</t>
    </r>
    <r>
      <rPr>
        <sz val="16"/>
        <rFont val="Times New Roman"/>
        <charset val="0"/>
      </rPr>
      <t>92</t>
    </r>
    <r>
      <rPr>
        <sz val="16"/>
        <rFont val="宋体"/>
        <charset val="134"/>
      </rPr>
      <t>户</t>
    </r>
    <r>
      <rPr>
        <sz val="16"/>
        <rFont val="Times New Roman"/>
        <charset val="0"/>
      </rPr>
      <t>300</t>
    </r>
    <r>
      <rPr>
        <sz val="16"/>
        <rFont val="宋体"/>
        <charset val="134"/>
      </rPr>
      <t>亩，兰家村</t>
    </r>
    <r>
      <rPr>
        <sz val="16"/>
        <rFont val="Times New Roman"/>
        <charset val="0"/>
      </rPr>
      <t>42</t>
    </r>
    <r>
      <rPr>
        <sz val="16"/>
        <rFont val="宋体"/>
        <charset val="134"/>
      </rPr>
      <t>户</t>
    </r>
    <r>
      <rPr>
        <sz val="16"/>
        <rFont val="Times New Roman"/>
        <charset val="0"/>
      </rPr>
      <t>50</t>
    </r>
    <r>
      <rPr>
        <sz val="16"/>
        <rFont val="宋体"/>
        <charset val="134"/>
      </rPr>
      <t>亩，张家村</t>
    </r>
    <r>
      <rPr>
        <sz val="16"/>
        <rFont val="Times New Roman"/>
        <charset val="0"/>
      </rPr>
      <t>65</t>
    </r>
    <r>
      <rPr>
        <sz val="16"/>
        <rFont val="宋体"/>
        <charset val="134"/>
      </rPr>
      <t>户</t>
    </r>
    <r>
      <rPr>
        <sz val="16"/>
        <rFont val="Times New Roman"/>
        <charset val="0"/>
      </rPr>
      <t>120</t>
    </r>
    <r>
      <rPr>
        <sz val="16"/>
        <rFont val="宋体"/>
        <charset val="134"/>
      </rPr>
      <t>亩，四合村</t>
    </r>
    <r>
      <rPr>
        <sz val="16"/>
        <rFont val="Times New Roman"/>
        <charset val="0"/>
      </rPr>
      <t>105</t>
    </r>
    <r>
      <rPr>
        <sz val="16"/>
        <rFont val="宋体"/>
        <charset val="134"/>
      </rPr>
      <t>户</t>
    </r>
    <r>
      <rPr>
        <sz val="16"/>
        <rFont val="Times New Roman"/>
        <charset val="0"/>
      </rPr>
      <t>105</t>
    </r>
    <r>
      <rPr>
        <sz val="16"/>
        <rFont val="宋体"/>
        <charset val="134"/>
      </rPr>
      <t>亩，中心村</t>
    </r>
    <r>
      <rPr>
        <sz val="16"/>
        <rFont val="Times New Roman"/>
        <charset val="0"/>
      </rPr>
      <t>54</t>
    </r>
    <r>
      <rPr>
        <sz val="16"/>
        <rFont val="宋体"/>
        <charset val="134"/>
      </rPr>
      <t>户</t>
    </r>
    <r>
      <rPr>
        <sz val="16"/>
        <rFont val="Times New Roman"/>
        <charset val="0"/>
      </rPr>
      <t>100</t>
    </r>
    <r>
      <rPr>
        <sz val="16"/>
        <rFont val="宋体"/>
        <charset val="134"/>
      </rPr>
      <t>亩，陈家村</t>
    </r>
    <r>
      <rPr>
        <sz val="16"/>
        <rFont val="Times New Roman"/>
        <charset val="0"/>
      </rPr>
      <t>55</t>
    </r>
    <r>
      <rPr>
        <sz val="16"/>
        <rFont val="宋体"/>
        <charset val="134"/>
      </rPr>
      <t>户</t>
    </r>
    <r>
      <rPr>
        <sz val="16"/>
        <rFont val="Times New Roman"/>
        <charset val="0"/>
      </rPr>
      <t>40</t>
    </r>
    <r>
      <rPr>
        <sz val="16"/>
        <rFont val="宋体"/>
        <charset val="134"/>
      </rPr>
      <t>亩，高庄村</t>
    </r>
    <r>
      <rPr>
        <sz val="16"/>
        <rFont val="Times New Roman"/>
        <charset val="0"/>
      </rPr>
      <t>95</t>
    </r>
    <r>
      <rPr>
        <sz val="16"/>
        <rFont val="宋体"/>
        <charset val="134"/>
      </rPr>
      <t>户</t>
    </r>
    <r>
      <rPr>
        <sz val="16"/>
        <rFont val="Times New Roman"/>
        <charset val="0"/>
      </rPr>
      <t>60</t>
    </r>
    <r>
      <rPr>
        <sz val="16"/>
        <rFont val="宋体"/>
        <charset val="134"/>
      </rPr>
      <t>亩，腰庄村</t>
    </r>
    <r>
      <rPr>
        <sz val="16"/>
        <rFont val="Times New Roman"/>
        <charset val="0"/>
      </rPr>
      <t>118</t>
    </r>
    <r>
      <rPr>
        <sz val="16"/>
        <rFont val="宋体"/>
        <charset val="134"/>
      </rPr>
      <t>户</t>
    </r>
    <r>
      <rPr>
        <sz val="16"/>
        <rFont val="Times New Roman"/>
        <charset val="0"/>
      </rPr>
      <t>135</t>
    </r>
    <r>
      <rPr>
        <sz val="16"/>
        <rFont val="宋体"/>
        <charset val="134"/>
      </rPr>
      <t>亩，李家村</t>
    </r>
    <r>
      <rPr>
        <sz val="16"/>
        <rFont val="Times New Roman"/>
        <charset val="0"/>
      </rPr>
      <t>52</t>
    </r>
    <r>
      <rPr>
        <sz val="16"/>
        <rFont val="宋体"/>
        <charset val="134"/>
      </rPr>
      <t>户</t>
    </r>
    <r>
      <rPr>
        <sz val="16"/>
        <rFont val="Times New Roman"/>
        <charset val="0"/>
      </rPr>
      <t>112</t>
    </r>
    <r>
      <rPr>
        <sz val="16"/>
        <rFont val="宋体"/>
        <charset val="134"/>
      </rPr>
      <t>亩，三合村</t>
    </r>
    <r>
      <rPr>
        <sz val="16"/>
        <rFont val="Times New Roman"/>
        <charset val="0"/>
      </rPr>
      <t>70</t>
    </r>
    <r>
      <rPr>
        <sz val="16"/>
        <rFont val="宋体"/>
        <charset val="134"/>
      </rPr>
      <t>户</t>
    </r>
    <r>
      <rPr>
        <sz val="16"/>
        <rFont val="Times New Roman"/>
        <charset val="0"/>
      </rPr>
      <t>272</t>
    </r>
    <r>
      <rPr>
        <sz val="16"/>
        <rFont val="宋体"/>
        <charset val="134"/>
      </rPr>
      <t>亩，中渠村</t>
    </r>
    <r>
      <rPr>
        <sz val="16"/>
        <rFont val="Times New Roman"/>
        <charset val="0"/>
      </rPr>
      <t>48</t>
    </r>
    <r>
      <rPr>
        <sz val="16"/>
        <rFont val="宋体"/>
        <charset val="134"/>
      </rPr>
      <t>户</t>
    </r>
    <r>
      <rPr>
        <sz val="16"/>
        <rFont val="Times New Roman"/>
        <charset val="0"/>
      </rPr>
      <t>38</t>
    </r>
    <r>
      <rPr>
        <sz val="16"/>
        <rFont val="宋体"/>
        <charset val="134"/>
      </rPr>
      <t>亩，贠家村</t>
    </r>
    <r>
      <rPr>
        <sz val="16"/>
        <rFont val="Times New Roman"/>
        <charset val="0"/>
      </rPr>
      <t>67</t>
    </r>
    <r>
      <rPr>
        <sz val="16"/>
        <rFont val="宋体"/>
        <charset val="134"/>
      </rPr>
      <t>户</t>
    </r>
    <r>
      <rPr>
        <sz val="16"/>
        <rFont val="Times New Roman"/>
        <charset val="0"/>
      </rPr>
      <t>120</t>
    </r>
    <r>
      <rPr>
        <sz val="16"/>
        <rFont val="宋体"/>
        <charset val="134"/>
      </rPr>
      <t>亩，马咀村</t>
    </r>
    <r>
      <rPr>
        <sz val="16"/>
        <rFont val="Times New Roman"/>
        <charset val="0"/>
      </rPr>
      <t>100</t>
    </r>
    <r>
      <rPr>
        <sz val="16"/>
        <rFont val="宋体"/>
        <charset val="134"/>
      </rPr>
      <t>户</t>
    </r>
    <r>
      <rPr>
        <sz val="16"/>
        <rFont val="Times New Roman"/>
        <charset val="0"/>
      </rPr>
      <t>50</t>
    </r>
    <r>
      <rPr>
        <sz val="16"/>
        <rFont val="宋体"/>
        <charset val="134"/>
      </rPr>
      <t>亩。</t>
    </r>
  </si>
  <si>
    <t>平安乡马铃薯种植到户补助项目</t>
  </si>
  <si>
    <t>平安乡</t>
  </si>
  <si>
    <r>
      <rPr>
        <sz val="16"/>
        <rFont val="宋体"/>
        <charset val="134"/>
      </rPr>
      <t>为平安乡脱贫户、监测户实施种植全膜马铃薯项目，每亩补助</t>
    </r>
    <r>
      <rPr>
        <sz val="16"/>
        <rFont val="Times New Roman"/>
        <charset val="0"/>
      </rPr>
      <t>600</t>
    </r>
    <r>
      <rPr>
        <sz val="16"/>
        <rFont val="宋体"/>
        <charset val="134"/>
      </rPr>
      <t>元。总计</t>
    </r>
    <r>
      <rPr>
        <sz val="16"/>
        <rFont val="Times New Roman"/>
        <charset val="0"/>
      </rPr>
      <t>595</t>
    </r>
    <r>
      <rPr>
        <sz val="16"/>
        <rFont val="宋体"/>
        <charset val="134"/>
      </rPr>
      <t>亩</t>
    </r>
    <r>
      <rPr>
        <sz val="16"/>
        <rFont val="Times New Roman"/>
        <charset val="0"/>
      </rPr>
      <t>35.7</t>
    </r>
    <r>
      <rPr>
        <sz val="16"/>
        <rFont val="宋体"/>
        <charset val="134"/>
      </rPr>
      <t>万元。其中脱贫户包梁村</t>
    </r>
    <r>
      <rPr>
        <sz val="16"/>
        <rFont val="Times New Roman"/>
        <charset val="0"/>
      </rPr>
      <t>10</t>
    </r>
    <r>
      <rPr>
        <sz val="16"/>
        <rFont val="宋体"/>
        <charset val="134"/>
      </rPr>
      <t>户</t>
    </r>
    <r>
      <rPr>
        <sz val="16"/>
        <rFont val="Times New Roman"/>
        <charset val="0"/>
      </rPr>
      <t>10</t>
    </r>
    <r>
      <rPr>
        <sz val="16"/>
        <rFont val="宋体"/>
        <charset val="134"/>
      </rPr>
      <t>亩，大湾村</t>
    </r>
    <r>
      <rPr>
        <sz val="16"/>
        <rFont val="Times New Roman"/>
        <charset val="0"/>
      </rPr>
      <t>32</t>
    </r>
    <r>
      <rPr>
        <sz val="16"/>
        <rFont val="宋体"/>
        <charset val="134"/>
      </rPr>
      <t>户</t>
    </r>
    <r>
      <rPr>
        <sz val="16"/>
        <rFont val="Times New Roman"/>
        <charset val="0"/>
      </rPr>
      <t>53</t>
    </r>
    <r>
      <rPr>
        <sz val="16"/>
        <rFont val="宋体"/>
        <charset val="134"/>
      </rPr>
      <t>亩，马原村</t>
    </r>
    <r>
      <rPr>
        <sz val="16"/>
        <rFont val="Times New Roman"/>
        <charset val="0"/>
      </rPr>
      <t>46</t>
    </r>
    <r>
      <rPr>
        <sz val="16"/>
        <rFont val="宋体"/>
        <charset val="134"/>
      </rPr>
      <t>户</t>
    </r>
    <r>
      <rPr>
        <sz val="16"/>
        <rFont val="Times New Roman"/>
        <charset val="0"/>
      </rPr>
      <t>75</t>
    </r>
    <r>
      <rPr>
        <sz val="16"/>
        <rFont val="宋体"/>
        <charset val="134"/>
      </rPr>
      <t>亩，水泉村</t>
    </r>
    <r>
      <rPr>
        <sz val="16"/>
        <rFont val="Times New Roman"/>
        <charset val="0"/>
      </rPr>
      <t>23</t>
    </r>
    <r>
      <rPr>
        <sz val="16"/>
        <rFont val="宋体"/>
        <charset val="134"/>
      </rPr>
      <t>户</t>
    </r>
    <r>
      <rPr>
        <sz val="16"/>
        <rFont val="Times New Roman"/>
        <charset val="0"/>
      </rPr>
      <t>23</t>
    </r>
    <r>
      <rPr>
        <sz val="16"/>
        <rFont val="宋体"/>
        <charset val="134"/>
      </rPr>
      <t>亩，新庄村</t>
    </r>
    <r>
      <rPr>
        <sz val="16"/>
        <rFont val="Times New Roman"/>
        <charset val="0"/>
      </rPr>
      <t>69</t>
    </r>
    <r>
      <rPr>
        <sz val="16"/>
        <rFont val="宋体"/>
        <charset val="134"/>
      </rPr>
      <t>户</t>
    </r>
    <r>
      <rPr>
        <sz val="16"/>
        <rFont val="Times New Roman"/>
        <charset val="0"/>
      </rPr>
      <t>106</t>
    </r>
    <r>
      <rPr>
        <sz val="16"/>
        <rFont val="宋体"/>
        <charset val="134"/>
      </rPr>
      <t>亩，铁固村</t>
    </r>
    <r>
      <rPr>
        <sz val="16"/>
        <rFont val="Times New Roman"/>
        <charset val="0"/>
      </rPr>
      <t>30</t>
    </r>
    <r>
      <rPr>
        <sz val="16"/>
        <rFont val="宋体"/>
        <charset val="134"/>
      </rPr>
      <t>户</t>
    </r>
    <r>
      <rPr>
        <sz val="16"/>
        <rFont val="Times New Roman"/>
        <charset val="0"/>
      </rPr>
      <t>50</t>
    </r>
    <r>
      <rPr>
        <sz val="16"/>
        <rFont val="宋体"/>
        <charset val="134"/>
      </rPr>
      <t>亩，梨树村</t>
    </r>
    <r>
      <rPr>
        <sz val="16"/>
        <rFont val="Times New Roman"/>
        <charset val="0"/>
      </rPr>
      <t>30</t>
    </r>
    <r>
      <rPr>
        <sz val="16"/>
        <rFont val="宋体"/>
        <charset val="134"/>
      </rPr>
      <t>户</t>
    </r>
    <r>
      <rPr>
        <sz val="16"/>
        <rFont val="Times New Roman"/>
        <charset val="0"/>
      </rPr>
      <t>70</t>
    </r>
    <r>
      <rPr>
        <sz val="16"/>
        <rFont val="宋体"/>
        <charset val="134"/>
      </rPr>
      <t>亩、磨马村</t>
    </r>
    <r>
      <rPr>
        <sz val="16"/>
        <rFont val="Times New Roman"/>
        <charset val="0"/>
      </rPr>
      <t>74</t>
    </r>
    <r>
      <rPr>
        <sz val="16"/>
        <rFont val="宋体"/>
        <charset val="134"/>
      </rPr>
      <t>户</t>
    </r>
    <r>
      <rPr>
        <sz val="16"/>
        <rFont val="Times New Roman"/>
        <charset val="0"/>
      </rPr>
      <t>100</t>
    </r>
    <r>
      <rPr>
        <sz val="16"/>
        <rFont val="宋体"/>
        <charset val="134"/>
      </rPr>
      <t>亩；监测户包梁村</t>
    </r>
    <r>
      <rPr>
        <sz val="16"/>
        <rFont val="Times New Roman"/>
        <charset val="0"/>
      </rPr>
      <t>2</t>
    </r>
    <r>
      <rPr>
        <sz val="16"/>
        <rFont val="宋体"/>
        <charset val="134"/>
      </rPr>
      <t>户</t>
    </r>
    <r>
      <rPr>
        <sz val="16"/>
        <rFont val="Times New Roman"/>
        <charset val="0"/>
      </rPr>
      <t>2</t>
    </r>
    <r>
      <rPr>
        <sz val="16"/>
        <rFont val="宋体"/>
        <charset val="134"/>
      </rPr>
      <t>亩，大湾村</t>
    </r>
    <r>
      <rPr>
        <sz val="16"/>
        <rFont val="Times New Roman"/>
        <charset val="0"/>
      </rPr>
      <t>9</t>
    </r>
    <r>
      <rPr>
        <sz val="16"/>
        <rFont val="宋体"/>
        <charset val="134"/>
      </rPr>
      <t>户</t>
    </r>
    <r>
      <rPr>
        <sz val="16"/>
        <rFont val="Times New Roman"/>
        <charset val="0"/>
      </rPr>
      <t>14</t>
    </r>
    <r>
      <rPr>
        <sz val="16"/>
        <rFont val="宋体"/>
        <charset val="134"/>
      </rPr>
      <t>亩，马原村</t>
    </r>
    <r>
      <rPr>
        <sz val="16"/>
        <rFont val="Times New Roman"/>
        <charset val="0"/>
      </rPr>
      <t>11</t>
    </r>
    <r>
      <rPr>
        <sz val="16"/>
        <rFont val="宋体"/>
        <charset val="134"/>
      </rPr>
      <t>户</t>
    </r>
    <r>
      <rPr>
        <sz val="16"/>
        <rFont val="Times New Roman"/>
        <charset val="0"/>
      </rPr>
      <t>25</t>
    </r>
    <r>
      <rPr>
        <sz val="16"/>
        <rFont val="宋体"/>
        <charset val="134"/>
      </rPr>
      <t>亩，水泉村</t>
    </r>
    <r>
      <rPr>
        <sz val="16"/>
        <rFont val="Times New Roman"/>
        <charset val="0"/>
      </rPr>
      <t>8</t>
    </r>
    <r>
      <rPr>
        <sz val="16"/>
        <rFont val="宋体"/>
        <charset val="134"/>
      </rPr>
      <t>户</t>
    </r>
    <r>
      <rPr>
        <sz val="16"/>
        <rFont val="Times New Roman"/>
        <charset val="0"/>
      </rPr>
      <t>8</t>
    </r>
    <r>
      <rPr>
        <sz val="16"/>
        <rFont val="宋体"/>
        <charset val="134"/>
      </rPr>
      <t>亩，铁固村</t>
    </r>
    <r>
      <rPr>
        <sz val="16"/>
        <rFont val="Times New Roman"/>
        <charset val="0"/>
      </rPr>
      <t>8</t>
    </r>
    <r>
      <rPr>
        <sz val="16"/>
        <rFont val="宋体"/>
        <charset val="134"/>
      </rPr>
      <t>户</t>
    </r>
    <r>
      <rPr>
        <sz val="16"/>
        <rFont val="Times New Roman"/>
        <charset val="0"/>
      </rPr>
      <t>25</t>
    </r>
    <r>
      <rPr>
        <sz val="16"/>
        <rFont val="宋体"/>
        <charset val="134"/>
      </rPr>
      <t>亩，梨树村</t>
    </r>
    <r>
      <rPr>
        <sz val="16"/>
        <rFont val="Times New Roman"/>
        <charset val="0"/>
      </rPr>
      <t>2</t>
    </r>
    <r>
      <rPr>
        <sz val="16"/>
        <rFont val="宋体"/>
        <charset val="134"/>
      </rPr>
      <t>户</t>
    </r>
    <r>
      <rPr>
        <sz val="16"/>
        <rFont val="Times New Roman"/>
        <charset val="0"/>
      </rPr>
      <t>20</t>
    </r>
    <r>
      <rPr>
        <sz val="16"/>
        <rFont val="宋体"/>
        <charset val="134"/>
      </rPr>
      <t>亩，新庄村</t>
    </r>
    <r>
      <rPr>
        <sz val="16"/>
        <rFont val="Times New Roman"/>
        <charset val="0"/>
      </rPr>
      <t>14</t>
    </r>
    <r>
      <rPr>
        <sz val="16"/>
        <rFont val="宋体"/>
        <charset val="134"/>
      </rPr>
      <t>户</t>
    </r>
    <r>
      <rPr>
        <sz val="16"/>
        <rFont val="Times New Roman"/>
        <charset val="0"/>
      </rPr>
      <t>14</t>
    </r>
    <r>
      <rPr>
        <sz val="16"/>
        <rFont val="宋体"/>
        <charset val="134"/>
      </rPr>
      <t>亩。</t>
    </r>
  </si>
  <si>
    <t>梁山镇马铃薯种植到户补助项目</t>
  </si>
  <si>
    <t>2025.01.-2025.12</t>
  </si>
  <si>
    <t>梁山镇</t>
  </si>
  <si>
    <t>为梁山镇脱贫户实施种植全膜马铃薯项目，每亩补助600元。总计681.5亩40.89万元。其中五方村30户60亩，吕湾村69户40亩，阳洼村98户205亩，唐刘村48户58亩，丹麻村35户48亩；高营村27户57亩、梁山村54户30.5亩；斜头村79户78亩、杨渠村70户105亩。</t>
  </si>
  <si>
    <t>马关镇马铃薯种植到户补助项目</t>
  </si>
  <si>
    <t>马关镇</t>
  </si>
  <si>
    <r>
      <rPr>
        <sz val="16"/>
        <rFont val="宋体"/>
        <charset val="134"/>
      </rPr>
      <t>在马关镇</t>
    </r>
    <r>
      <rPr>
        <sz val="16"/>
        <rFont val="Times New Roman"/>
        <charset val="0"/>
      </rPr>
      <t>13</t>
    </r>
    <r>
      <rPr>
        <sz val="16"/>
        <rFont val="宋体"/>
        <charset val="134"/>
      </rPr>
      <t>个村实施良种马铃薯到户补助项目</t>
    </r>
    <r>
      <rPr>
        <sz val="16"/>
        <rFont val="Times New Roman"/>
        <charset val="0"/>
      </rPr>
      <t>1148</t>
    </r>
    <r>
      <rPr>
        <sz val="16"/>
        <rFont val="宋体"/>
        <charset val="134"/>
      </rPr>
      <t>亩，每亩补助</t>
    </r>
    <r>
      <rPr>
        <sz val="16"/>
        <rFont val="Times New Roman"/>
        <charset val="0"/>
      </rPr>
      <t>600</t>
    </r>
    <r>
      <rPr>
        <sz val="16"/>
        <rFont val="宋体"/>
        <charset val="134"/>
      </rPr>
      <t>元，共补助</t>
    </r>
    <r>
      <rPr>
        <sz val="16"/>
        <rFont val="Times New Roman"/>
        <charset val="0"/>
      </rPr>
      <t>68.88</t>
    </r>
    <r>
      <rPr>
        <sz val="16"/>
        <rFont val="宋体"/>
        <charset val="134"/>
      </rPr>
      <t>万元；其中八杜村</t>
    </r>
    <r>
      <rPr>
        <sz val="16"/>
        <rFont val="Times New Roman"/>
        <charset val="0"/>
      </rPr>
      <t>10</t>
    </r>
    <r>
      <rPr>
        <sz val="16"/>
        <rFont val="宋体"/>
        <charset val="134"/>
      </rPr>
      <t>户</t>
    </r>
    <r>
      <rPr>
        <sz val="16"/>
        <rFont val="Times New Roman"/>
        <charset val="0"/>
      </rPr>
      <t>27</t>
    </r>
    <r>
      <rPr>
        <sz val="16"/>
        <rFont val="宋体"/>
        <charset val="134"/>
      </rPr>
      <t>亩，草湾村</t>
    </r>
    <r>
      <rPr>
        <sz val="16"/>
        <rFont val="Times New Roman"/>
        <charset val="0"/>
      </rPr>
      <t>167</t>
    </r>
    <r>
      <rPr>
        <sz val="16"/>
        <rFont val="宋体"/>
        <charset val="134"/>
      </rPr>
      <t>户</t>
    </r>
    <r>
      <rPr>
        <sz val="16"/>
        <rFont val="Times New Roman"/>
        <charset val="0"/>
      </rPr>
      <t>129</t>
    </r>
    <r>
      <rPr>
        <sz val="16"/>
        <rFont val="宋体"/>
        <charset val="134"/>
      </rPr>
      <t>亩，东庄村</t>
    </r>
    <r>
      <rPr>
        <sz val="16"/>
        <rFont val="Times New Roman"/>
        <charset val="0"/>
      </rPr>
      <t>10</t>
    </r>
    <r>
      <rPr>
        <sz val="16"/>
        <rFont val="宋体"/>
        <charset val="134"/>
      </rPr>
      <t>户</t>
    </r>
    <r>
      <rPr>
        <sz val="16"/>
        <rFont val="Times New Roman"/>
        <charset val="0"/>
      </rPr>
      <t>8</t>
    </r>
    <r>
      <rPr>
        <sz val="16"/>
        <rFont val="宋体"/>
        <charset val="134"/>
      </rPr>
      <t>亩、黄花村</t>
    </r>
    <r>
      <rPr>
        <sz val="16"/>
        <rFont val="Times New Roman"/>
        <charset val="0"/>
      </rPr>
      <t>75</t>
    </r>
    <r>
      <rPr>
        <sz val="16"/>
        <rFont val="宋体"/>
        <charset val="134"/>
      </rPr>
      <t>户</t>
    </r>
    <r>
      <rPr>
        <sz val="16"/>
        <rFont val="Times New Roman"/>
        <charset val="0"/>
      </rPr>
      <t>112</t>
    </r>
    <r>
      <rPr>
        <sz val="16"/>
        <rFont val="宋体"/>
        <charset val="134"/>
      </rPr>
      <t>亩、上豆村</t>
    </r>
    <r>
      <rPr>
        <sz val="16"/>
        <rFont val="Times New Roman"/>
        <charset val="0"/>
      </rPr>
      <t>161</t>
    </r>
    <r>
      <rPr>
        <sz val="16"/>
        <rFont val="宋体"/>
        <charset val="134"/>
      </rPr>
      <t>户</t>
    </r>
    <r>
      <rPr>
        <sz val="16"/>
        <rFont val="Times New Roman"/>
        <charset val="0"/>
      </rPr>
      <t>138</t>
    </r>
    <r>
      <rPr>
        <sz val="16"/>
        <rFont val="宋体"/>
        <charset val="134"/>
      </rPr>
      <t>亩，上河村</t>
    </r>
    <r>
      <rPr>
        <sz val="16"/>
        <rFont val="Times New Roman"/>
        <charset val="0"/>
      </rPr>
      <t>13</t>
    </r>
    <r>
      <rPr>
        <sz val="16"/>
        <rFont val="宋体"/>
        <charset val="134"/>
      </rPr>
      <t>户</t>
    </r>
    <r>
      <rPr>
        <sz val="16"/>
        <rFont val="Times New Roman"/>
        <charset val="0"/>
      </rPr>
      <t>84</t>
    </r>
    <r>
      <rPr>
        <sz val="16"/>
        <rFont val="宋体"/>
        <charset val="134"/>
      </rPr>
      <t>亩、马堡村</t>
    </r>
    <r>
      <rPr>
        <sz val="16"/>
        <rFont val="Times New Roman"/>
        <charset val="0"/>
      </rPr>
      <t>118</t>
    </r>
    <r>
      <rPr>
        <sz val="16"/>
        <rFont val="宋体"/>
        <charset val="134"/>
      </rPr>
      <t>户</t>
    </r>
    <r>
      <rPr>
        <sz val="16"/>
        <rFont val="Times New Roman"/>
        <charset val="0"/>
      </rPr>
      <t>215</t>
    </r>
    <r>
      <rPr>
        <sz val="16"/>
        <rFont val="宋体"/>
        <charset val="134"/>
      </rPr>
      <t>亩，韦沟村</t>
    </r>
    <r>
      <rPr>
        <sz val="16"/>
        <rFont val="Times New Roman"/>
        <charset val="0"/>
      </rPr>
      <t>42</t>
    </r>
    <r>
      <rPr>
        <sz val="16"/>
        <rFont val="宋体"/>
        <charset val="134"/>
      </rPr>
      <t>户</t>
    </r>
    <r>
      <rPr>
        <sz val="16"/>
        <rFont val="Times New Roman"/>
        <charset val="0"/>
      </rPr>
      <t>42</t>
    </r>
    <r>
      <rPr>
        <sz val="16"/>
        <rFont val="宋体"/>
        <charset val="134"/>
      </rPr>
      <t>亩，西山村</t>
    </r>
    <r>
      <rPr>
        <sz val="16"/>
        <rFont val="Times New Roman"/>
        <charset val="0"/>
      </rPr>
      <t>85</t>
    </r>
    <r>
      <rPr>
        <sz val="16"/>
        <rFont val="宋体"/>
        <charset val="134"/>
      </rPr>
      <t>户</t>
    </r>
    <r>
      <rPr>
        <sz val="16"/>
        <rFont val="Times New Roman"/>
        <charset val="0"/>
      </rPr>
      <t>85</t>
    </r>
    <r>
      <rPr>
        <sz val="16"/>
        <rFont val="宋体"/>
        <charset val="134"/>
      </rPr>
      <t>亩，西台村</t>
    </r>
    <r>
      <rPr>
        <sz val="16"/>
        <rFont val="Times New Roman"/>
        <charset val="0"/>
      </rPr>
      <t>149</t>
    </r>
    <r>
      <rPr>
        <sz val="16"/>
        <rFont val="宋体"/>
        <charset val="134"/>
      </rPr>
      <t>户</t>
    </r>
    <r>
      <rPr>
        <sz val="16"/>
        <rFont val="Times New Roman"/>
        <charset val="0"/>
      </rPr>
      <t>148</t>
    </r>
    <r>
      <rPr>
        <sz val="16"/>
        <rFont val="宋体"/>
        <charset val="134"/>
      </rPr>
      <t>亩，西庄村</t>
    </r>
    <r>
      <rPr>
        <sz val="16"/>
        <rFont val="Times New Roman"/>
        <charset val="0"/>
      </rPr>
      <t>97</t>
    </r>
    <r>
      <rPr>
        <sz val="16"/>
        <rFont val="宋体"/>
        <charset val="134"/>
      </rPr>
      <t>户</t>
    </r>
    <r>
      <rPr>
        <sz val="16"/>
        <rFont val="Times New Roman"/>
        <charset val="0"/>
      </rPr>
      <t>112</t>
    </r>
    <r>
      <rPr>
        <sz val="16"/>
        <rFont val="宋体"/>
        <charset val="134"/>
      </rPr>
      <t>亩，小庄村</t>
    </r>
    <r>
      <rPr>
        <sz val="16"/>
        <rFont val="Times New Roman"/>
        <charset val="0"/>
      </rPr>
      <t>53</t>
    </r>
    <r>
      <rPr>
        <sz val="16"/>
        <rFont val="宋体"/>
        <charset val="134"/>
      </rPr>
      <t>户</t>
    </r>
    <r>
      <rPr>
        <sz val="16"/>
        <rFont val="Times New Roman"/>
        <charset val="0"/>
      </rPr>
      <t>24</t>
    </r>
    <r>
      <rPr>
        <sz val="16"/>
        <rFont val="宋体"/>
        <charset val="134"/>
      </rPr>
      <t>亩、新义村</t>
    </r>
    <r>
      <rPr>
        <sz val="16"/>
        <rFont val="Times New Roman"/>
        <charset val="0"/>
      </rPr>
      <t>12</t>
    </r>
    <r>
      <rPr>
        <sz val="16"/>
        <rFont val="宋体"/>
        <charset val="134"/>
      </rPr>
      <t>户</t>
    </r>
    <r>
      <rPr>
        <sz val="16"/>
        <rFont val="Times New Roman"/>
        <charset val="0"/>
      </rPr>
      <t>24</t>
    </r>
    <r>
      <rPr>
        <sz val="16"/>
        <rFont val="宋体"/>
        <charset val="134"/>
      </rPr>
      <t>亩</t>
    </r>
  </si>
  <si>
    <t>马鹿镇马铃薯种植到户补助项目</t>
  </si>
  <si>
    <t>马鹿镇</t>
  </si>
  <si>
    <r>
      <rPr>
        <sz val="16"/>
        <rFont val="宋体"/>
        <charset val="134"/>
      </rPr>
      <t>针对脱贫户和监测户，在马鹿镇种植马铃薯</t>
    </r>
    <r>
      <rPr>
        <sz val="16"/>
        <rFont val="Times New Roman"/>
        <charset val="0"/>
      </rPr>
      <t>1061.1</t>
    </r>
    <r>
      <rPr>
        <sz val="16"/>
        <rFont val="宋体"/>
        <charset val="134"/>
      </rPr>
      <t>亩，涉及脱贫户</t>
    </r>
    <r>
      <rPr>
        <sz val="16"/>
        <rFont val="Times New Roman"/>
        <charset val="0"/>
      </rPr>
      <t>531</t>
    </r>
    <r>
      <rPr>
        <sz val="16"/>
        <rFont val="宋体"/>
        <charset val="134"/>
      </rPr>
      <t>户</t>
    </r>
    <r>
      <rPr>
        <sz val="16"/>
        <rFont val="Times New Roman"/>
        <charset val="0"/>
      </rPr>
      <t>901.1</t>
    </r>
    <r>
      <rPr>
        <sz val="16"/>
        <rFont val="宋体"/>
        <charset val="134"/>
      </rPr>
      <t>亩，监测户</t>
    </r>
    <r>
      <rPr>
        <sz val="16"/>
        <rFont val="Times New Roman"/>
        <charset val="0"/>
      </rPr>
      <t>92</t>
    </r>
    <r>
      <rPr>
        <sz val="16"/>
        <rFont val="宋体"/>
        <charset val="134"/>
      </rPr>
      <t>户</t>
    </r>
    <r>
      <rPr>
        <sz val="16"/>
        <rFont val="Times New Roman"/>
        <charset val="0"/>
      </rPr>
      <t>160</t>
    </r>
    <r>
      <rPr>
        <sz val="16"/>
        <rFont val="宋体"/>
        <charset val="134"/>
      </rPr>
      <t>亩，每亩补助</t>
    </r>
    <r>
      <rPr>
        <sz val="16"/>
        <rFont val="Times New Roman"/>
        <charset val="0"/>
      </rPr>
      <t>600</t>
    </r>
    <r>
      <rPr>
        <sz val="16"/>
        <rFont val="宋体"/>
        <charset val="134"/>
      </rPr>
      <t>元，申请补助资金</t>
    </r>
    <r>
      <rPr>
        <sz val="16"/>
        <rFont val="Times New Roman"/>
        <charset val="0"/>
      </rPr>
      <t>63.666</t>
    </r>
    <r>
      <rPr>
        <sz val="16"/>
        <rFont val="宋体"/>
        <charset val="134"/>
      </rPr>
      <t>万元。其中牌楼村脱贫户</t>
    </r>
    <r>
      <rPr>
        <sz val="16"/>
        <rFont val="Times New Roman"/>
        <charset val="0"/>
      </rPr>
      <t>22</t>
    </r>
    <r>
      <rPr>
        <sz val="16"/>
        <rFont val="宋体"/>
        <charset val="134"/>
      </rPr>
      <t>户</t>
    </r>
    <r>
      <rPr>
        <sz val="16"/>
        <rFont val="Times New Roman"/>
        <charset val="0"/>
      </rPr>
      <t>70</t>
    </r>
    <r>
      <rPr>
        <sz val="16"/>
        <rFont val="宋体"/>
        <charset val="134"/>
      </rPr>
      <t>亩、监测户</t>
    </r>
    <r>
      <rPr>
        <sz val="16"/>
        <rFont val="Times New Roman"/>
        <charset val="0"/>
      </rPr>
      <t>3</t>
    </r>
    <r>
      <rPr>
        <sz val="16"/>
        <rFont val="宋体"/>
        <charset val="134"/>
      </rPr>
      <t>户</t>
    </r>
    <r>
      <rPr>
        <sz val="16"/>
        <rFont val="Times New Roman"/>
        <charset val="0"/>
      </rPr>
      <t>8</t>
    </r>
    <r>
      <rPr>
        <sz val="16"/>
        <rFont val="宋体"/>
        <charset val="134"/>
      </rPr>
      <t>亩；韩河村脱贫户</t>
    </r>
    <r>
      <rPr>
        <sz val="16"/>
        <rFont val="Times New Roman"/>
        <charset val="0"/>
      </rPr>
      <t>46</t>
    </r>
    <r>
      <rPr>
        <sz val="16"/>
        <rFont val="宋体"/>
        <charset val="134"/>
      </rPr>
      <t>户</t>
    </r>
    <r>
      <rPr>
        <sz val="16"/>
        <rFont val="Times New Roman"/>
        <charset val="0"/>
      </rPr>
      <t>130</t>
    </r>
    <r>
      <rPr>
        <sz val="16"/>
        <rFont val="宋体"/>
        <charset val="134"/>
      </rPr>
      <t>亩、监测户</t>
    </r>
    <r>
      <rPr>
        <sz val="16"/>
        <rFont val="Times New Roman"/>
        <charset val="0"/>
      </rPr>
      <t>8</t>
    </r>
    <r>
      <rPr>
        <sz val="16"/>
        <rFont val="宋体"/>
        <charset val="134"/>
      </rPr>
      <t>户</t>
    </r>
    <r>
      <rPr>
        <sz val="16"/>
        <rFont val="Times New Roman"/>
        <charset val="0"/>
      </rPr>
      <t>16</t>
    </r>
    <r>
      <rPr>
        <sz val="16"/>
        <rFont val="宋体"/>
        <charset val="134"/>
      </rPr>
      <t>亩；陡崖村脱贫户</t>
    </r>
    <r>
      <rPr>
        <sz val="16"/>
        <rFont val="Times New Roman"/>
        <charset val="0"/>
      </rPr>
      <t>20</t>
    </r>
    <r>
      <rPr>
        <sz val="16"/>
        <rFont val="宋体"/>
        <charset val="134"/>
      </rPr>
      <t>户</t>
    </r>
    <r>
      <rPr>
        <sz val="16"/>
        <rFont val="Times New Roman"/>
        <charset val="0"/>
      </rPr>
      <t>27.5</t>
    </r>
    <r>
      <rPr>
        <sz val="16"/>
        <rFont val="宋体"/>
        <charset val="134"/>
      </rPr>
      <t>亩、监测户</t>
    </r>
    <r>
      <rPr>
        <sz val="16"/>
        <rFont val="Times New Roman"/>
        <charset val="0"/>
      </rPr>
      <t>5</t>
    </r>
    <r>
      <rPr>
        <sz val="16"/>
        <rFont val="宋体"/>
        <charset val="134"/>
      </rPr>
      <t>户</t>
    </r>
    <r>
      <rPr>
        <sz val="16"/>
        <rFont val="Times New Roman"/>
        <charset val="0"/>
      </rPr>
      <t>5.5</t>
    </r>
    <r>
      <rPr>
        <sz val="16"/>
        <rFont val="宋体"/>
        <charset val="134"/>
      </rPr>
      <t>亩；龙口村脱贫户</t>
    </r>
    <r>
      <rPr>
        <sz val="16"/>
        <rFont val="Times New Roman"/>
        <charset val="0"/>
      </rPr>
      <t>93</t>
    </r>
    <r>
      <rPr>
        <sz val="16"/>
        <rFont val="宋体"/>
        <charset val="134"/>
      </rPr>
      <t>户</t>
    </r>
    <r>
      <rPr>
        <sz val="16"/>
        <rFont val="Times New Roman"/>
        <charset val="0"/>
      </rPr>
      <t>136</t>
    </r>
    <r>
      <rPr>
        <sz val="16"/>
        <rFont val="宋体"/>
        <charset val="134"/>
      </rPr>
      <t>亩、监测户</t>
    </r>
    <r>
      <rPr>
        <sz val="16"/>
        <rFont val="Times New Roman"/>
        <charset val="0"/>
      </rPr>
      <t>12</t>
    </r>
    <r>
      <rPr>
        <sz val="16"/>
        <rFont val="宋体"/>
        <charset val="134"/>
      </rPr>
      <t>户</t>
    </r>
    <r>
      <rPr>
        <sz val="16"/>
        <rFont val="Times New Roman"/>
        <charset val="0"/>
      </rPr>
      <t>43</t>
    </r>
    <r>
      <rPr>
        <sz val="16"/>
        <rFont val="宋体"/>
        <charset val="134"/>
      </rPr>
      <t>亩；大滩村脱贫户</t>
    </r>
    <r>
      <rPr>
        <sz val="16"/>
        <rFont val="Times New Roman"/>
        <charset val="0"/>
      </rPr>
      <t>49</t>
    </r>
    <r>
      <rPr>
        <sz val="16"/>
        <rFont val="宋体"/>
        <charset val="134"/>
      </rPr>
      <t>户</t>
    </r>
    <r>
      <rPr>
        <sz val="16"/>
        <rFont val="Times New Roman"/>
        <charset val="0"/>
      </rPr>
      <t>81.4</t>
    </r>
    <r>
      <rPr>
        <sz val="16"/>
        <rFont val="宋体"/>
        <charset val="134"/>
      </rPr>
      <t>亩，监测户</t>
    </r>
    <r>
      <rPr>
        <sz val="16"/>
        <rFont val="Times New Roman"/>
        <charset val="0"/>
      </rPr>
      <t>10</t>
    </r>
    <r>
      <rPr>
        <sz val="16"/>
        <rFont val="宋体"/>
        <charset val="134"/>
      </rPr>
      <t>户</t>
    </r>
    <r>
      <rPr>
        <sz val="16"/>
        <rFont val="Times New Roman"/>
        <charset val="0"/>
      </rPr>
      <t>16</t>
    </r>
    <r>
      <rPr>
        <sz val="16"/>
        <rFont val="宋体"/>
        <charset val="134"/>
      </rPr>
      <t>亩；草川村脱贫户</t>
    </r>
    <r>
      <rPr>
        <sz val="16"/>
        <rFont val="Times New Roman"/>
        <charset val="0"/>
      </rPr>
      <t>25</t>
    </r>
    <r>
      <rPr>
        <sz val="16"/>
        <rFont val="宋体"/>
        <charset val="134"/>
      </rPr>
      <t>户</t>
    </r>
    <r>
      <rPr>
        <sz val="16"/>
        <rFont val="Times New Roman"/>
        <charset val="0"/>
      </rPr>
      <t>96</t>
    </r>
    <r>
      <rPr>
        <sz val="16"/>
        <rFont val="宋体"/>
        <charset val="134"/>
      </rPr>
      <t>亩、监测户</t>
    </r>
    <r>
      <rPr>
        <sz val="16"/>
        <rFont val="Times New Roman"/>
        <charset val="0"/>
      </rPr>
      <t>4</t>
    </r>
    <r>
      <rPr>
        <sz val="16"/>
        <rFont val="宋体"/>
        <charset val="134"/>
      </rPr>
      <t>户</t>
    </r>
    <r>
      <rPr>
        <sz val="16"/>
        <rFont val="Times New Roman"/>
        <charset val="0"/>
      </rPr>
      <t>9</t>
    </r>
    <r>
      <rPr>
        <sz val="16"/>
        <rFont val="宋体"/>
        <charset val="134"/>
      </rPr>
      <t>亩；堡梁村脱贫户</t>
    </r>
    <r>
      <rPr>
        <sz val="16"/>
        <rFont val="Times New Roman"/>
        <charset val="0"/>
      </rPr>
      <t>39</t>
    </r>
    <r>
      <rPr>
        <sz val="16"/>
        <rFont val="宋体"/>
        <charset val="134"/>
      </rPr>
      <t>户</t>
    </r>
    <r>
      <rPr>
        <sz val="16"/>
        <rFont val="Times New Roman"/>
        <charset val="0"/>
      </rPr>
      <t>60</t>
    </r>
    <r>
      <rPr>
        <sz val="16"/>
        <rFont val="宋体"/>
        <charset val="134"/>
      </rPr>
      <t>亩、监测户</t>
    </r>
    <r>
      <rPr>
        <sz val="16"/>
        <rFont val="Times New Roman"/>
        <charset val="0"/>
      </rPr>
      <t>6</t>
    </r>
    <r>
      <rPr>
        <sz val="16"/>
        <rFont val="宋体"/>
        <charset val="134"/>
      </rPr>
      <t>户</t>
    </r>
    <r>
      <rPr>
        <sz val="16"/>
        <rFont val="Times New Roman"/>
        <charset val="0"/>
      </rPr>
      <t>6</t>
    </r>
    <r>
      <rPr>
        <sz val="16"/>
        <rFont val="宋体"/>
        <charset val="134"/>
      </rPr>
      <t>亩；金川村脱贫户</t>
    </r>
    <r>
      <rPr>
        <sz val="16"/>
        <rFont val="Times New Roman"/>
        <charset val="0"/>
      </rPr>
      <t>87</t>
    </r>
    <r>
      <rPr>
        <sz val="16"/>
        <rFont val="宋体"/>
        <charset val="134"/>
      </rPr>
      <t>户</t>
    </r>
    <r>
      <rPr>
        <sz val="16"/>
        <rFont val="Times New Roman"/>
        <charset val="0"/>
      </rPr>
      <t>103.5</t>
    </r>
    <r>
      <rPr>
        <sz val="16"/>
        <rFont val="宋体"/>
        <charset val="134"/>
      </rPr>
      <t>亩、监测户</t>
    </r>
    <r>
      <rPr>
        <sz val="16"/>
        <rFont val="Times New Roman"/>
        <charset val="0"/>
      </rPr>
      <t>11</t>
    </r>
    <r>
      <rPr>
        <sz val="16"/>
        <rFont val="宋体"/>
        <charset val="134"/>
      </rPr>
      <t>户</t>
    </r>
    <r>
      <rPr>
        <sz val="16"/>
        <rFont val="Times New Roman"/>
        <charset val="0"/>
      </rPr>
      <t>13.5</t>
    </r>
    <r>
      <rPr>
        <sz val="16"/>
        <rFont val="宋体"/>
        <charset val="134"/>
      </rPr>
      <t>亩；康王村脱贫户</t>
    </r>
    <r>
      <rPr>
        <sz val="16"/>
        <rFont val="Times New Roman"/>
        <charset val="0"/>
      </rPr>
      <t>36</t>
    </r>
    <r>
      <rPr>
        <sz val="16"/>
        <rFont val="宋体"/>
        <charset val="134"/>
      </rPr>
      <t>户</t>
    </r>
    <r>
      <rPr>
        <sz val="16"/>
        <rFont val="Times New Roman"/>
        <charset val="0"/>
      </rPr>
      <t>24</t>
    </r>
    <r>
      <rPr>
        <sz val="16"/>
        <rFont val="宋体"/>
        <charset val="134"/>
      </rPr>
      <t>亩、监测户</t>
    </r>
    <r>
      <rPr>
        <sz val="16"/>
        <rFont val="Times New Roman"/>
        <charset val="0"/>
      </rPr>
      <t>5</t>
    </r>
    <r>
      <rPr>
        <sz val="16"/>
        <rFont val="宋体"/>
        <charset val="134"/>
      </rPr>
      <t>户</t>
    </r>
    <r>
      <rPr>
        <sz val="16"/>
        <rFont val="Times New Roman"/>
        <charset val="0"/>
      </rPr>
      <t>3</t>
    </r>
    <r>
      <rPr>
        <sz val="16"/>
        <rFont val="宋体"/>
        <charset val="134"/>
      </rPr>
      <t>亩；白杨村脱贫户</t>
    </r>
    <r>
      <rPr>
        <sz val="16"/>
        <rFont val="Times New Roman"/>
        <charset val="0"/>
      </rPr>
      <t>46</t>
    </r>
    <r>
      <rPr>
        <sz val="16"/>
        <rFont val="宋体"/>
        <charset val="134"/>
      </rPr>
      <t>户</t>
    </r>
    <r>
      <rPr>
        <sz val="16"/>
        <rFont val="Times New Roman"/>
        <charset val="0"/>
      </rPr>
      <t>83.7</t>
    </r>
    <r>
      <rPr>
        <sz val="16"/>
        <rFont val="宋体"/>
        <charset val="134"/>
      </rPr>
      <t>亩、监测户</t>
    </r>
    <r>
      <rPr>
        <sz val="16"/>
        <rFont val="Times New Roman"/>
        <charset val="0"/>
      </rPr>
      <t>6</t>
    </r>
    <r>
      <rPr>
        <sz val="16"/>
        <rFont val="宋体"/>
        <charset val="134"/>
      </rPr>
      <t>户</t>
    </r>
    <r>
      <rPr>
        <sz val="16"/>
        <rFont val="Times New Roman"/>
        <charset val="0"/>
      </rPr>
      <t>11</t>
    </r>
    <r>
      <rPr>
        <sz val="16"/>
        <rFont val="宋体"/>
        <charset val="134"/>
      </rPr>
      <t>亩；宝坪村脱贫户</t>
    </r>
    <r>
      <rPr>
        <sz val="16"/>
        <rFont val="Times New Roman"/>
        <charset val="0"/>
      </rPr>
      <t>29</t>
    </r>
    <r>
      <rPr>
        <sz val="16"/>
        <rFont val="宋体"/>
        <charset val="134"/>
      </rPr>
      <t>户</t>
    </r>
    <r>
      <rPr>
        <sz val="16"/>
        <rFont val="Times New Roman"/>
        <charset val="0"/>
      </rPr>
      <t>41</t>
    </r>
    <r>
      <rPr>
        <sz val="16"/>
        <rFont val="宋体"/>
        <charset val="134"/>
      </rPr>
      <t>亩、监测户</t>
    </r>
    <r>
      <rPr>
        <sz val="16"/>
        <rFont val="Times New Roman"/>
        <charset val="0"/>
      </rPr>
      <t>9</t>
    </r>
    <r>
      <rPr>
        <sz val="16"/>
        <rFont val="宋体"/>
        <charset val="134"/>
      </rPr>
      <t>户</t>
    </r>
    <r>
      <rPr>
        <sz val="16"/>
        <rFont val="Times New Roman"/>
        <charset val="0"/>
      </rPr>
      <t>10</t>
    </r>
    <r>
      <rPr>
        <sz val="16"/>
        <rFont val="宋体"/>
        <charset val="134"/>
      </rPr>
      <t>亩。花园村脱贫户</t>
    </r>
    <r>
      <rPr>
        <sz val="16"/>
        <rFont val="Times New Roman"/>
        <charset val="0"/>
      </rPr>
      <t>28</t>
    </r>
    <r>
      <rPr>
        <sz val="16"/>
        <rFont val="宋体"/>
        <charset val="134"/>
      </rPr>
      <t>户</t>
    </r>
    <r>
      <rPr>
        <sz val="16"/>
        <rFont val="Times New Roman"/>
        <charset val="0"/>
      </rPr>
      <t>31</t>
    </r>
    <r>
      <rPr>
        <sz val="16"/>
        <rFont val="宋体"/>
        <charset val="134"/>
      </rPr>
      <t>亩、监测户</t>
    </r>
    <r>
      <rPr>
        <sz val="16"/>
        <rFont val="Times New Roman"/>
        <charset val="0"/>
      </rPr>
      <t>9</t>
    </r>
    <r>
      <rPr>
        <sz val="16"/>
        <rFont val="宋体"/>
        <charset val="134"/>
      </rPr>
      <t>户</t>
    </r>
    <r>
      <rPr>
        <sz val="16"/>
        <rFont val="Times New Roman"/>
        <charset val="0"/>
      </rPr>
      <t>12</t>
    </r>
    <r>
      <rPr>
        <sz val="16"/>
        <rFont val="宋体"/>
        <charset val="134"/>
      </rPr>
      <t>亩；寺湾村脱贫户</t>
    </r>
    <r>
      <rPr>
        <sz val="16"/>
        <rFont val="Times New Roman"/>
        <charset val="0"/>
      </rPr>
      <t>11</t>
    </r>
    <r>
      <rPr>
        <sz val="16"/>
        <rFont val="宋体"/>
        <charset val="134"/>
      </rPr>
      <t>户</t>
    </r>
    <r>
      <rPr>
        <sz val="16"/>
        <rFont val="Times New Roman"/>
        <charset val="0"/>
      </rPr>
      <t>17</t>
    </r>
    <r>
      <rPr>
        <sz val="16"/>
        <rFont val="宋体"/>
        <charset val="134"/>
      </rPr>
      <t>亩、监测户</t>
    </r>
    <r>
      <rPr>
        <sz val="16"/>
        <rFont val="Times New Roman"/>
        <charset val="0"/>
      </rPr>
      <t>4</t>
    </r>
    <r>
      <rPr>
        <sz val="16"/>
        <rFont val="宋体"/>
        <charset val="134"/>
      </rPr>
      <t>户</t>
    </r>
    <r>
      <rPr>
        <sz val="16"/>
        <rFont val="Times New Roman"/>
        <charset val="0"/>
      </rPr>
      <t>7</t>
    </r>
    <r>
      <rPr>
        <sz val="16"/>
        <rFont val="宋体"/>
        <charset val="134"/>
      </rPr>
      <t>亩。</t>
    </r>
  </si>
  <si>
    <t>闫家乡马铃薯种植到户补助项目</t>
  </si>
  <si>
    <t>闫家乡</t>
  </si>
  <si>
    <r>
      <rPr>
        <sz val="16"/>
        <rFont val="宋体"/>
        <charset val="134"/>
      </rPr>
      <t>闫家乡监测户、脱贫户实施良种马铃薯种植</t>
    </r>
    <r>
      <rPr>
        <sz val="16"/>
        <rFont val="Times New Roman"/>
        <charset val="0"/>
      </rPr>
      <t>57</t>
    </r>
    <r>
      <rPr>
        <sz val="16"/>
        <rFont val="宋体"/>
        <charset val="134"/>
      </rPr>
      <t>户</t>
    </r>
    <r>
      <rPr>
        <sz val="16"/>
        <rFont val="Times New Roman"/>
        <charset val="0"/>
      </rPr>
      <t>120.5</t>
    </r>
    <r>
      <rPr>
        <sz val="16"/>
        <rFont val="宋体"/>
        <charset val="134"/>
      </rPr>
      <t>亩，亩补助</t>
    </r>
    <r>
      <rPr>
        <sz val="16"/>
        <rFont val="Times New Roman"/>
        <charset val="0"/>
      </rPr>
      <t>600</t>
    </r>
    <r>
      <rPr>
        <sz val="16"/>
        <rFont val="宋体"/>
        <charset val="134"/>
      </rPr>
      <t>元，补助资金</t>
    </r>
    <r>
      <rPr>
        <sz val="16"/>
        <rFont val="Times New Roman"/>
        <charset val="0"/>
      </rPr>
      <t>7.23</t>
    </r>
    <r>
      <rPr>
        <sz val="16"/>
        <rFont val="宋体"/>
        <charset val="134"/>
      </rPr>
      <t>万元，其中：朝阳村</t>
    </r>
    <r>
      <rPr>
        <sz val="16"/>
        <rFont val="Times New Roman"/>
        <charset val="0"/>
      </rPr>
      <t>13</t>
    </r>
    <r>
      <rPr>
        <sz val="16"/>
        <rFont val="宋体"/>
        <charset val="134"/>
      </rPr>
      <t>户</t>
    </r>
    <r>
      <rPr>
        <sz val="16"/>
        <rFont val="Times New Roman"/>
        <charset val="0"/>
      </rPr>
      <t>26</t>
    </r>
    <r>
      <rPr>
        <sz val="16"/>
        <rFont val="宋体"/>
        <charset val="134"/>
      </rPr>
      <t>亩，神树村</t>
    </r>
    <r>
      <rPr>
        <sz val="16"/>
        <rFont val="Times New Roman"/>
        <charset val="0"/>
      </rPr>
      <t>13</t>
    </r>
    <r>
      <rPr>
        <sz val="16"/>
        <rFont val="宋体"/>
        <charset val="134"/>
      </rPr>
      <t>户</t>
    </r>
    <r>
      <rPr>
        <sz val="16"/>
        <rFont val="Times New Roman"/>
        <charset val="0"/>
      </rPr>
      <t>17</t>
    </r>
    <r>
      <rPr>
        <sz val="16"/>
        <rFont val="宋体"/>
        <charset val="134"/>
      </rPr>
      <t>亩；付堡村</t>
    </r>
    <r>
      <rPr>
        <sz val="16"/>
        <rFont val="Times New Roman"/>
        <charset val="0"/>
      </rPr>
      <t>16</t>
    </r>
    <r>
      <rPr>
        <sz val="16"/>
        <rFont val="宋体"/>
        <charset val="134"/>
      </rPr>
      <t>户</t>
    </r>
    <r>
      <rPr>
        <sz val="16"/>
        <rFont val="Times New Roman"/>
        <charset val="0"/>
      </rPr>
      <t>33.5</t>
    </r>
    <r>
      <rPr>
        <sz val="16"/>
        <rFont val="宋体"/>
        <charset val="134"/>
      </rPr>
      <t>亩，操场村</t>
    </r>
    <r>
      <rPr>
        <sz val="16"/>
        <rFont val="Times New Roman"/>
        <charset val="0"/>
      </rPr>
      <t>12</t>
    </r>
    <r>
      <rPr>
        <sz val="16"/>
        <rFont val="宋体"/>
        <charset val="134"/>
      </rPr>
      <t>户</t>
    </r>
    <r>
      <rPr>
        <sz val="16"/>
        <rFont val="Times New Roman"/>
        <charset val="0"/>
      </rPr>
      <t>41</t>
    </r>
    <r>
      <rPr>
        <sz val="16"/>
        <rFont val="宋体"/>
        <charset val="134"/>
      </rPr>
      <t>亩，闫家村</t>
    </r>
    <r>
      <rPr>
        <sz val="16"/>
        <rFont val="Times New Roman"/>
        <charset val="0"/>
      </rPr>
      <t>3</t>
    </r>
    <r>
      <rPr>
        <sz val="16"/>
        <rFont val="宋体"/>
        <charset val="134"/>
      </rPr>
      <t>户</t>
    </r>
    <r>
      <rPr>
        <sz val="16"/>
        <rFont val="Times New Roman"/>
        <charset val="0"/>
      </rPr>
      <t>3</t>
    </r>
    <r>
      <rPr>
        <sz val="16"/>
        <rFont val="宋体"/>
        <charset val="134"/>
      </rPr>
      <t>亩。</t>
    </r>
  </si>
  <si>
    <t>张棉驿乡马铃薯种植到户补助项目</t>
  </si>
  <si>
    <t>张棉驿乡</t>
  </si>
  <si>
    <t>投资54.24万元，监测户、脱贫户共计561户种植马铃薯904亩，其中东峡村41户41亩，和平村72户150亩，马夭村61户128亩，庙川村68户116亩，盘山村13户42亩，上蒋村32户40亩，田湾村90户126亩，喜湾村17户51亩，先马村70户56亩，张棉村47户55亩，周家村50户99亩。</t>
  </si>
  <si>
    <t>大阳镇马铃薯种植到户补助项目</t>
  </si>
  <si>
    <t>大阳镇</t>
  </si>
  <si>
    <r>
      <rPr>
        <sz val="16"/>
        <rFont val="宋体"/>
        <charset val="134"/>
      </rPr>
      <t>大阳镇投入</t>
    </r>
    <r>
      <rPr>
        <sz val="16"/>
        <rFont val="Times New Roman"/>
        <charset val="0"/>
      </rPr>
      <t>55.6620</t>
    </r>
    <r>
      <rPr>
        <sz val="16"/>
        <rFont val="宋体"/>
        <charset val="134"/>
      </rPr>
      <t>万元监测户、脱贫户种植良种马铃薯</t>
    </r>
    <r>
      <rPr>
        <sz val="16"/>
        <rFont val="Times New Roman"/>
        <charset val="0"/>
      </rPr>
      <t>927.7</t>
    </r>
    <r>
      <rPr>
        <sz val="16"/>
        <rFont val="宋体"/>
        <charset val="134"/>
      </rPr>
      <t>亩，每亩补助</t>
    </r>
    <r>
      <rPr>
        <sz val="16"/>
        <rFont val="Times New Roman"/>
        <charset val="0"/>
      </rPr>
      <t>600</t>
    </r>
    <r>
      <rPr>
        <sz val="16"/>
        <rFont val="宋体"/>
        <charset val="134"/>
      </rPr>
      <t>元。其中陈阳村</t>
    </r>
    <r>
      <rPr>
        <sz val="16"/>
        <rFont val="Times New Roman"/>
        <charset val="0"/>
      </rPr>
      <t>48</t>
    </r>
    <r>
      <rPr>
        <sz val="16"/>
        <rFont val="宋体"/>
        <charset val="134"/>
      </rPr>
      <t>户</t>
    </r>
    <r>
      <rPr>
        <sz val="16"/>
        <rFont val="Times New Roman"/>
        <charset val="0"/>
      </rPr>
      <t>27</t>
    </r>
    <r>
      <rPr>
        <sz val="16"/>
        <rFont val="宋体"/>
        <charset val="134"/>
      </rPr>
      <t>亩、大阳村</t>
    </r>
    <r>
      <rPr>
        <sz val="16"/>
        <rFont val="Times New Roman"/>
        <charset val="0"/>
      </rPr>
      <t>108</t>
    </r>
    <r>
      <rPr>
        <sz val="16"/>
        <rFont val="宋体"/>
        <charset val="134"/>
      </rPr>
      <t>户</t>
    </r>
    <r>
      <rPr>
        <sz val="16"/>
        <rFont val="Times New Roman"/>
        <charset val="0"/>
      </rPr>
      <t>89</t>
    </r>
    <r>
      <rPr>
        <sz val="16"/>
        <rFont val="宋体"/>
        <charset val="134"/>
      </rPr>
      <t>亩、河李村</t>
    </r>
    <r>
      <rPr>
        <sz val="16"/>
        <rFont val="Times New Roman"/>
        <charset val="0"/>
      </rPr>
      <t>69</t>
    </r>
    <r>
      <rPr>
        <sz val="16"/>
        <rFont val="宋体"/>
        <charset val="134"/>
      </rPr>
      <t>户</t>
    </r>
    <r>
      <rPr>
        <sz val="16"/>
        <rFont val="Times New Roman"/>
        <charset val="0"/>
      </rPr>
      <t>41.4</t>
    </r>
    <r>
      <rPr>
        <sz val="16"/>
        <rFont val="宋体"/>
        <charset val="134"/>
      </rPr>
      <t>亩、豁岘村</t>
    </r>
    <r>
      <rPr>
        <sz val="16"/>
        <rFont val="Times New Roman"/>
        <charset val="0"/>
      </rPr>
      <t>43</t>
    </r>
    <r>
      <rPr>
        <sz val="16"/>
        <rFont val="宋体"/>
        <charset val="134"/>
      </rPr>
      <t>户</t>
    </r>
    <r>
      <rPr>
        <sz val="16"/>
        <rFont val="Times New Roman"/>
        <charset val="0"/>
      </rPr>
      <t>42</t>
    </r>
    <r>
      <rPr>
        <sz val="16"/>
        <rFont val="宋体"/>
        <charset val="134"/>
      </rPr>
      <t>亩、梁堡村</t>
    </r>
    <r>
      <rPr>
        <sz val="16"/>
        <rFont val="Times New Roman"/>
        <charset val="0"/>
      </rPr>
      <t>46</t>
    </r>
    <r>
      <rPr>
        <sz val="16"/>
        <rFont val="宋体"/>
        <charset val="134"/>
      </rPr>
      <t>户</t>
    </r>
    <r>
      <rPr>
        <sz val="16"/>
        <rFont val="Times New Roman"/>
        <charset val="0"/>
      </rPr>
      <t>27</t>
    </r>
    <r>
      <rPr>
        <sz val="16"/>
        <rFont val="宋体"/>
        <charset val="134"/>
      </rPr>
      <t>亩、刘沟村</t>
    </r>
    <r>
      <rPr>
        <sz val="16"/>
        <rFont val="Times New Roman"/>
        <charset val="0"/>
      </rPr>
      <t>44</t>
    </r>
    <r>
      <rPr>
        <sz val="16"/>
        <rFont val="宋体"/>
        <charset val="134"/>
      </rPr>
      <t>户</t>
    </r>
    <r>
      <rPr>
        <sz val="16"/>
        <rFont val="Times New Roman"/>
        <charset val="0"/>
      </rPr>
      <t>38</t>
    </r>
    <r>
      <rPr>
        <sz val="16"/>
        <rFont val="宋体"/>
        <charset val="134"/>
      </rPr>
      <t>亩、南山村</t>
    </r>
    <r>
      <rPr>
        <sz val="16"/>
        <rFont val="Times New Roman"/>
        <charset val="0"/>
      </rPr>
      <t>28</t>
    </r>
    <r>
      <rPr>
        <sz val="16"/>
        <rFont val="宋体"/>
        <charset val="134"/>
      </rPr>
      <t>户</t>
    </r>
    <r>
      <rPr>
        <sz val="16"/>
        <rFont val="Times New Roman"/>
        <charset val="0"/>
      </rPr>
      <t>17.4</t>
    </r>
    <r>
      <rPr>
        <sz val="16"/>
        <rFont val="宋体"/>
        <charset val="134"/>
      </rPr>
      <t>亩、水滩村</t>
    </r>
    <r>
      <rPr>
        <sz val="16"/>
        <rFont val="Times New Roman"/>
        <charset val="0"/>
      </rPr>
      <t>45</t>
    </r>
    <r>
      <rPr>
        <sz val="16"/>
        <rFont val="宋体"/>
        <charset val="134"/>
      </rPr>
      <t>户</t>
    </r>
    <r>
      <rPr>
        <sz val="16"/>
        <rFont val="Times New Roman"/>
        <charset val="0"/>
      </rPr>
      <t>39.5</t>
    </r>
    <r>
      <rPr>
        <sz val="16"/>
        <rFont val="宋体"/>
        <charset val="134"/>
      </rPr>
      <t>亩、太原村</t>
    </r>
    <r>
      <rPr>
        <sz val="16"/>
        <rFont val="Times New Roman"/>
        <charset val="0"/>
      </rPr>
      <t>68</t>
    </r>
    <r>
      <rPr>
        <sz val="16"/>
        <rFont val="宋体"/>
        <charset val="134"/>
      </rPr>
      <t>户</t>
    </r>
    <r>
      <rPr>
        <sz val="16"/>
        <rFont val="Times New Roman"/>
        <charset val="0"/>
      </rPr>
      <t>35</t>
    </r>
    <r>
      <rPr>
        <sz val="16"/>
        <rFont val="宋体"/>
        <charset val="134"/>
      </rPr>
      <t>亩、汪洋村</t>
    </r>
    <r>
      <rPr>
        <sz val="16"/>
        <rFont val="Times New Roman"/>
        <charset val="0"/>
      </rPr>
      <t>35</t>
    </r>
    <r>
      <rPr>
        <sz val="16"/>
        <rFont val="宋体"/>
        <charset val="134"/>
      </rPr>
      <t>户</t>
    </r>
    <r>
      <rPr>
        <sz val="16"/>
        <rFont val="Times New Roman"/>
        <charset val="0"/>
      </rPr>
      <t>55</t>
    </r>
    <r>
      <rPr>
        <sz val="16"/>
        <rFont val="宋体"/>
        <charset val="134"/>
      </rPr>
      <t>亩、吴家村</t>
    </r>
    <r>
      <rPr>
        <sz val="16"/>
        <rFont val="Times New Roman"/>
        <charset val="0"/>
      </rPr>
      <t>30</t>
    </r>
    <r>
      <rPr>
        <sz val="16"/>
        <rFont val="宋体"/>
        <charset val="134"/>
      </rPr>
      <t>户</t>
    </r>
    <r>
      <rPr>
        <sz val="16"/>
        <rFont val="Times New Roman"/>
        <charset val="0"/>
      </rPr>
      <t>55</t>
    </r>
    <r>
      <rPr>
        <sz val="16"/>
        <rFont val="宋体"/>
        <charset val="134"/>
      </rPr>
      <t>亩、下李村</t>
    </r>
    <r>
      <rPr>
        <sz val="16"/>
        <rFont val="Times New Roman"/>
        <charset val="0"/>
      </rPr>
      <t>52</t>
    </r>
    <r>
      <rPr>
        <sz val="16"/>
        <rFont val="宋体"/>
        <charset val="134"/>
      </rPr>
      <t>户</t>
    </r>
    <r>
      <rPr>
        <sz val="16"/>
        <rFont val="Times New Roman"/>
        <charset val="0"/>
      </rPr>
      <t>43</t>
    </r>
    <r>
      <rPr>
        <sz val="16"/>
        <rFont val="宋体"/>
        <charset val="134"/>
      </rPr>
      <t>亩、下渠村</t>
    </r>
    <r>
      <rPr>
        <sz val="16"/>
        <rFont val="Times New Roman"/>
        <charset val="0"/>
      </rPr>
      <t>25</t>
    </r>
    <r>
      <rPr>
        <sz val="16"/>
        <rFont val="宋体"/>
        <charset val="134"/>
      </rPr>
      <t>户</t>
    </r>
    <r>
      <rPr>
        <sz val="16"/>
        <rFont val="Times New Roman"/>
        <charset val="0"/>
      </rPr>
      <t>38</t>
    </r>
    <r>
      <rPr>
        <sz val="16"/>
        <rFont val="宋体"/>
        <charset val="134"/>
      </rPr>
      <t>亩、闫庄村</t>
    </r>
    <r>
      <rPr>
        <sz val="16"/>
        <rFont val="Times New Roman"/>
        <charset val="0"/>
      </rPr>
      <t>36</t>
    </r>
    <r>
      <rPr>
        <sz val="16"/>
        <rFont val="宋体"/>
        <charset val="134"/>
      </rPr>
      <t>户</t>
    </r>
    <r>
      <rPr>
        <sz val="16"/>
        <rFont val="Times New Roman"/>
        <charset val="0"/>
      </rPr>
      <t>25.2</t>
    </r>
    <r>
      <rPr>
        <sz val="16"/>
        <rFont val="宋体"/>
        <charset val="134"/>
      </rPr>
      <t>亩、阳沟村</t>
    </r>
    <r>
      <rPr>
        <sz val="16"/>
        <rFont val="Times New Roman"/>
        <charset val="0"/>
      </rPr>
      <t>31</t>
    </r>
    <r>
      <rPr>
        <sz val="16"/>
        <rFont val="宋体"/>
        <charset val="134"/>
      </rPr>
      <t>户</t>
    </r>
    <r>
      <rPr>
        <sz val="16"/>
        <rFont val="Times New Roman"/>
        <charset val="0"/>
      </rPr>
      <t>15</t>
    </r>
    <r>
      <rPr>
        <sz val="16"/>
        <rFont val="宋体"/>
        <charset val="134"/>
      </rPr>
      <t>亩、阳湾村</t>
    </r>
    <r>
      <rPr>
        <sz val="16"/>
        <rFont val="Times New Roman"/>
        <charset val="0"/>
      </rPr>
      <t>25</t>
    </r>
    <r>
      <rPr>
        <sz val="16"/>
        <rFont val="宋体"/>
        <charset val="134"/>
      </rPr>
      <t>户</t>
    </r>
    <r>
      <rPr>
        <sz val="16"/>
        <rFont val="Times New Roman"/>
        <charset val="0"/>
      </rPr>
      <t>19.5</t>
    </r>
    <r>
      <rPr>
        <sz val="16"/>
        <rFont val="宋体"/>
        <charset val="134"/>
      </rPr>
      <t>亩、寨子村</t>
    </r>
    <r>
      <rPr>
        <sz val="16"/>
        <rFont val="Times New Roman"/>
        <charset val="0"/>
      </rPr>
      <t>36</t>
    </r>
    <r>
      <rPr>
        <sz val="16"/>
        <rFont val="宋体"/>
        <charset val="134"/>
      </rPr>
      <t>户</t>
    </r>
    <r>
      <rPr>
        <sz val="16"/>
        <rFont val="Times New Roman"/>
        <charset val="0"/>
      </rPr>
      <t>42</t>
    </r>
    <r>
      <rPr>
        <sz val="16"/>
        <rFont val="宋体"/>
        <charset val="134"/>
      </rPr>
      <t>亩、中庄村</t>
    </r>
    <r>
      <rPr>
        <sz val="16"/>
        <rFont val="Times New Roman"/>
        <charset val="0"/>
      </rPr>
      <t>34</t>
    </r>
    <r>
      <rPr>
        <sz val="16"/>
        <rFont val="宋体"/>
        <charset val="134"/>
      </rPr>
      <t>户</t>
    </r>
    <r>
      <rPr>
        <sz val="16"/>
        <rFont val="Times New Roman"/>
        <charset val="0"/>
      </rPr>
      <t>33.5</t>
    </r>
    <r>
      <rPr>
        <sz val="16"/>
        <rFont val="宋体"/>
        <charset val="134"/>
      </rPr>
      <t>亩、高沟村</t>
    </r>
    <r>
      <rPr>
        <sz val="16"/>
        <rFont val="Times New Roman"/>
        <charset val="0"/>
      </rPr>
      <t>27</t>
    </r>
    <r>
      <rPr>
        <sz val="16"/>
        <rFont val="宋体"/>
        <charset val="134"/>
      </rPr>
      <t>户</t>
    </r>
    <r>
      <rPr>
        <sz val="16"/>
        <rFont val="Times New Roman"/>
        <charset val="0"/>
      </rPr>
      <t>34</t>
    </r>
    <r>
      <rPr>
        <sz val="16"/>
        <rFont val="宋体"/>
        <charset val="134"/>
      </rPr>
      <t>亩、侯吴村</t>
    </r>
    <r>
      <rPr>
        <sz val="16"/>
        <rFont val="Times New Roman"/>
        <charset val="0"/>
      </rPr>
      <t>56</t>
    </r>
    <r>
      <rPr>
        <sz val="16"/>
        <rFont val="宋体"/>
        <charset val="134"/>
      </rPr>
      <t>户</t>
    </r>
    <r>
      <rPr>
        <sz val="16"/>
        <rFont val="Times New Roman"/>
        <charset val="0"/>
      </rPr>
      <t>57</t>
    </r>
    <r>
      <rPr>
        <sz val="16"/>
        <rFont val="宋体"/>
        <charset val="134"/>
      </rPr>
      <t>亩、双庙村</t>
    </r>
    <r>
      <rPr>
        <sz val="16"/>
        <rFont val="Times New Roman"/>
        <charset val="0"/>
      </rPr>
      <t>33</t>
    </r>
    <r>
      <rPr>
        <sz val="16"/>
        <rFont val="宋体"/>
        <charset val="134"/>
      </rPr>
      <t>户</t>
    </r>
    <r>
      <rPr>
        <sz val="16"/>
        <rFont val="Times New Roman"/>
        <charset val="0"/>
      </rPr>
      <t>33.5</t>
    </r>
    <r>
      <rPr>
        <sz val="16"/>
        <rFont val="宋体"/>
        <charset val="134"/>
      </rPr>
      <t>亩、东沟村</t>
    </r>
    <r>
      <rPr>
        <sz val="16"/>
        <rFont val="Times New Roman"/>
        <charset val="0"/>
      </rPr>
      <t>21</t>
    </r>
    <r>
      <rPr>
        <sz val="16"/>
        <rFont val="宋体"/>
        <charset val="134"/>
      </rPr>
      <t>户</t>
    </r>
    <r>
      <rPr>
        <sz val="16"/>
        <rFont val="Times New Roman"/>
        <charset val="0"/>
      </rPr>
      <t>20.5</t>
    </r>
    <r>
      <rPr>
        <sz val="16"/>
        <rFont val="宋体"/>
        <charset val="134"/>
      </rPr>
      <t>亩、刘山村</t>
    </r>
    <r>
      <rPr>
        <sz val="16"/>
        <rFont val="Times New Roman"/>
        <charset val="0"/>
      </rPr>
      <t>47</t>
    </r>
    <r>
      <rPr>
        <sz val="16"/>
        <rFont val="宋体"/>
        <charset val="134"/>
      </rPr>
      <t>户</t>
    </r>
    <r>
      <rPr>
        <sz val="16"/>
        <rFont val="Times New Roman"/>
        <charset val="0"/>
      </rPr>
      <t>43.2</t>
    </r>
    <r>
      <rPr>
        <sz val="16"/>
        <rFont val="宋体"/>
        <charset val="134"/>
      </rPr>
      <t>亩、小杨村</t>
    </r>
    <r>
      <rPr>
        <sz val="16"/>
        <rFont val="Times New Roman"/>
        <charset val="0"/>
      </rPr>
      <t>76</t>
    </r>
    <r>
      <rPr>
        <sz val="16"/>
        <rFont val="宋体"/>
        <charset val="134"/>
      </rPr>
      <t>户</t>
    </r>
    <r>
      <rPr>
        <sz val="16"/>
        <rFont val="Times New Roman"/>
        <charset val="0"/>
      </rPr>
      <t>57</t>
    </r>
    <r>
      <rPr>
        <sz val="16"/>
        <rFont val="宋体"/>
        <charset val="134"/>
      </rPr>
      <t>亩。</t>
    </r>
  </si>
  <si>
    <t>川王镇马铃薯种植到户补助项目</t>
  </si>
  <si>
    <t>川王镇</t>
  </si>
  <si>
    <r>
      <rPr>
        <sz val="16"/>
        <rFont val="宋体"/>
        <charset val="134"/>
      </rPr>
      <t>在川王镇</t>
    </r>
    <r>
      <rPr>
        <sz val="16"/>
        <rFont val="Times New Roman"/>
        <charset val="134"/>
      </rPr>
      <t>14</t>
    </r>
    <r>
      <rPr>
        <sz val="16"/>
        <rFont val="宋体"/>
        <charset val="134"/>
      </rPr>
      <t>村投资</t>
    </r>
    <r>
      <rPr>
        <sz val="16"/>
        <rFont val="Times New Roman"/>
        <charset val="134"/>
      </rPr>
      <t>52.5</t>
    </r>
    <r>
      <rPr>
        <sz val="16"/>
        <rFont val="宋体"/>
        <charset val="134"/>
      </rPr>
      <t>万元种植马铃薯</t>
    </r>
    <r>
      <rPr>
        <sz val="16"/>
        <rFont val="Times New Roman"/>
        <charset val="134"/>
      </rPr>
      <t>699</t>
    </r>
    <r>
      <rPr>
        <sz val="16"/>
        <rFont val="宋体"/>
        <charset val="134"/>
      </rPr>
      <t>户</t>
    </r>
    <r>
      <rPr>
        <sz val="16"/>
        <rFont val="Times New Roman"/>
        <charset val="134"/>
      </rPr>
      <t>941</t>
    </r>
    <r>
      <rPr>
        <sz val="16"/>
        <rFont val="宋体"/>
        <charset val="134"/>
      </rPr>
      <t>亩，其中川王村</t>
    </r>
    <r>
      <rPr>
        <sz val="16"/>
        <rFont val="Times New Roman"/>
        <charset val="134"/>
      </rPr>
      <t>80</t>
    </r>
    <r>
      <rPr>
        <sz val="16"/>
        <rFont val="宋体"/>
        <charset val="134"/>
      </rPr>
      <t>户</t>
    </r>
    <r>
      <rPr>
        <sz val="16"/>
        <rFont val="Times New Roman"/>
        <charset val="134"/>
      </rPr>
      <t>55</t>
    </r>
    <r>
      <rPr>
        <sz val="16"/>
        <rFont val="宋体"/>
        <charset val="134"/>
      </rPr>
      <t>亩，哈沟村</t>
    </r>
    <r>
      <rPr>
        <sz val="16"/>
        <rFont val="Times New Roman"/>
        <charset val="134"/>
      </rPr>
      <t>85</t>
    </r>
    <r>
      <rPr>
        <sz val="16"/>
        <rFont val="宋体"/>
        <charset val="134"/>
      </rPr>
      <t>户</t>
    </r>
    <r>
      <rPr>
        <sz val="16"/>
        <rFont val="Times New Roman"/>
        <charset val="134"/>
      </rPr>
      <t>105</t>
    </r>
    <r>
      <rPr>
        <sz val="16"/>
        <rFont val="宋体"/>
        <charset val="134"/>
      </rPr>
      <t>亩，毛寨村</t>
    </r>
    <r>
      <rPr>
        <sz val="16"/>
        <rFont val="Times New Roman"/>
        <charset val="134"/>
      </rPr>
      <t>3</t>
    </r>
    <r>
      <rPr>
        <sz val="16"/>
        <rFont val="宋体"/>
        <charset val="134"/>
      </rPr>
      <t>户</t>
    </r>
    <r>
      <rPr>
        <sz val="16"/>
        <rFont val="Times New Roman"/>
        <charset val="134"/>
      </rPr>
      <t>3</t>
    </r>
    <r>
      <rPr>
        <sz val="16"/>
        <rFont val="宋体"/>
        <charset val="134"/>
      </rPr>
      <t>亩，大庄村</t>
    </r>
    <r>
      <rPr>
        <sz val="16"/>
        <rFont val="Times New Roman"/>
        <charset val="134"/>
      </rPr>
      <t>40</t>
    </r>
    <r>
      <rPr>
        <sz val="16"/>
        <rFont val="宋体"/>
        <charset val="134"/>
      </rPr>
      <t>户</t>
    </r>
    <r>
      <rPr>
        <sz val="16"/>
        <rFont val="Times New Roman"/>
        <charset val="134"/>
      </rPr>
      <t>56</t>
    </r>
    <r>
      <rPr>
        <sz val="16"/>
        <rFont val="宋体"/>
        <charset val="134"/>
      </rPr>
      <t>亩，关河村</t>
    </r>
    <r>
      <rPr>
        <sz val="16"/>
        <rFont val="Times New Roman"/>
        <charset val="134"/>
      </rPr>
      <t>77</t>
    </r>
    <r>
      <rPr>
        <sz val="16"/>
        <rFont val="宋体"/>
        <charset val="134"/>
      </rPr>
      <t>户</t>
    </r>
    <r>
      <rPr>
        <sz val="16"/>
        <rFont val="Times New Roman"/>
        <charset val="134"/>
      </rPr>
      <t>112</t>
    </r>
    <r>
      <rPr>
        <sz val="16"/>
        <rFont val="宋体"/>
        <charset val="134"/>
      </rPr>
      <t>亩，何湾村</t>
    </r>
    <r>
      <rPr>
        <sz val="16"/>
        <rFont val="Times New Roman"/>
        <charset val="134"/>
      </rPr>
      <t>56</t>
    </r>
    <r>
      <rPr>
        <sz val="16"/>
        <rFont val="宋体"/>
        <charset val="134"/>
      </rPr>
      <t>户</t>
    </r>
    <r>
      <rPr>
        <sz val="16"/>
        <rFont val="Times New Roman"/>
        <charset val="134"/>
      </rPr>
      <t>65</t>
    </r>
    <r>
      <rPr>
        <sz val="16"/>
        <rFont val="宋体"/>
        <charset val="134"/>
      </rPr>
      <t>亩，松树湾村</t>
    </r>
    <r>
      <rPr>
        <sz val="16"/>
        <rFont val="Times New Roman"/>
        <charset val="134"/>
      </rPr>
      <t>61</t>
    </r>
    <r>
      <rPr>
        <sz val="16"/>
        <rFont val="宋体"/>
        <charset val="134"/>
      </rPr>
      <t>户</t>
    </r>
    <r>
      <rPr>
        <sz val="16"/>
        <rFont val="Times New Roman"/>
        <charset val="134"/>
      </rPr>
      <t>153</t>
    </r>
    <r>
      <rPr>
        <sz val="16"/>
        <rFont val="宋体"/>
        <charset val="134"/>
      </rPr>
      <t>亩，西崖村</t>
    </r>
    <r>
      <rPr>
        <sz val="16"/>
        <rFont val="Times New Roman"/>
        <charset val="134"/>
      </rPr>
      <t>30</t>
    </r>
    <r>
      <rPr>
        <sz val="16"/>
        <rFont val="宋体"/>
        <charset val="134"/>
      </rPr>
      <t>户</t>
    </r>
    <r>
      <rPr>
        <sz val="16"/>
        <rFont val="Times New Roman"/>
        <charset val="134"/>
      </rPr>
      <t>36</t>
    </r>
    <r>
      <rPr>
        <sz val="16"/>
        <rFont val="宋体"/>
        <charset val="134"/>
      </rPr>
      <t>亩，范湾村</t>
    </r>
    <r>
      <rPr>
        <sz val="16"/>
        <rFont val="Times New Roman"/>
        <charset val="134"/>
      </rPr>
      <t>20</t>
    </r>
    <r>
      <rPr>
        <sz val="16"/>
        <rFont val="宋体"/>
        <charset val="134"/>
      </rPr>
      <t>户</t>
    </r>
    <r>
      <rPr>
        <sz val="16"/>
        <rFont val="Times New Roman"/>
        <charset val="134"/>
      </rPr>
      <t>13</t>
    </r>
    <r>
      <rPr>
        <sz val="16"/>
        <rFont val="宋体"/>
        <charset val="134"/>
      </rPr>
      <t>亩，峡口村</t>
    </r>
    <r>
      <rPr>
        <sz val="16"/>
        <rFont val="Times New Roman"/>
        <charset val="134"/>
      </rPr>
      <t>30</t>
    </r>
    <r>
      <rPr>
        <sz val="16"/>
        <rFont val="宋体"/>
        <charset val="134"/>
      </rPr>
      <t>户</t>
    </r>
    <r>
      <rPr>
        <sz val="16"/>
        <rFont val="Times New Roman"/>
        <charset val="134"/>
      </rPr>
      <t>41</t>
    </r>
    <r>
      <rPr>
        <sz val="16"/>
        <rFont val="宋体"/>
        <charset val="134"/>
      </rPr>
      <t>亩，小河村</t>
    </r>
    <r>
      <rPr>
        <sz val="16"/>
        <rFont val="Times New Roman"/>
        <charset val="134"/>
      </rPr>
      <t>45</t>
    </r>
    <r>
      <rPr>
        <sz val="16"/>
        <rFont val="宋体"/>
        <charset val="134"/>
      </rPr>
      <t>户</t>
    </r>
    <r>
      <rPr>
        <sz val="16"/>
        <rFont val="Times New Roman"/>
        <charset val="134"/>
      </rPr>
      <t>52</t>
    </r>
    <r>
      <rPr>
        <sz val="16"/>
        <rFont val="宋体"/>
        <charset val="134"/>
      </rPr>
      <t>亩，冯家村</t>
    </r>
    <r>
      <rPr>
        <sz val="16"/>
        <rFont val="Times New Roman"/>
        <charset val="134"/>
      </rPr>
      <t>50</t>
    </r>
    <r>
      <rPr>
        <sz val="16"/>
        <rFont val="宋体"/>
        <charset val="134"/>
      </rPr>
      <t>户</t>
    </r>
    <r>
      <rPr>
        <sz val="16"/>
        <rFont val="Times New Roman"/>
        <charset val="134"/>
      </rPr>
      <t>90</t>
    </r>
    <r>
      <rPr>
        <sz val="16"/>
        <rFont val="宋体"/>
        <charset val="134"/>
      </rPr>
      <t>亩，海湾村</t>
    </r>
    <r>
      <rPr>
        <sz val="16"/>
        <rFont val="Times New Roman"/>
        <charset val="134"/>
      </rPr>
      <t>120</t>
    </r>
    <r>
      <rPr>
        <sz val="16"/>
        <rFont val="宋体"/>
        <charset val="134"/>
      </rPr>
      <t>户</t>
    </r>
    <r>
      <rPr>
        <sz val="16"/>
        <rFont val="Times New Roman"/>
        <charset val="134"/>
      </rPr>
      <t>158</t>
    </r>
    <r>
      <rPr>
        <sz val="16"/>
        <rFont val="宋体"/>
        <charset val="134"/>
      </rPr>
      <t>亩，王沟村</t>
    </r>
    <r>
      <rPr>
        <sz val="16"/>
        <rFont val="Times New Roman"/>
        <charset val="134"/>
      </rPr>
      <t>2</t>
    </r>
    <r>
      <rPr>
        <sz val="16"/>
        <rFont val="宋体"/>
        <charset val="134"/>
      </rPr>
      <t>户</t>
    </r>
    <r>
      <rPr>
        <sz val="16"/>
        <rFont val="Times New Roman"/>
        <charset val="134"/>
      </rPr>
      <t>2</t>
    </r>
    <r>
      <rPr>
        <sz val="16"/>
        <rFont val="宋体"/>
        <charset val="134"/>
      </rPr>
      <t>亩，每亩</t>
    </r>
    <r>
      <rPr>
        <sz val="16"/>
        <rFont val="Times New Roman"/>
        <charset val="134"/>
      </rPr>
      <t>600</t>
    </r>
    <r>
      <rPr>
        <sz val="16"/>
        <rFont val="宋体"/>
        <charset val="134"/>
      </rPr>
      <t>元</t>
    </r>
  </si>
  <si>
    <t>胡川镇马铃薯种植到户补助项目</t>
  </si>
  <si>
    <t>2025.1-2025.12</t>
  </si>
  <si>
    <t>胡川镇</t>
  </si>
  <si>
    <r>
      <rPr>
        <sz val="16"/>
        <rFont val="宋体"/>
        <charset val="134"/>
      </rPr>
      <t>胡川镇马铃薯</t>
    </r>
    <r>
      <rPr>
        <sz val="16"/>
        <rFont val="Times New Roman"/>
        <charset val="0"/>
      </rPr>
      <t>795</t>
    </r>
    <r>
      <rPr>
        <sz val="16"/>
        <rFont val="宋体"/>
        <charset val="134"/>
      </rPr>
      <t>户共</t>
    </r>
    <r>
      <rPr>
        <sz val="16"/>
        <rFont val="Times New Roman"/>
        <charset val="0"/>
      </rPr>
      <t>925</t>
    </r>
    <r>
      <rPr>
        <sz val="16"/>
        <rFont val="宋体"/>
        <charset val="134"/>
      </rPr>
      <t>亩，每亩补助</t>
    </r>
    <r>
      <rPr>
        <sz val="16"/>
        <rFont val="Times New Roman"/>
        <charset val="0"/>
      </rPr>
      <t>600</t>
    </r>
    <r>
      <rPr>
        <sz val="16"/>
        <rFont val="宋体"/>
        <charset val="134"/>
      </rPr>
      <t>元，共</t>
    </r>
    <r>
      <rPr>
        <sz val="16"/>
        <rFont val="Times New Roman"/>
        <charset val="0"/>
      </rPr>
      <t>55.5</t>
    </r>
    <r>
      <rPr>
        <sz val="16"/>
        <rFont val="宋体"/>
        <charset val="134"/>
      </rPr>
      <t>万元，其中脱贫户</t>
    </r>
    <r>
      <rPr>
        <sz val="16"/>
        <rFont val="Times New Roman"/>
        <charset val="0"/>
      </rPr>
      <t>661</t>
    </r>
    <r>
      <rPr>
        <sz val="16"/>
        <rFont val="宋体"/>
        <charset val="134"/>
      </rPr>
      <t>户共</t>
    </r>
    <r>
      <rPr>
        <sz val="16"/>
        <rFont val="Times New Roman"/>
        <charset val="0"/>
      </rPr>
      <t>772</t>
    </r>
    <r>
      <rPr>
        <sz val="16"/>
        <rFont val="宋体"/>
        <charset val="134"/>
      </rPr>
      <t>亩，柳湾村</t>
    </r>
    <r>
      <rPr>
        <sz val="16"/>
        <rFont val="Times New Roman"/>
        <charset val="0"/>
      </rPr>
      <t>40</t>
    </r>
    <r>
      <rPr>
        <sz val="16"/>
        <rFont val="宋体"/>
        <charset val="134"/>
      </rPr>
      <t>户</t>
    </r>
    <r>
      <rPr>
        <sz val="16"/>
        <rFont val="Times New Roman"/>
        <charset val="0"/>
      </rPr>
      <t>48</t>
    </r>
    <r>
      <rPr>
        <sz val="16"/>
        <rFont val="宋体"/>
        <charset val="134"/>
      </rPr>
      <t>亩；宁马村</t>
    </r>
    <r>
      <rPr>
        <sz val="16"/>
        <rFont val="Times New Roman"/>
        <charset val="0"/>
      </rPr>
      <t>80</t>
    </r>
    <r>
      <rPr>
        <sz val="16"/>
        <rFont val="宋体"/>
        <charset val="134"/>
      </rPr>
      <t>户</t>
    </r>
    <r>
      <rPr>
        <sz val="16"/>
        <rFont val="Times New Roman"/>
        <charset val="0"/>
      </rPr>
      <t>80</t>
    </r>
    <r>
      <rPr>
        <sz val="16"/>
        <rFont val="宋体"/>
        <charset val="134"/>
      </rPr>
      <t>亩；潘峪村</t>
    </r>
    <r>
      <rPr>
        <sz val="16"/>
        <rFont val="Times New Roman"/>
        <charset val="0"/>
      </rPr>
      <t>47</t>
    </r>
    <r>
      <rPr>
        <sz val="16"/>
        <rFont val="宋体"/>
        <charset val="134"/>
      </rPr>
      <t>户</t>
    </r>
    <r>
      <rPr>
        <sz val="16"/>
        <rFont val="Times New Roman"/>
        <charset val="0"/>
      </rPr>
      <t>61</t>
    </r>
    <r>
      <rPr>
        <sz val="16"/>
        <rFont val="宋体"/>
        <charset val="134"/>
      </rPr>
      <t>亩；祁沟村</t>
    </r>
    <r>
      <rPr>
        <sz val="16"/>
        <rFont val="Times New Roman"/>
        <charset val="0"/>
      </rPr>
      <t>21</t>
    </r>
    <r>
      <rPr>
        <sz val="16"/>
        <rFont val="宋体"/>
        <charset val="134"/>
      </rPr>
      <t>户</t>
    </r>
    <r>
      <rPr>
        <sz val="16"/>
        <rFont val="Times New Roman"/>
        <charset val="0"/>
      </rPr>
      <t>17</t>
    </r>
    <r>
      <rPr>
        <sz val="16"/>
        <rFont val="宋体"/>
        <charset val="134"/>
      </rPr>
      <t>亩；前梁村</t>
    </r>
    <r>
      <rPr>
        <sz val="16"/>
        <rFont val="Times New Roman"/>
        <charset val="0"/>
      </rPr>
      <t>28</t>
    </r>
    <r>
      <rPr>
        <sz val="16"/>
        <rFont val="宋体"/>
        <charset val="134"/>
      </rPr>
      <t>户</t>
    </r>
    <r>
      <rPr>
        <sz val="16"/>
        <rFont val="Times New Roman"/>
        <charset val="0"/>
      </rPr>
      <t>61</t>
    </r>
    <r>
      <rPr>
        <sz val="16"/>
        <rFont val="宋体"/>
        <charset val="134"/>
      </rPr>
      <t>亩；王安村</t>
    </r>
    <r>
      <rPr>
        <sz val="16"/>
        <rFont val="Times New Roman"/>
        <charset val="0"/>
      </rPr>
      <t>47</t>
    </r>
    <r>
      <rPr>
        <sz val="16"/>
        <rFont val="宋体"/>
        <charset val="134"/>
      </rPr>
      <t>户</t>
    </r>
    <r>
      <rPr>
        <sz val="16"/>
        <rFont val="Times New Roman"/>
        <charset val="0"/>
      </rPr>
      <t>32</t>
    </r>
    <r>
      <rPr>
        <sz val="16"/>
        <rFont val="宋体"/>
        <charset val="134"/>
      </rPr>
      <t>亩；阳山村</t>
    </r>
    <r>
      <rPr>
        <sz val="16"/>
        <rFont val="Times New Roman"/>
        <charset val="0"/>
      </rPr>
      <t>70</t>
    </r>
    <r>
      <rPr>
        <sz val="16"/>
        <rFont val="宋体"/>
        <charset val="134"/>
      </rPr>
      <t>户</t>
    </r>
    <r>
      <rPr>
        <sz val="16"/>
        <rFont val="Times New Roman"/>
        <charset val="0"/>
      </rPr>
      <t>112</t>
    </r>
    <r>
      <rPr>
        <sz val="16"/>
        <rFont val="宋体"/>
        <charset val="134"/>
      </rPr>
      <t>亩；窑上村</t>
    </r>
    <r>
      <rPr>
        <sz val="16"/>
        <rFont val="Times New Roman"/>
        <charset val="0"/>
      </rPr>
      <t>37</t>
    </r>
    <r>
      <rPr>
        <sz val="16"/>
        <rFont val="宋体"/>
        <charset val="134"/>
      </rPr>
      <t>户</t>
    </r>
    <r>
      <rPr>
        <sz val="16"/>
        <rFont val="Times New Roman"/>
        <charset val="0"/>
      </rPr>
      <t>41</t>
    </r>
    <r>
      <rPr>
        <sz val="16"/>
        <rFont val="宋体"/>
        <charset val="134"/>
      </rPr>
      <t>亩；张堡村</t>
    </r>
    <r>
      <rPr>
        <sz val="16"/>
        <rFont val="Times New Roman"/>
        <charset val="0"/>
      </rPr>
      <t>45</t>
    </r>
    <r>
      <rPr>
        <sz val="16"/>
        <rFont val="宋体"/>
        <charset val="134"/>
      </rPr>
      <t>户</t>
    </r>
    <r>
      <rPr>
        <sz val="16"/>
        <rFont val="Times New Roman"/>
        <charset val="0"/>
      </rPr>
      <t>33</t>
    </r>
    <r>
      <rPr>
        <sz val="16"/>
        <rFont val="宋体"/>
        <charset val="134"/>
      </rPr>
      <t>亩；刘塬村</t>
    </r>
    <r>
      <rPr>
        <sz val="16"/>
        <rFont val="Times New Roman"/>
        <charset val="0"/>
      </rPr>
      <t>25</t>
    </r>
    <r>
      <rPr>
        <sz val="16"/>
        <rFont val="宋体"/>
        <charset val="134"/>
      </rPr>
      <t>户</t>
    </r>
    <r>
      <rPr>
        <sz val="16"/>
        <rFont val="Times New Roman"/>
        <charset val="0"/>
      </rPr>
      <t>18</t>
    </r>
    <r>
      <rPr>
        <sz val="16"/>
        <rFont val="宋体"/>
        <charset val="134"/>
      </rPr>
      <t>亩；深坷村</t>
    </r>
    <r>
      <rPr>
        <sz val="16"/>
        <rFont val="Times New Roman"/>
        <charset val="0"/>
      </rPr>
      <t>76</t>
    </r>
    <r>
      <rPr>
        <sz val="16"/>
        <rFont val="宋体"/>
        <charset val="134"/>
      </rPr>
      <t>户</t>
    </r>
    <r>
      <rPr>
        <sz val="16"/>
        <rFont val="Times New Roman"/>
        <charset val="0"/>
      </rPr>
      <t>152</t>
    </r>
    <r>
      <rPr>
        <sz val="16"/>
        <rFont val="宋体"/>
        <charset val="134"/>
      </rPr>
      <t>亩；仓下村</t>
    </r>
    <r>
      <rPr>
        <sz val="16"/>
        <rFont val="Times New Roman"/>
        <charset val="0"/>
      </rPr>
      <t>62</t>
    </r>
    <r>
      <rPr>
        <sz val="16"/>
        <rFont val="宋体"/>
        <charset val="134"/>
      </rPr>
      <t>户</t>
    </r>
    <r>
      <rPr>
        <sz val="16"/>
        <rFont val="Times New Roman"/>
        <charset val="0"/>
      </rPr>
      <t>34</t>
    </r>
    <r>
      <rPr>
        <sz val="16"/>
        <rFont val="宋体"/>
        <charset val="134"/>
      </rPr>
      <t>亩；后湾村</t>
    </r>
    <r>
      <rPr>
        <sz val="16"/>
        <rFont val="Times New Roman"/>
        <charset val="0"/>
      </rPr>
      <t>14</t>
    </r>
    <r>
      <rPr>
        <sz val="16"/>
        <rFont val="宋体"/>
        <charset val="134"/>
      </rPr>
      <t>户</t>
    </r>
    <r>
      <rPr>
        <sz val="16"/>
        <rFont val="Times New Roman"/>
        <charset val="0"/>
      </rPr>
      <t>14</t>
    </r>
    <r>
      <rPr>
        <sz val="16"/>
        <rFont val="宋体"/>
        <charset val="134"/>
      </rPr>
      <t>亩；夏堡村</t>
    </r>
    <r>
      <rPr>
        <sz val="16"/>
        <rFont val="Times New Roman"/>
        <charset val="0"/>
      </rPr>
      <t>29</t>
    </r>
    <r>
      <rPr>
        <sz val="16"/>
        <rFont val="宋体"/>
        <charset val="134"/>
      </rPr>
      <t>户</t>
    </r>
    <r>
      <rPr>
        <sz val="16"/>
        <rFont val="Times New Roman"/>
        <charset val="0"/>
      </rPr>
      <t>29</t>
    </r>
    <r>
      <rPr>
        <sz val="16"/>
        <rFont val="宋体"/>
        <charset val="134"/>
      </rPr>
      <t>亩，蒲家村</t>
    </r>
    <r>
      <rPr>
        <sz val="16"/>
        <rFont val="Times New Roman"/>
        <charset val="0"/>
      </rPr>
      <t>40</t>
    </r>
    <r>
      <rPr>
        <sz val="16"/>
        <rFont val="宋体"/>
        <charset val="134"/>
      </rPr>
      <t>户</t>
    </r>
    <r>
      <rPr>
        <sz val="16"/>
        <rFont val="Times New Roman"/>
        <charset val="0"/>
      </rPr>
      <t>40</t>
    </r>
    <r>
      <rPr>
        <sz val="16"/>
        <rFont val="宋体"/>
        <charset val="134"/>
      </rPr>
      <t>亩。监测户</t>
    </r>
    <r>
      <rPr>
        <sz val="16"/>
        <rFont val="Times New Roman"/>
        <charset val="0"/>
      </rPr>
      <t>134</t>
    </r>
    <r>
      <rPr>
        <sz val="16"/>
        <rFont val="宋体"/>
        <charset val="134"/>
      </rPr>
      <t>户共</t>
    </r>
    <r>
      <rPr>
        <sz val="16"/>
        <rFont val="Times New Roman"/>
        <charset val="0"/>
      </rPr>
      <t>153</t>
    </r>
    <r>
      <rPr>
        <sz val="16"/>
        <rFont val="宋体"/>
        <charset val="134"/>
      </rPr>
      <t>亩，柳湾村</t>
    </r>
    <r>
      <rPr>
        <sz val="16"/>
        <rFont val="Times New Roman"/>
        <charset val="0"/>
      </rPr>
      <t>8</t>
    </r>
    <r>
      <rPr>
        <sz val="16"/>
        <rFont val="宋体"/>
        <charset val="134"/>
      </rPr>
      <t>户</t>
    </r>
    <r>
      <rPr>
        <sz val="16"/>
        <rFont val="Times New Roman"/>
        <charset val="0"/>
      </rPr>
      <t>9</t>
    </r>
    <r>
      <rPr>
        <sz val="16"/>
        <rFont val="宋体"/>
        <charset val="134"/>
      </rPr>
      <t>亩；宁马村</t>
    </r>
    <r>
      <rPr>
        <sz val="16"/>
        <rFont val="Times New Roman"/>
        <charset val="0"/>
      </rPr>
      <t>6</t>
    </r>
    <r>
      <rPr>
        <sz val="16"/>
        <rFont val="宋体"/>
        <charset val="134"/>
      </rPr>
      <t>户</t>
    </r>
    <r>
      <rPr>
        <sz val="16"/>
        <rFont val="Times New Roman"/>
        <charset val="0"/>
      </rPr>
      <t>6</t>
    </r>
    <r>
      <rPr>
        <sz val="16"/>
        <rFont val="宋体"/>
        <charset val="134"/>
      </rPr>
      <t>亩；潘峪村</t>
    </r>
    <r>
      <rPr>
        <sz val="16"/>
        <rFont val="Times New Roman"/>
        <charset val="0"/>
      </rPr>
      <t>14</t>
    </r>
    <r>
      <rPr>
        <sz val="16"/>
        <rFont val="宋体"/>
        <charset val="134"/>
      </rPr>
      <t>户</t>
    </r>
    <r>
      <rPr>
        <sz val="16"/>
        <rFont val="Times New Roman"/>
        <charset val="0"/>
      </rPr>
      <t>19</t>
    </r>
    <r>
      <rPr>
        <sz val="16"/>
        <rFont val="宋体"/>
        <charset val="134"/>
      </rPr>
      <t>亩；祁沟村</t>
    </r>
    <r>
      <rPr>
        <sz val="16"/>
        <rFont val="Times New Roman"/>
        <charset val="0"/>
      </rPr>
      <t>9</t>
    </r>
    <r>
      <rPr>
        <sz val="16"/>
        <rFont val="宋体"/>
        <charset val="134"/>
      </rPr>
      <t>户</t>
    </r>
    <r>
      <rPr>
        <sz val="16"/>
        <rFont val="Times New Roman"/>
        <charset val="0"/>
      </rPr>
      <t>8</t>
    </r>
    <r>
      <rPr>
        <sz val="16"/>
        <rFont val="宋体"/>
        <charset val="134"/>
      </rPr>
      <t>亩；前梁村</t>
    </r>
    <r>
      <rPr>
        <sz val="16"/>
        <rFont val="Times New Roman"/>
        <charset val="0"/>
      </rPr>
      <t>7</t>
    </r>
    <r>
      <rPr>
        <sz val="16"/>
        <rFont val="宋体"/>
        <charset val="134"/>
      </rPr>
      <t>户</t>
    </r>
    <r>
      <rPr>
        <sz val="16"/>
        <rFont val="Times New Roman"/>
        <charset val="0"/>
      </rPr>
      <t>13</t>
    </r>
    <r>
      <rPr>
        <sz val="16"/>
        <rFont val="宋体"/>
        <charset val="134"/>
      </rPr>
      <t>亩；王安村</t>
    </r>
    <r>
      <rPr>
        <sz val="16"/>
        <rFont val="Times New Roman"/>
        <charset val="0"/>
      </rPr>
      <t>5</t>
    </r>
    <r>
      <rPr>
        <sz val="16"/>
        <rFont val="宋体"/>
        <charset val="134"/>
      </rPr>
      <t>户</t>
    </r>
    <r>
      <rPr>
        <sz val="16"/>
        <rFont val="Times New Roman"/>
        <charset val="0"/>
      </rPr>
      <t>5</t>
    </r>
    <r>
      <rPr>
        <sz val="16"/>
        <rFont val="宋体"/>
        <charset val="134"/>
      </rPr>
      <t>亩；阳山村</t>
    </r>
    <r>
      <rPr>
        <sz val="16"/>
        <rFont val="Times New Roman"/>
        <charset val="0"/>
      </rPr>
      <t>8</t>
    </r>
    <r>
      <rPr>
        <sz val="16"/>
        <rFont val="宋体"/>
        <charset val="134"/>
      </rPr>
      <t>户</t>
    </r>
    <r>
      <rPr>
        <sz val="16"/>
        <rFont val="Times New Roman"/>
        <charset val="0"/>
      </rPr>
      <t>18</t>
    </r>
    <r>
      <rPr>
        <sz val="16"/>
        <rFont val="宋体"/>
        <charset val="134"/>
      </rPr>
      <t>亩；窑上村</t>
    </r>
    <r>
      <rPr>
        <sz val="16"/>
        <rFont val="Times New Roman"/>
        <charset val="0"/>
      </rPr>
      <t>5</t>
    </r>
    <r>
      <rPr>
        <sz val="16"/>
        <rFont val="宋体"/>
        <charset val="134"/>
      </rPr>
      <t>户</t>
    </r>
    <r>
      <rPr>
        <sz val="16"/>
        <rFont val="Times New Roman"/>
        <charset val="0"/>
      </rPr>
      <t>8</t>
    </r>
    <r>
      <rPr>
        <sz val="16"/>
        <rFont val="宋体"/>
        <charset val="134"/>
      </rPr>
      <t>亩；张堡村</t>
    </r>
    <r>
      <rPr>
        <sz val="16"/>
        <rFont val="Times New Roman"/>
        <charset val="0"/>
      </rPr>
      <t>13</t>
    </r>
    <r>
      <rPr>
        <sz val="16"/>
        <rFont val="宋体"/>
        <charset val="134"/>
      </rPr>
      <t>户</t>
    </r>
    <r>
      <rPr>
        <sz val="16"/>
        <rFont val="Times New Roman"/>
        <charset val="0"/>
      </rPr>
      <t>7</t>
    </r>
    <r>
      <rPr>
        <sz val="16"/>
        <rFont val="宋体"/>
        <charset val="134"/>
      </rPr>
      <t>亩；刘塬村</t>
    </r>
    <r>
      <rPr>
        <sz val="16"/>
        <rFont val="Times New Roman"/>
        <charset val="0"/>
      </rPr>
      <t>5</t>
    </r>
    <r>
      <rPr>
        <sz val="16"/>
        <rFont val="宋体"/>
        <charset val="134"/>
      </rPr>
      <t>户</t>
    </r>
    <r>
      <rPr>
        <sz val="16"/>
        <rFont val="Times New Roman"/>
        <charset val="0"/>
      </rPr>
      <t>3</t>
    </r>
    <r>
      <rPr>
        <sz val="16"/>
        <rFont val="宋体"/>
        <charset val="134"/>
      </rPr>
      <t>亩；仓下村</t>
    </r>
    <r>
      <rPr>
        <sz val="16"/>
        <rFont val="Times New Roman"/>
        <charset val="0"/>
      </rPr>
      <t>10</t>
    </r>
    <r>
      <rPr>
        <sz val="16"/>
        <rFont val="宋体"/>
        <charset val="134"/>
      </rPr>
      <t>户</t>
    </r>
    <r>
      <rPr>
        <sz val="16"/>
        <rFont val="Times New Roman"/>
        <charset val="0"/>
      </rPr>
      <t>6</t>
    </r>
    <r>
      <rPr>
        <sz val="16"/>
        <rFont val="宋体"/>
        <charset val="134"/>
      </rPr>
      <t>亩；后湾村</t>
    </r>
    <r>
      <rPr>
        <sz val="16"/>
        <rFont val="Times New Roman"/>
        <charset val="0"/>
      </rPr>
      <t>4</t>
    </r>
    <r>
      <rPr>
        <sz val="16"/>
        <rFont val="宋体"/>
        <charset val="134"/>
      </rPr>
      <t>户</t>
    </r>
    <r>
      <rPr>
        <sz val="16"/>
        <rFont val="Times New Roman"/>
        <charset val="0"/>
      </rPr>
      <t>6</t>
    </r>
    <r>
      <rPr>
        <sz val="16"/>
        <rFont val="宋体"/>
        <charset val="134"/>
      </rPr>
      <t>亩；胡川村</t>
    </r>
    <r>
      <rPr>
        <sz val="16"/>
        <rFont val="Times New Roman"/>
        <charset val="0"/>
      </rPr>
      <t>11</t>
    </r>
    <r>
      <rPr>
        <sz val="16"/>
        <rFont val="宋体"/>
        <charset val="134"/>
      </rPr>
      <t>户</t>
    </r>
    <r>
      <rPr>
        <sz val="16"/>
        <rFont val="Times New Roman"/>
        <charset val="0"/>
      </rPr>
      <t>11</t>
    </r>
    <r>
      <rPr>
        <sz val="16"/>
        <rFont val="宋体"/>
        <charset val="134"/>
      </rPr>
      <t>亩；夏堡村</t>
    </r>
    <r>
      <rPr>
        <sz val="16"/>
        <rFont val="Times New Roman"/>
        <charset val="0"/>
      </rPr>
      <t>12</t>
    </r>
    <r>
      <rPr>
        <sz val="16"/>
        <rFont val="宋体"/>
        <charset val="134"/>
      </rPr>
      <t>户</t>
    </r>
    <r>
      <rPr>
        <sz val="16"/>
        <rFont val="Times New Roman"/>
        <charset val="0"/>
      </rPr>
      <t>12</t>
    </r>
    <r>
      <rPr>
        <sz val="16"/>
        <rFont val="宋体"/>
        <charset val="134"/>
      </rPr>
      <t>亩，蒲家村</t>
    </r>
    <r>
      <rPr>
        <sz val="16"/>
        <rFont val="Times New Roman"/>
        <charset val="0"/>
      </rPr>
      <t>10</t>
    </r>
    <r>
      <rPr>
        <sz val="16"/>
        <rFont val="宋体"/>
        <charset val="134"/>
      </rPr>
      <t>户</t>
    </r>
    <r>
      <rPr>
        <sz val="16"/>
        <rFont val="Times New Roman"/>
        <charset val="0"/>
      </rPr>
      <t>10</t>
    </r>
    <r>
      <rPr>
        <sz val="16"/>
        <rFont val="宋体"/>
        <charset val="134"/>
      </rPr>
      <t>亩，深坷村</t>
    </r>
    <r>
      <rPr>
        <sz val="16"/>
        <rFont val="Times New Roman"/>
        <charset val="0"/>
      </rPr>
      <t>7</t>
    </r>
    <r>
      <rPr>
        <sz val="16"/>
        <rFont val="宋体"/>
        <charset val="134"/>
      </rPr>
      <t>户</t>
    </r>
    <r>
      <rPr>
        <sz val="16"/>
        <rFont val="Times New Roman"/>
        <charset val="0"/>
      </rPr>
      <t>12</t>
    </r>
    <r>
      <rPr>
        <sz val="16"/>
        <rFont val="宋体"/>
        <charset val="134"/>
      </rPr>
      <t>亩。</t>
    </r>
  </si>
  <si>
    <t>刘堡镇马铃薯种植到户补助项目</t>
  </si>
  <si>
    <t>刘堡镇</t>
  </si>
  <si>
    <r>
      <rPr>
        <sz val="16"/>
        <rFont val="宋体"/>
        <charset val="134"/>
      </rPr>
      <t>共计</t>
    </r>
    <r>
      <rPr>
        <sz val="16"/>
        <rFont val="Times New Roman"/>
        <charset val="134"/>
      </rPr>
      <t>13</t>
    </r>
    <r>
      <rPr>
        <sz val="16"/>
        <rFont val="宋体"/>
        <charset val="134"/>
      </rPr>
      <t>村</t>
    </r>
    <r>
      <rPr>
        <sz val="16"/>
        <rFont val="Times New Roman"/>
        <charset val="134"/>
      </rPr>
      <t>567</t>
    </r>
    <r>
      <rPr>
        <sz val="16"/>
        <rFont val="宋体"/>
        <charset val="134"/>
      </rPr>
      <t>户</t>
    </r>
    <r>
      <rPr>
        <sz val="16"/>
        <rFont val="Times New Roman"/>
        <charset val="134"/>
      </rPr>
      <t>725</t>
    </r>
    <r>
      <rPr>
        <sz val="16"/>
        <rFont val="宋体"/>
        <charset val="134"/>
      </rPr>
      <t>亩，每亩补贴</t>
    </r>
    <r>
      <rPr>
        <sz val="16"/>
        <rFont val="Times New Roman"/>
        <charset val="134"/>
      </rPr>
      <t>600</t>
    </r>
    <r>
      <rPr>
        <sz val="16"/>
        <rFont val="宋体"/>
        <charset val="134"/>
      </rPr>
      <t>元，共计</t>
    </r>
    <r>
      <rPr>
        <sz val="16"/>
        <rFont val="Times New Roman"/>
        <charset val="134"/>
      </rPr>
      <t>43.5</t>
    </r>
    <r>
      <rPr>
        <sz val="16"/>
        <rFont val="宋体"/>
        <charset val="134"/>
      </rPr>
      <t>万元。其中王山村</t>
    </r>
    <r>
      <rPr>
        <sz val="16"/>
        <rFont val="Times New Roman"/>
        <charset val="134"/>
      </rPr>
      <t>4</t>
    </r>
    <r>
      <rPr>
        <sz val="16"/>
        <rFont val="宋体"/>
        <charset val="134"/>
      </rPr>
      <t>户</t>
    </r>
    <r>
      <rPr>
        <sz val="16"/>
        <rFont val="Times New Roman"/>
        <charset val="134"/>
      </rPr>
      <t>4</t>
    </r>
    <r>
      <rPr>
        <sz val="16"/>
        <rFont val="宋体"/>
        <charset val="134"/>
      </rPr>
      <t>亩，米家村</t>
    </r>
    <r>
      <rPr>
        <sz val="16"/>
        <rFont val="Times New Roman"/>
        <charset val="134"/>
      </rPr>
      <t>52</t>
    </r>
    <r>
      <rPr>
        <sz val="16"/>
        <rFont val="宋体"/>
        <charset val="134"/>
      </rPr>
      <t>户</t>
    </r>
    <r>
      <rPr>
        <sz val="16"/>
        <rFont val="Times New Roman"/>
        <charset val="134"/>
      </rPr>
      <t>55</t>
    </r>
    <r>
      <rPr>
        <sz val="16"/>
        <rFont val="宋体"/>
        <charset val="134"/>
      </rPr>
      <t>亩，赵湾村</t>
    </r>
    <r>
      <rPr>
        <sz val="16"/>
        <rFont val="Times New Roman"/>
        <charset val="134"/>
      </rPr>
      <t>67</t>
    </r>
    <r>
      <rPr>
        <sz val="16"/>
        <rFont val="宋体"/>
        <charset val="134"/>
      </rPr>
      <t>户</t>
    </r>
    <r>
      <rPr>
        <sz val="16"/>
        <rFont val="Times New Roman"/>
        <charset val="134"/>
      </rPr>
      <t>89</t>
    </r>
    <r>
      <rPr>
        <sz val="16"/>
        <rFont val="宋体"/>
        <charset val="134"/>
      </rPr>
      <t>亩，高家村</t>
    </r>
    <r>
      <rPr>
        <sz val="16"/>
        <rFont val="Times New Roman"/>
        <charset val="134"/>
      </rPr>
      <t>28</t>
    </r>
    <r>
      <rPr>
        <sz val="16"/>
        <rFont val="宋体"/>
        <charset val="134"/>
      </rPr>
      <t>户</t>
    </r>
    <r>
      <rPr>
        <sz val="16"/>
        <rFont val="Times New Roman"/>
        <charset val="134"/>
      </rPr>
      <t>16</t>
    </r>
    <r>
      <rPr>
        <sz val="16"/>
        <rFont val="宋体"/>
        <charset val="134"/>
      </rPr>
      <t>亩，刘堡村</t>
    </r>
    <r>
      <rPr>
        <sz val="16"/>
        <rFont val="Times New Roman"/>
        <charset val="134"/>
      </rPr>
      <t>109</t>
    </r>
    <r>
      <rPr>
        <sz val="16"/>
        <rFont val="宋体"/>
        <charset val="134"/>
      </rPr>
      <t>户</t>
    </r>
    <r>
      <rPr>
        <sz val="16"/>
        <rFont val="Times New Roman"/>
        <charset val="134"/>
      </rPr>
      <t>168</t>
    </r>
    <r>
      <rPr>
        <sz val="16"/>
        <rFont val="宋体"/>
        <charset val="134"/>
      </rPr>
      <t>亩，芦科村</t>
    </r>
    <r>
      <rPr>
        <sz val="16"/>
        <rFont val="Times New Roman"/>
        <charset val="134"/>
      </rPr>
      <t>5</t>
    </r>
    <r>
      <rPr>
        <sz val="16"/>
        <rFont val="宋体"/>
        <charset val="134"/>
      </rPr>
      <t>户</t>
    </r>
    <r>
      <rPr>
        <sz val="16"/>
        <rFont val="Times New Roman"/>
        <charset val="134"/>
      </rPr>
      <t>10</t>
    </r>
    <r>
      <rPr>
        <sz val="16"/>
        <rFont val="宋体"/>
        <charset val="134"/>
      </rPr>
      <t>亩，王家村</t>
    </r>
    <r>
      <rPr>
        <sz val="16"/>
        <rFont val="Times New Roman"/>
        <charset val="134"/>
      </rPr>
      <t>56</t>
    </r>
    <r>
      <rPr>
        <sz val="16"/>
        <rFont val="宋体"/>
        <charset val="134"/>
      </rPr>
      <t>户</t>
    </r>
    <r>
      <rPr>
        <sz val="16"/>
        <rFont val="Times New Roman"/>
        <charset val="134"/>
      </rPr>
      <t>63</t>
    </r>
    <r>
      <rPr>
        <sz val="16"/>
        <rFont val="宋体"/>
        <charset val="134"/>
      </rPr>
      <t>亩，五星村</t>
    </r>
    <r>
      <rPr>
        <sz val="16"/>
        <rFont val="Times New Roman"/>
        <charset val="134"/>
      </rPr>
      <t>11</t>
    </r>
    <r>
      <rPr>
        <sz val="16"/>
        <rFont val="宋体"/>
        <charset val="134"/>
      </rPr>
      <t>户</t>
    </r>
    <r>
      <rPr>
        <sz val="16"/>
        <rFont val="Times New Roman"/>
        <charset val="134"/>
      </rPr>
      <t>16</t>
    </r>
    <r>
      <rPr>
        <sz val="16"/>
        <rFont val="宋体"/>
        <charset val="134"/>
      </rPr>
      <t>亩，峡里村</t>
    </r>
    <r>
      <rPr>
        <sz val="16"/>
        <rFont val="Times New Roman"/>
        <charset val="134"/>
      </rPr>
      <t>52</t>
    </r>
    <r>
      <rPr>
        <sz val="16"/>
        <rFont val="宋体"/>
        <charset val="134"/>
      </rPr>
      <t>户</t>
    </r>
    <r>
      <rPr>
        <sz val="16"/>
        <rFont val="Times New Roman"/>
        <charset val="134"/>
      </rPr>
      <t>50</t>
    </r>
    <r>
      <rPr>
        <sz val="16"/>
        <rFont val="宋体"/>
        <charset val="134"/>
      </rPr>
      <t>亩，小湾村</t>
    </r>
    <r>
      <rPr>
        <sz val="16"/>
        <rFont val="Times New Roman"/>
        <charset val="134"/>
      </rPr>
      <t>24</t>
    </r>
    <r>
      <rPr>
        <sz val="16"/>
        <rFont val="宋体"/>
        <charset val="134"/>
      </rPr>
      <t>户</t>
    </r>
    <r>
      <rPr>
        <sz val="16"/>
        <rFont val="Times New Roman"/>
        <charset val="134"/>
      </rPr>
      <t>39</t>
    </r>
    <r>
      <rPr>
        <sz val="16"/>
        <rFont val="宋体"/>
        <charset val="134"/>
      </rPr>
      <t>亩，杜家村</t>
    </r>
    <r>
      <rPr>
        <sz val="16"/>
        <rFont val="Times New Roman"/>
        <charset val="134"/>
      </rPr>
      <t>60</t>
    </r>
    <r>
      <rPr>
        <sz val="16"/>
        <rFont val="宋体"/>
        <charset val="134"/>
      </rPr>
      <t>户</t>
    </r>
    <r>
      <rPr>
        <sz val="16"/>
        <rFont val="Times New Roman"/>
        <charset val="134"/>
      </rPr>
      <t>71</t>
    </r>
    <r>
      <rPr>
        <sz val="16"/>
        <rFont val="宋体"/>
        <charset val="134"/>
      </rPr>
      <t>亩，郑沟村</t>
    </r>
    <r>
      <rPr>
        <sz val="16"/>
        <rFont val="Times New Roman"/>
        <charset val="134"/>
      </rPr>
      <t>97</t>
    </r>
    <r>
      <rPr>
        <sz val="16"/>
        <rFont val="宋体"/>
        <charset val="134"/>
      </rPr>
      <t>户</t>
    </r>
    <r>
      <rPr>
        <sz val="16"/>
        <rFont val="Times New Roman"/>
        <charset val="134"/>
      </rPr>
      <t>91</t>
    </r>
    <r>
      <rPr>
        <sz val="16"/>
        <rFont val="宋体"/>
        <charset val="134"/>
      </rPr>
      <t>亩、梨园村</t>
    </r>
    <r>
      <rPr>
        <sz val="16"/>
        <rFont val="Times New Roman"/>
        <charset val="134"/>
      </rPr>
      <t>9</t>
    </r>
    <r>
      <rPr>
        <sz val="16"/>
        <rFont val="宋体"/>
        <charset val="134"/>
      </rPr>
      <t>户</t>
    </r>
    <r>
      <rPr>
        <sz val="16"/>
        <rFont val="Times New Roman"/>
        <charset val="134"/>
      </rPr>
      <t>53</t>
    </r>
    <r>
      <rPr>
        <sz val="16"/>
        <rFont val="宋体"/>
        <charset val="134"/>
      </rPr>
      <t>亩。</t>
    </r>
  </si>
  <si>
    <t>张家川镇马铃薯种植到户补助项目</t>
  </si>
  <si>
    <t>张家川镇</t>
  </si>
  <si>
    <r>
      <rPr>
        <sz val="16"/>
        <rFont val="宋体"/>
        <charset val="134"/>
      </rPr>
      <t>共</t>
    </r>
    <r>
      <rPr>
        <sz val="16"/>
        <rFont val="Times New Roman"/>
        <charset val="0"/>
      </rPr>
      <t>940</t>
    </r>
    <r>
      <rPr>
        <sz val="16"/>
        <rFont val="宋体"/>
        <charset val="134"/>
      </rPr>
      <t>户</t>
    </r>
    <r>
      <rPr>
        <sz val="16"/>
        <rFont val="Times New Roman"/>
        <charset val="0"/>
      </rPr>
      <t>1171</t>
    </r>
    <r>
      <rPr>
        <sz val="16"/>
        <rFont val="宋体"/>
        <charset val="134"/>
      </rPr>
      <t>亩。堡山村</t>
    </r>
    <r>
      <rPr>
        <sz val="16"/>
        <rFont val="Times New Roman"/>
        <charset val="0"/>
      </rPr>
      <t>79</t>
    </r>
    <r>
      <rPr>
        <sz val="16"/>
        <rFont val="宋体"/>
        <charset val="134"/>
      </rPr>
      <t>户</t>
    </r>
    <r>
      <rPr>
        <sz val="16"/>
        <rFont val="Times New Roman"/>
        <charset val="0"/>
      </rPr>
      <t>120</t>
    </r>
    <r>
      <rPr>
        <sz val="16"/>
        <rFont val="宋体"/>
        <charset val="134"/>
      </rPr>
      <t>亩、背武村</t>
    </r>
    <r>
      <rPr>
        <sz val="16"/>
        <rFont val="Times New Roman"/>
        <charset val="0"/>
      </rPr>
      <t>164</t>
    </r>
    <r>
      <rPr>
        <sz val="16"/>
        <rFont val="宋体"/>
        <charset val="134"/>
      </rPr>
      <t>户</t>
    </r>
    <r>
      <rPr>
        <sz val="16"/>
        <rFont val="Times New Roman"/>
        <charset val="0"/>
      </rPr>
      <t>150</t>
    </r>
    <r>
      <rPr>
        <sz val="16"/>
        <rFont val="宋体"/>
        <charset val="134"/>
      </rPr>
      <t>亩、查湾村</t>
    </r>
    <r>
      <rPr>
        <sz val="16"/>
        <rFont val="Times New Roman"/>
        <charset val="0"/>
      </rPr>
      <t>32</t>
    </r>
    <r>
      <rPr>
        <sz val="16"/>
        <rFont val="宋体"/>
        <charset val="134"/>
      </rPr>
      <t>户</t>
    </r>
    <r>
      <rPr>
        <sz val="16"/>
        <rFont val="Times New Roman"/>
        <charset val="0"/>
      </rPr>
      <t>30</t>
    </r>
    <r>
      <rPr>
        <sz val="16"/>
        <rFont val="宋体"/>
        <charset val="134"/>
      </rPr>
      <t>亩、沟口村</t>
    </r>
    <r>
      <rPr>
        <sz val="16"/>
        <rFont val="Times New Roman"/>
        <charset val="0"/>
      </rPr>
      <t>12</t>
    </r>
    <r>
      <rPr>
        <sz val="16"/>
        <rFont val="宋体"/>
        <charset val="134"/>
      </rPr>
      <t>户</t>
    </r>
    <r>
      <rPr>
        <sz val="16"/>
        <rFont val="Times New Roman"/>
        <charset val="0"/>
      </rPr>
      <t>12</t>
    </r>
    <r>
      <rPr>
        <sz val="16"/>
        <rFont val="宋体"/>
        <charset val="134"/>
      </rPr>
      <t>亩、孟寺村</t>
    </r>
    <r>
      <rPr>
        <sz val="16"/>
        <rFont val="Times New Roman"/>
        <charset val="0"/>
      </rPr>
      <t>118</t>
    </r>
    <r>
      <rPr>
        <sz val="16"/>
        <rFont val="宋体"/>
        <charset val="134"/>
      </rPr>
      <t>户</t>
    </r>
    <r>
      <rPr>
        <sz val="16"/>
        <rFont val="Times New Roman"/>
        <charset val="0"/>
      </rPr>
      <t>164</t>
    </r>
    <r>
      <rPr>
        <sz val="16"/>
        <rFont val="宋体"/>
        <charset val="134"/>
      </rPr>
      <t>亩、纳沟村</t>
    </r>
    <r>
      <rPr>
        <sz val="16"/>
        <rFont val="Times New Roman"/>
        <charset val="0"/>
      </rPr>
      <t>100</t>
    </r>
    <r>
      <rPr>
        <sz val="16"/>
        <rFont val="宋体"/>
        <charset val="134"/>
      </rPr>
      <t>户</t>
    </r>
    <r>
      <rPr>
        <sz val="16"/>
        <rFont val="Times New Roman"/>
        <charset val="0"/>
      </rPr>
      <t>160</t>
    </r>
    <r>
      <rPr>
        <sz val="16"/>
        <rFont val="宋体"/>
        <charset val="134"/>
      </rPr>
      <t>亩、上磨村</t>
    </r>
    <r>
      <rPr>
        <sz val="16"/>
        <rFont val="Times New Roman"/>
        <charset val="0"/>
      </rPr>
      <t>40</t>
    </r>
    <r>
      <rPr>
        <sz val="16"/>
        <rFont val="宋体"/>
        <charset val="134"/>
      </rPr>
      <t>户</t>
    </r>
    <r>
      <rPr>
        <sz val="16"/>
        <rFont val="Times New Roman"/>
        <charset val="0"/>
      </rPr>
      <t>60</t>
    </r>
    <r>
      <rPr>
        <sz val="16"/>
        <rFont val="宋体"/>
        <charset val="134"/>
      </rPr>
      <t>亩、阳上村</t>
    </r>
    <r>
      <rPr>
        <sz val="16"/>
        <rFont val="Times New Roman"/>
        <charset val="0"/>
      </rPr>
      <t>30</t>
    </r>
    <r>
      <rPr>
        <sz val="16"/>
        <rFont val="宋体"/>
        <charset val="134"/>
      </rPr>
      <t>户</t>
    </r>
    <r>
      <rPr>
        <sz val="16"/>
        <rFont val="Times New Roman"/>
        <charset val="0"/>
      </rPr>
      <t>20</t>
    </r>
    <r>
      <rPr>
        <sz val="16"/>
        <rFont val="宋体"/>
        <charset val="134"/>
      </rPr>
      <t>亩、前山村</t>
    </r>
    <r>
      <rPr>
        <sz val="16"/>
        <rFont val="Times New Roman"/>
        <charset val="0"/>
      </rPr>
      <t>8</t>
    </r>
    <r>
      <rPr>
        <sz val="16"/>
        <rFont val="宋体"/>
        <charset val="134"/>
      </rPr>
      <t>户</t>
    </r>
    <r>
      <rPr>
        <sz val="16"/>
        <rFont val="Times New Roman"/>
        <charset val="0"/>
      </rPr>
      <t>10</t>
    </r>
    <r>
      <rPr>
        <sz val="16"/>
        <rFont val="宋体"/>
        <charset val="134"/>
      </rPr>
      <t>亩、瓦泉村</t>
    </r>
    <r>
      <rPr>
        <sz val="16"/>
        <rFont val="Times New Roman"/>
        <charset val="0"/>
      </rPr>
      <t>17</t>
    </r>
    <r>
      <rPr>
        <sz val="16"/>
        <rFont val="宋体"/>
        <charset val="134"/>
      </rPr>
      <t>户</t>
    </r>
    <r>
      <rPr>
        <sz val="16"/>
        <rFont val="Times New Roman"/>
        <charset val="0"/>
      </rPr>
      <t>20</t>
    </r>
    <r>
      <rPr>
        <sz val="16"/>
        <rFont val="宋体"/>
        <charset val="134"/>
      </rPr>
      <t>亩、杨川村</t>
    </r>
    <r>
      <rPr>
        <sz val="16"/>
        <rFont val="Times New Roman"/>
        <charset val="0"/>
      </rPr>
      <t>90</t>
    </r>
    <r>
      <rPr>
        <sz val="16"/>
        <rFont val="宋体"/>
        <charset val="134"/>
      </rPr>
      <t>户</t>
    </r>
    <r>
      <rPr>
        <sz val="16"/>
        <rFont val="Times New Roman"/>
        <charset val="0"/>
      </rPr>
      <t>80</t>
    </r>
    <r>
      <rPr>
        <sz val="16"/>
        <rFont val="宋体"/>
        <charset val="134"/>
      </rPr>
      <t>亩、赵阳村</t>
    </r>
    <r>
      <rPr>
        <sz val="16"/>
        <rFont val="Times New Roman"/>
        <charset val="0"/>
      </rPr>
      <t>60</t>
    </r>
    <r>
      <rPr>
        <sz val="16"/>
        <rFont val="宋体"/>
        <charset val="134"/>
      </rPr>
      <t>户</t>
    </r>
    <r>
      <rPr>
        <sz val="16"/>
        <rFont val="Times New Roman"/>
        <charset val="0"/>
      </rPr>
      <t>160</t>
    </r>
    <r>
      <rPr>
        <sz val="16"/>
        <rFont val="宋体"/>
        <charset val="134"/>
      </rPr>
      <t>亩、刘家村</t>
    </r>
    <r>
      <rPr>
        <sz val="16"/>
        <rFont val="Times New Roman"/>
        <charset val="0"/>
      </rPr>
      <t>12</t>
    </r>
    <r>
      <rPr>
        <sz val="16"/>
        <rFont val="宋体"/>
        <charset val="134"/>
      </rPr>
      <t>户</t>
    </r>
    <r>
      <rPr>
        <sz val="16"/>
        <rFont val="Times New Roman"/>
        <charset val="0"/>
      </rPr>
      <t>15</t>
    </r>
    <r>
      <rPr>
        <sz val="16"/>
        <rFont val="宋体"/>
        <charset val="134"/>
      </rPr>
      <t>亩、园树村</t>
    </r>
    <r>
      <rPr>
        <sz val="16"/>
        <rFont val="Times New Roman"/>
        <charset val="0"/>
      </rPr>
      <t>110</t>
    </r>
    <r>
      <rPr>
        <sz val="16"/>
        <rFont val="宋体"/>
        <charset val="134"/>
      </rPr>
      <t>户</t>
    </r>
    <r>
      <rPr>
        <sz val="16"/>
        <rFont val="Times New Roman"/>
        <charset val="0"/>
      </rPr>
      <t>90</t>
    </r>
    <r>
      <rPr>
        <sz val="16"/>
        <rFont val="宋体"/>
        <charset val="134"/>
      </rPr>
      <t>亩、杨店村</t>
    </r>
    <r>
      <rPr>
        <sz val="16"/>
        <rFont val="Times New Roman"/>
        <charset val="0"/>
      </rPr>
      <t>65</t>
    </r>
    <r>
      <rPr>
        <sz val="16"/>
        <rFont val="宋体"/>
        <charset val="134"/>
      </rPr>
      <t>户</t>
    </r>
    <r>
      <rPr>
        <sz val="16"/>
        <rFont val="Times New Roman"/>
        <charset val="0"/>
      </rPr>
      <t>80</t>
    </r>
    <r>
      <rPr>
        <sz val="16"/>
        <rFont val="宋体"/>
        <charset val="134"/>
      </rPr>
      <t>亩。每亩补助</t>
    </r>
    <r>
      <rPr>
        <sz val="16"/>
        <rFont val="Times New Roman"/>
        <charset val="0"/>
      </rPr>
      <t>600</t>
    </r>
    <r>
      <rPr>
        <sz val="16"/>
        <rFont val="宋体"/>
        <charset val="134"/>
      </rPr>
      <t>元。</t>
    </r>
  </si>
  <si>
    <t>恭门镇良种马铃薯种植补助项目</t>
  </si>
  <si>
    <t>2025.01-
2025.12</t>
  </si>
  <si>
    <t>恭门镇</t>
  </si>
  <si>
    <r>
      <rPr>
        <sz val="16"/>
        <rFont val="宋体"/>
        <charset val="134"/>
      </rPr>
      <t>恭门镇共</t>
    </r>
    <r>
      <rPr>
        <sz val="16"/>
        <rFont val="Times New Roman"/>
        <charset val="0"/>
      </rPr>
      <t>1189</t>
    </r>
    <r>
      <rPr>
        <sz val="16"/>
        <rFont val="宋体"/>
        <charset val="134"/>
      </rPr>
      <t>户</t>
    </r>
    <r>
      <rPr>
        <sz val="16"/>
        <rFont val="Times New Roman"/>
        <charset val="0"/>
      </rPr>
      <t>1200.6</t>
    </r>
    <r>
      <rPr>
        <sz val="16"/>
        <rFont val="宋体"/>
        <charset val="134"/>
      </rPr>
      <t>亩，亩补</t>
    </r>
    <r>
      <rPr>
        <sz val="16"/>
        <rFont val="Times New Roman"/>
        <charset val="0"/>
      </rPr>
      <t>600</t>
    </r>
    <r>
      <rPr>
        <sz val="16"/>
        <rFont val="宋体"/>
        <charset val="134"/>
      </rPr>
      <t>元，共补助</t>
    </r>
    <r>
      <rPr>
        <sz val="16"/>
        <rFont val="Times New Roman"/>
        <charset val="0"/>
      </rPr>
      <t>72.0360</t>
    </r>
    <r>
      <rPr>
        <sz val="16"/>
        <rFont val="宋体"/>
        <charset val="134"/>
      </rPr>
      <t>万元。其中梁湾村</t>
    </r>
    <r>
      <rPr>
        <sz val="16"/>
        <rFont val="Times New Roman"/>
        <charset val="0"/>
      </rPr>
      <t>61</t>
    </r>
    <r>
      <rPr>
        <sz val="16"/>
        <rFont val="宋体"/>
        <charset val="134"/>
      </rPr>
      <t>户</t>
    </r>
    <r>
      <rPr>
        <sz val="16"/>
        <rFont val="Times New Roman"/>
        <charset val="0"/>
      </rPr>
      <t>140</t>
    </r>
    <r>
      <rPr>
        <sz val="16"/>
        <rFont val="宋体"/>
        <charset val="134"/>
      </rPr>
      <t>亩、古土村</t>
    </r>
    <r>
      <rPr>
        <sz val="16"/>
        <rFont val="Times New Roman"/>
        <charset val="0"/>
      </rPr>
      <t>54.5</t>
    </r>
    <r>
      <rPr>
        <sz val="16"/>
        <rFont val="宋体"/>
        <charset val="134"/>
      </rPr>
      <t>亩</t>
    </r>
    <r>
      <rPr>
        <sz val="16"/>
        <rFont val="Times New Roman"/>
        <charset val="0"/>
      </rPr>
      <t>64</t>
    </r>
    <r>
      <rPr>
        <sz val="16"/>
        <rFont val="宋体"/>
        <charset val="134"/>
      </rPr>
      <t>户、城子村</t>
    </r>
    <r>
      <rPr>
        <sz val="16"/>
        <rFont val="Times New Roman"/>
        <charset val="0"/>
      </rPr>
      <t>56</t>
    </r>
    <r>
      <rPr>
        <sz val="16"/>
        <rFont val="宋体"/>
        <charset val="134"/>
      </rPr>
      <t>亩</t>
    </r>
    <r>
      <rPr>
        <sz val="16"/>
        <rFont val="Times New Roman"/>
        <charset val="0"/>
      </rPr>
      <t>68</t>
    </r>
    <r>
      <rPr>
        <sz val="16"/>
        <rFont val="宋体"/>
        <charset val="134"/>
      </rPr>
      <t>户、柳沟村</t>
    </r>
    <r>
      <rPr>
        <sz val="16"/>
        <rFont val="Times New Roman"/>
        <charset val="0"/>
      </rPr>
      <t>45</t>
    </r>
    <r>
      <rPr>
        <sz val="16"/>
        <rFont val="宋体"/>
        <charset val="134"/>
      </rPr>
      <t>亩</t>
    </r>
    <r>
      <rPr>
        <sz val="16"/>
        <rFont val="Times New Roman"/>
        <charset val="0"/>
      </rPr>
      <t>63</t>
    </r>
    <r>
      <rPr>
        <sz val="16"/>
        <rFont val="宋体"/>
        <charset val="134"/>
      </rPr>
      <t>户、毛磨村</t>
    </r>
    <r>
      <rPr>
        <sz val="16"/>
        <rFont val="Times New Roman"/>
        <charset val="0"/>
      </rPr>
      <t>10</t>
    </r>
    <r>
      <rPr>
        <sz val="16"/>
        <rFont val="宋体"/>
        <charset val="134"/>
      </rPr>
      <t>亩</t>
    </r>
    <r>
      <rPr>
        <sz val="16"/>
        <rFont val="Times New Roman"/>
        <charset val="0"/>
      </rPr>
      <t>10</t>
    </r>
    <r>
      <rPr>
        <sz val="16"/>
        <rFont val="宋体"/>
        <charset val="134"/>
      </rPr>
      <t>户、仁湾村</t>
    </r>
    <r>
      <rPr>
        <sz val="16"/>
        <rFont val="Times New Roman"/>
        <charset val="0"/>
      </rPr>
      <t>21.5</t>
    </r>
    <r>
      <rPr>
        <sz val="16"/>
        <rFont val="宋体"/>
        <charset val="134"/>
      </rPr>
      <t>亩</t>
    </r>
    <r>
      <rPr>
        <sz val="16"/>
        <rFont val="Times New Roman"/>
        <charset val="0"/>
      </rPr>
      <t>23</t>
    </r>
    <r>
      <rPr>
        <sz val="16"/>
        <rFont val="宋体"/>
        <charset val="134"/>
      </rPr>
      <t>户、水池村</t>
    </r>
    <r>
      <rPr>
        <sz val="16"/>
        <rFont val="Times New Roman"/>
        <charset val="0"/>
      </rPr>
      <t>35</t>
    </r>
    <r>
      <rPr>
        <sz val="16"/>
        <rFont val="宋体"/>
        <charset val="134"/>
      </rPr>
      <t>亩</t>
    </r>
    <r>
      <rPr>
        <sz val="16"/>
        <rFont val="Times New Roman"/>
        <charset val="0"/>
      </rPr>
      <t>35</t>
    </r>
    <r>
      <rPr>
        <sz val="16"/>
        <rFont val="宋体"/>
        <charset val="134"/>
      </rPr>
      <t>户、天河村</t>
    </r>
    <r>
      <rPr>
        <sz val="16"/>
        <rFont val="Times New Roman"/>
        <charset val="0"/>
      </rPr>
      <t>24</t>
    </r>
    <r>
      <rPr>
        <sz val="16"/>
        <rFont val="宋体"/>
        <charset val="134"/>
      </rPr>
      <t>亩</t>
    </r>
    <r>
      <rPr>
        <sz val="16"/>
        <rFont val="Times New Roman"/>
        <charset val="0"/>
      </rPr>
      <t>26</t>
    </r>
    <r>
      <rPr>
        <sz val="16"/>
        <rFont val="宋体"/>
        <charset val="134"/>
      </rPr>
      <t>户、团结村</t>
    </r>
    <r>
      <rPr>
        <sz val="16"/>
        <rFont val="Times New Roman"/>
        <charset val="0"/>
      </rPr>
      <t>34</t>
    </r>
    <r>
      <rPr>
        <sz val="16"/>
        <rFont val="宋体"/>
        <charset val="134"/>
      </rPr>
      <t>亩</t>
    </r>
    <r>
      <rPr>
        <sz val="16"/>
        <rFont val="Times New Roman"/>
        <charset val="0"/>
      </rPr>
      <t>50</t>
    </r>
    <r>
      <rPr>
        <sz val="16"/>
        <rFont val="宋体"/>
        <charset val="134"/>
      </rPr>
      <t>户、西关村</t>
    </r>
    <r>
      <rPr>
        <sz val="16"/>
        <rFont val="Times New Roman"/>
        <charset val="0"/>
      </rPr>
      <t>59</t>
    </r>
    <r>
      <rPr>
        <sz val="16"/>
        <rFont val="宋体"/>
        <charset val="134"/>
      </rPr>
      <t>户</t>
    </r>
    <r>
      <rPr>
        <sz val="16"/>
        <rFont val="Times New Roman"/>
        <charset val="0"/>
      </rPr>
      <t>43.2</t>
    </r>
    <r>
      <rPr>
        <sz val="16"/>
        <rFont val="宋体"/>
        <charset val="134"/>
      </rPr>
      <t>亩、西坡村</t>
    </r>
    <r>
      <rPr>
        <sz val="16"/>
        <rFont val="Times New Roman"/>
        <charset val="0"/>
      </rPr>
      <t>121</t>
    </r>
    <r>
      <rPr>
        <sz val="16"/>
        <rFont val="宋体"/>
        <charset val="134"/>
      </rPr>
      <t>亩</t>
    </r>
    <r>
      <rPr>
        <sz val="16"/>
        <rFont val="Times New Roman"/>
        <charset val="0"/>
      </rPr>
      <t>96</t>
    </r>
    <r>
      <rPr>
        <sz val="16"/>
        <rFont val="宋体"/>
        <charset val="134"/>
      </rPr>
      <t>户、杨坡村</t>
    </r>
    <r>
      <rPr>
        <sz val="16"/>
        <rFont val="Times New Roman"/>
        <charset val="0"/>
      </rPr>
      <t>62.1</t>
    </r>
    <r>
      <rPr>
        <sz val="16"/>
        <rFont val="宋体"/>
        <charset val="134"/>
      </rPr>
      <t>亩</t>
    </r>
    <r>
      <rPr>
        <sz val="16"/>
        <rFont val="Times New Roman"/>
        <charset val="0"/>
      </rPr>
      <t>79</t>
    </r>
    <r>
      <rPr>
        <sz val="16"/>
        <rFont val="宋体"/>
        <charset val="134"/>
      </rPr>
      <t>户、阴山村</t>
    </r>
    <r>
      <rPr>
        <sz val="16"/>
        <rFont val="Times New Roman"/>
        <charset val="0"/>
      </rPr>
      <t>76</t>
    </r>
    <r>
      <rPr>
        <sz val="16"/>
        <rFont val="宋体"/>
        <charset val="134"/>
      </rPr>
      <t>亩</t>
    </r>
    <r>
      <rPr>
        <sz val="16"/>
        <rFont val="Times New Roman"/>
        <charset val="0"/>
      </rPr>
      <t>21</t>
    </r>
    <r>
      <rPr>
        <sz val="16"/>
        <rFont val="宋体"/>
        <charset val="134"/>
      </rPr>
      <t>户、张巴村</t>
    </r>
    <r>
      <rPr>
        <sz val="16"/>
        <rFont val="Times New Roman"/>
        <charset val="0"/>
      </rPr>
      <t>37.5</t>
    </r>
    <r>
      <rPr>
        <sz val="16"/>
        <rFont val="宋体"/>
        <charset val="134"/>
      </rPr>
      <t>亩</t>
    </r>
    <r>
      <rPr>
        <sz val="16"/>
        <rFont val="Times New Roman"/>
        <charset val="0"/>
      </rPr>
      <t>30</t>
    </r>
    <r>
      <rPr>
        <sz val="16"/>
        <rFont val="宋体"/>
        <charset val="134"/>
      </rPr>
      <t>户、河峪村</t>
    </r>
    <r>
      <rPr>
        <sz val="16"/>
        <rFont val="Times New Roman"/>
        <charset val="0"/>
      </rPr>
      <t>43.5</t>
    </r>
    <r>
      <rPr>
        <sz val="16"/>
        <rFont val="宋体"/>
        <charset val="134"/>
      </rPr>
      <t>亩</t>
    </r>
    <r>
      <rPr>
        <sz val="16"/>
        <rFont val="Times New Roman"/>
        <charset val="0"/>
      </rPr>
      <t>51</t>
    </r>
    <r>
      <rPr>
        <sz val="16"/>
        <rFont val="宋体"/>
        <charset val="134"/>
      </rPr>
      <t>户、恭门村</t>
    </r>
    <r>
      <rPr>
        <sz val="16"/>
        <rFont val="Times New Roman"/>
        <charset val="0"/>
      </rPr>
      <t>53</t>
    </r>
    <r>
      <rPr>
        <sz val="16"/>
        <rFont val="宋体"/>
        <charset val="134"/>
      </rPr>
      <t>户</t>
    </r>
    <r>
      <rPr>
        <sz val="16"/>
        <rFont val="Times New Roman"/>
        <charset val="0"/>
      </rPr>
      <t>47</t>
    </r>
    <r>
      <rPr>
        <sz val="16"/>
        <rFont val="宋体"/>
        <charset val="134"/>
      </rPr>
      <t>亩、付川村</t>
    </r>
    <r>
      <rPr>
        <sz val="16"/>
        <rFont val="Times New Roman"/>
        <charset val="0"/>
      </rPr>
      <t>100</t>
    </r>
    <r>
      <rPr>
        <sz val="16"/>
        <rFont val="宋体"/>
        <charset val="134"/>
      </rPr>
      <t>亩</t>
    </r>
    <r>
      <rPr>
        <sz val="16"/>
        <rFont val="Times New Roman"/>
        <charset val="0"/>
      </rPr>
      <t>135</t>
    </r>
    <r>
      <rPr>
        <sz val="16"/>
        <rFont val="宋体"/>
        <charset val="134"/>
      </rPr>
      <t>户、河北村</t>
    </r>
    <r>
      <rPr>
        <sz val="16"/>
        <rFont val="Times New Roman"/>
        <charset val="0"/>
      </rPr>
      <t>56</t>
    </r>
    <r>
      <rPr>
        <sz val="16"/>
        <rFont val="宋体"/>
        <charset val="134"/>
      </rPr>
      <t>户</t>
    </r>
    <r>
      <rPr>
        <sz val="16"/>
        <rFont val="Times New Roman"/>
        <charset val="0"/>
      </rPr>
      <t>45</t>
    </r>
    <r>
      <rPr>
        <sz val="16"/>
        <rFont val="宋体"/>
        <charset val="134"/>
      </rPr>
      <t>亩、袁河村</t>
    </r>
    <r>
      <rPr>
        <sz val="16"/>
        <rFont val="Times New Roman"/>
        <charset val="0"/>
      </rPr>
      <t>27</t>
    </r>
    <r>
      <rPr>
        <sz val="16"/>
        <rFont val="宋体"/>
        <charset val="134"/>
      </rPr>
      <t>亩</t>
    </r>
    <r>
      <rPr>
        <sz val="16"/>
        <rFont val="Times New Roman"/>
        <charset val="0"/>
      </rPr>
      <t>28</t>
    </r>
    <r>
      <rPr>
        <sz val="16"/>
        <rFont val="宋体"/>
        <charset val="134"/>
      </rPr>
      <t>户、毛山村</t>
    </r>
    <r>
      <rPr>
        <sz val="16"/>
        <rFont val="Times New Roman"/>
        <charset val="0"/>
      </rPr>
      <t>50.8</t>
    </r>
    <r>
      <rPr>
        <sz val="16"/>
        <rFont val="宋体"/>
        <charset val="134"/>
      </rPr>
      <t>亩</t>
    </r>
    <r>
      <rPr>
        <sz val="16"/>
        <rFont val="Times New Roman"/>
        <charset val="0"/>
      </rPr>
      <t>57</t>
    </r>
    <r>
      <rPr>
        <sz val="16"/>
        <rFont val="宋体"/>
        <charset val="134"/>
      </rPr>
      <t>户、麻崖村</t>
    </r>
    <r>
      <rPr>
        <sz val="16"/>
        <rFont val="Times New Roman"/>
        <charset val="0"/>
      </rPr>
      <t>65</t>
    </r>
    <r>
      <rPr>
        <sz val="16"/>
        <rFont val="宋体"/>
        <charset val="134"/>
      </rPr>
      <t>亩</t>
    </r>
    <r>
      <rPr>
        <sz val="16"/>
        <rFont val="Times New Roman"/>
        <charset val="0"/>
      </rPr>
      <t>64</t>
    </r>
    <r>
      <rPr>
        <sz val="16"/>
        <rFont val="宋体"/>
        <charset val="134"/>
      </rPr>
      <t>户、张窑村</t>
    </r>
    <r>
      <rPr>
        <sz val="16"/>
        <rFont val="Times New Roman"/>
        <charset val="0"/>
      </rPr>
      <t>44</t>
    </r>
    <r>
      <rPr>
        <sz val="16"/>
        <rFont val="宋体"/>
        <charset val="134"/>
      </rPr>
      <t>亩</t>
    </r>
    <r>
      <rPr>
        <sz val="16"/>
        <rFont val="Times New Roman"/>
        <charset val="0"/>
      </rPr>
      <t>41</t>
    </r>
    <r>
      <rPr>
        <sz val="16"/>
        <rFont val="宋体"/>
        <charset val="134"/>
      </rPr>
      <t>户、海河村</t>
    </r>
    <r>
      <rPr>
        <sz val="16"/>
        <rFont val="Times New Roman"/>
        <charset val="0"/>
      </rPr>
      <t>14.5</t>
    </r>
    <r>
      <rPr>
        <sz val="16"/>
        <rFont val="宋体"/>
        <charset val="134"/>
      </rPr>
      <t>亩</t>
    </r>
    <r>
      <rPr>
        <sz val="16"/>
        <rFont val="Times New Roman"/>
        <charset val="0"/>
      </rPr>
      <t>15</t>
    </r>
    <r>
      <rPr>
        <sz val="16"/>
        <rFont val="宋体"/>
        <charset val="134"/>
      </rPr>
      <t>户、灵台村</t>
    </r>
    <r>
      <rPr>
        <sz val="16"/>
        <rFont val="Times New Roman"/>
        <charset val="0"/>
      </rPr>
      <t>4</t>
    </r>
    <r>
      <rPr>
        <sz val="16"/>
        <rFont val="宋体"/>
        <charset val="134"/>
      </rPr>
      <t>亩</t>
    </r>
    <r>
      <rPr>
        <sz val="16"/>
        <rFont val="Times New Roman"/>
        <charset val="0"/>
      </rPr>
      <t>4</t>
    </r>
    <r>
      <rPr>
        <sz val="16"/>
        <rFont val="宋体"/>
        <charset val="134"/>
      </rPr>
      <t>户。</t>
    </r>
  </si>
  <si>
    <t>龙山镇马铃薯种植到户补助项目</t>
  </si>
  <si>
    <t>龙山镇</t>
  </si>
  <si>
    <r>
      <rPr>
        <sz val="16"/>
        <rFont val="宋体"/>
        <charset val="134"/>
      </rPr>
      <t>龙山镇共</t>
    </r>
    <r>
      <rPr>
        <sz val="16"/>
        <rFont val="Times New Roman"/>
        <charset val="0"/>
      </rPr>
      <t>408</t>
    </r>
    <r>
      <rPr>
        <sz val="16"/>
        <rFont val="宋体"/>
        <charset val="134"/>
      </rPr>
      <t>户</t>
    </r>
    <r>
      <rPr>
        <sz val="16"/>
        <rFont val="Times New Roman"/>
        <charset val="0"/>
      </rPr>
      <t>384</t>
    </r>
    <r>
      <rPr>
        <sz val="16"/>
        <rFont val="宋体"/>
        <charset val="134"/>
      </rPr>
      <t>亩，亩补</t>
    </r>
    <r>
      <rPr>
        <sz val="16"/>
        <rFont val="Times New Roman"/>
        <charset val="0"/>
      </rPr>
      <t>600</t>
    </r>
    <r>
      <rPr>
        <sz val="16"/>
        <rFont val="宋体"/>
        <charset val="134"/>
      </rPr>
      <t>元，共补助</t>
    </r>
    <r>
      <rPr>
        <sz val="16"/>
        <rFont val="Times New Roman"/>
        <charset val="0"/>
      </rPr>
      <t>23.04</t>
    </r>
    <r>
      <rPr>
        <sz val="16"/>
        <rFont val="宋体"/>
        <charset val="134"/>
      </rPr>
      <t>万元。其中：郑家村</t>
    </r>
    <r>
      <rPr>
        <sz val="16"/>
        <rFont val="Times New Roman"/>
        <charset val="0"/>
      </rPr>
      <t>20</t>
    </r>
    <r>
      <rPr>
        <sz val="16"/>
        <rFont val="宋体"/>
        <charset val="134"/>
      </rPr>
      <t>户</t>
    </r>
    <r>
      <rPr>
        <sz val="16"/>
        <rFont val="Times New Roman"/>
        <charset val="0"/>
      </rPr>
      <t>20</t>
    </r>
    <r>
      <rPr>
        <sz val="16"/>
        <rFont val="宋体"/>
        <charset val="134"/>
      </rPr>
      <t>亩、马黑曼村</t>
    </r>
    <r>
      <rPr>
        <sz val="16"/>
        <rFont val="Times New Roman"/>
        <charset val="0"/>
      </rPr>
      <t>20</t>
    </r>
    <r>
      <rPr>
        <sz val="16"/>
        <rFont val="宋体"/>
        <charset val="134"/>
      </rPr>
      <t>户</t>
    </r>
    <r>
      <rPr>
        <sz val="16"/>
        <rFont val="Times New Roman"/>
        <charset val="0"/>
      </rPr>
      <t>37</t>
    </r>
    <r>
      <rPr>
        <sz val="16"/>
        <rFont val="宋体"/>
        <charset val="134"/>
      </rPr>
      <t>亩、北河村</t>
    </r>
    <r>
      <rPr>
        <sz val="16"/>
        <rFont val="Times New Roman"/>
        <charset val="0"/>
      </rPr>
      <t>16</t>
    </r>
    <r>
      <rPr>
        <sz val="16"/>
        <rFont val="宋体"/>
        <charset val="134"/>
      </rPr>
      <t>户</t>
    </r>
    <r>
      <rPr>
        <sz val="16"/>
        <rFont val="Times New Roman"/>
        <charset val="0"/>
      </rPr>
      <t>12</t>
    </r>
    <r>
      <rPr>
        <sz val="16"/>
        <rFont val="宋体"/>
        <charset val="134"/>
      </rPr>
      <t>亩、官泉村</t>
    </r>
    <r>
      <rPr>
        <sz val="16"/>
        <rFont val="Times New Roman"/>
        <charset val="0"/>
      </rPr>
      <t>25</t>
    </r>
    <r>
      <rPr>
        <sz val="16"/>
        <rFont val="宋体"/>
        <charset val="134"/>
      </rPr>
      <t>户</t>
    </r>
    <r>
      <rPr>
        <sz val="16"/>
        <rFont val="Times New Roman"/>
        <charset val="0"/>
      </rPr>
      <t>30</t>
    </r>
    <r>
      <rPr>
        <sz val="16"/>
        <rFont val="宋体"/>
        <charset val="134"/>
      </rPr>
      <t>亩、芦塬村</t>
    </r>
    <r>
      <rPr>
        <sz val="16"/>
        <rFont val="Times New Roman"/>
        <charset val="0"/>
      </rPr>
      <t>20</t>
    </r>
    <r>
      <rPr>
        <sz val="16"/>
        <rFont val="宋体"/>
        <charset val="134"/>
      </rPr>
      <t>户</t>
    </r>
    <r>
      <rPr>
        <sz val="16"/>
        <rFont val="Times New Roman"/>
        <charset val="0"/>
      </rPr>
      <t>20</t>
    </r>
    <r>
      <rPr>
        <sz val="16"/>
        <rFont val="宋体"/>
        <charset val="134"/>
      </rPr>
      <t>亩、树坡村</t>
    </r>
    <r>
      <rPr>
        <sz val="16"/>
        <rFont val="Times New Roman"/>
        <charset val="0"/>
      </rPr>
      <t>15</t>
    </r>
    <r>
      <rPr>
        <sz val="16"/>
        <rFont val="宋体"/>
        <charset val="134"/>
      </rPr>
      <t>户</t>
    </r>
    <r>
      <rPr>
        <sz val="16"/>
        <rFont val="Times New Roman"/>
        <charset val="0"/>
      </rPr>
      <t>15</t>
    </r>
    <r>
      <rPr>
        <sz val="16"/>
        <rFont val="宋体"/>
        <charset val="134"/>
      </rPr>
      <t>亩、南街村</t>
    </r>
    <r>
      <rPr>
        <sz val="16"/>
        <rFont val="Times New Roman"/>
        <charset val="0"/>
      </rPr>
      <t>24</t>
    </r>
    <r>
      <rPr>
        <sz val="16"/>
        <rFont val="宋体"/>
        <charset val="134"/>
      </rPr>
      <t>户</t>
    </r>
    <r>
      <rPr>
        <sz val="16"/>
        <rFont val="Times New Roman"/>
        <charset val="0"/>
      </rPr>
      <t>30</t>
    </r>
    <r>
      <rPr>
        <sz val="16"/>
        <rFont val="宋体"/>
        <charset val="134"/>
      </rPr>
      <t>亩、西门村</t>
    </r>
    <r>
      <rPr>
        <sz val="16"/>
        <rFont val="Times New Roman"/>
        <charset val="0"/>
      </rPr>
      <t>30</t>
    </r>
    <r>
      <rPr>
        <sz val="16"/>
        <rFont val="宋体"/>
        <charset val="134"/>
      </rPr>
      <t>户</t>
    </r>
    <r>
      <rPr>
        <sz val="16"/>
        <rFont val="Times New Roman"/>
        <charset val="0"/>
      </rPr>
      <t>30</t>
    </r>
    <r>
      <rPr>
        <sz val="16"/>
        <rFont val="宋体"/>
        <charset val="134"/>
      </rPr>
      <t>亩、汪堡村</t>
    </r>
    <r>
      <rPr>
        <sz val="16"/>
        <rFont val="Times New Roman"/>
        <charset val="0"/>
      </rPr>
      <t>30</t>
    </r>
    <r>
      <rPr>
        <sz val="16"/>
        <rFont val="宋体"/>
        <charset val="134"/>
      </rPr>
      <t>户</t>
    </r>
    <r>
      <rPr>
        <sz val="16"/>
        <rFont val="Times New Roman"/>
        <charset val="0"/>
      </rPr>
      <t>30</t>
    </r>
    <r>
      <rPr>
        <sz val="16"/>
        <rFont val="宋体"/>
        <charset val="134"/>
      </rPr>
      <t>亩、西川村</t>
    </r>
    <r>
      <rPr>
        <sz val="16"/>
        <rFont val="Times New Roman"/>
        <charset val="0"/>
      </rPr>
      <t>20</t>
    </r>
    <r>
      <rPr>
        <sz val="16"/>
        <rFont val="宋体"/>
        <charset val="134"/>
      </rPr>
      <t>户</t>
    </r>
    <r>
      <rPr>
        <sz val="16"/>
        <rFont val="Times New Roman"/>
        <charset val="0"/>
      </rPr>
      <t>20</t>
    </r>
    <r>
      <rPr>
        <sz val="16"/>
        <rFont val="宋体"/>
        <charset val="134"/>
      </rPr>
      <t>亩、西沟村</t>
    </r>
    <r>
      <rPr>
        <sz val="16"/>
        <rFont val="Times New Roman"/>
        <charset val="0"/>
      </rPr>
      <t>22</t>
    </r>
    <r>
      <rPr>
        <sz val="16"/>
        <rFont val="宋体"/>
        <charset val="134"/>
      </rPr>
      <t>户</t>
    </r>
    <r>
      <rPr>
        <sz val="16"/>
        <rFont val="Times New Roman"/>
        <charset val="0"/>
      </rPr>
      <t>22</t>
    </r>
    <r>
      <rPr>
        <sz val="16"/>
        <rFont val="宋体"/>
        <charset val="134"/>
      </rPr>
      <t>亩、连柯村</t>
    </r>
    <r>
      <rPr>
        <sz val="16"/>
        <rFont val="Times New Roman"/>
        <charset val="0"/>
      </rPr>
      <t>20</t>
    </r>
    <r>
      <rPr>
        <sz val="16"/>
        <rFont val="宋体"/>
        <charset val="134"/>
      </rPr>
      <t>户</t>
    </r>
    <r>
      <rPr>
        <sz val="16"/>
        <rFont val="Times New Roman"/>
        <charset val="0"/>
      </rPr>
      <t>10</t>
    </r>
    <r>
      <rPr>
        <sz val="16"/>
        <rFont val="宋体"/>
        <charset val="134"/>
      </rPr>
      <t>亩、榆树村</t>
    </r>
    <r>
      <rPr>
        <sz val="16"/>
        <rFont val="Times New Roman"/>
        <charset val="0"/>
      </rPr>
      <t>26</t>
    </r>
    <r>
      <rPr>
        <sz val="16"/>
        <rFont val="宋体"/>
        <charset val="134"/>
      </rPr>
      <t>户</t>
    </r>
    <r>
      <rPr>
        <sz val="16"/>
        <rFont val="Times New Roman"/>
        <charset val="0"/>
      </rPr>
      <t>13</t>
    </r>
    <r>
      <rPr>
        <sz val="16"/>
        <rFont val="宋体"/>
        <charset val="134"/>
      </rPr>
      <t>亩、韩川村</t>
    </r>
    <r>
      <rPr>
        <sz val="16"/>
        <rFont val="Times New Roman"/>
        <charset val="0"/>
      </rPr>
      <t>16</t>
    </r>
    <r>
      <rPr>
        <sz val="16"/>
        <rFont val="宋体"/>
        <charset val="134"/>
      </rPr>
      <t>户</t>
    </r>
    <r>
      <rPr>
        <sz val="16"/>
        <rFont val="Times New Roman"/>
        <charset val="0"/>
      </rPr>
      <t>16</t>
    </r>
    <r>
      <rPr>
        <sz val="16"/>
        <rFont val="宋体"/>
        <charset val="134"/>
      </rPr>
      <t>亩、马河村</t>
    </r>
    <r>
      <rPr>
        <sz val="16"/>
        <rFont val="Times New Roman"/>
        <charset val="0"/>
      </rPr>
      <t>30</t>
    </r>
    <r>
      <rPr>
        <sz val="16"/>
        <rFont val="宋体"/>
        <charset val="134"/>
      </rPr>
      <t>户</t>
    </r>
    <r>
      <rPr>
        <sz val="16"/>
        <rFont val="Times New Roman"/>
        <charset val="0"/>
      </rPr>
      <t>15</t>
    </r>
    <r>
      <rPr>
        <sz val="16"/>
        <rFont val="宋体"/>
        <charset val="134"/>
      </rPr>
      <t>亩、李山村</t>
    </r>
    <r>
      <rPr>
        <sz val="16"/>
        <rFont val="Times New Roman"/>
        <charset val="0"/>
      </rPr>
      <t>16</t>
    </r>
    <r>
      <rPr>
        <sz val="16"/>
        <rFont val="宋体"/>
        <charset val="134"/>
      </rPr>
      <t>户</t>
    </r>
    <r>
      <rPr>
        <sz val="16"/>
        <rFont val="Times New Roman"/>
        <charset val="0"/>
      </rPr>
      <t>16</t>
    </r>
    <r>
      <rPr>
        <sz val="16"/>
        <rFont val="宋体"/>
        <charset val="134"/>
      </rPr>
      <t>亩、四方村</t>
    </r>
    <r>
      <rPr>
        <sz val="16"/>
        <rFont val="Times New Roman"/>
        <charset val="0"/>
      </rPr>
      <t>20</t>
    </r>
    <r>
      <rPr>
        <sz val="16"/>
        <rFont val="宋体"/>
        <charset val="134"/>
      </rPr>
      <t>户</t>
    </r>
    <r>
      <rPr>
        <sz val="16"/>
        <rFont val="Times New Roman"/>
        <charset val="0"/>
      </rPr>
      <t>10</t>
    </r>
    <r>
      <rPr>
        <sz val="16"/>
        <rFont val="宋体"/>
        <charset val="134"/>
      </rPr>
      <t>亩、</t>
    </r>
    <r>
      <rPr>
        <sz val="16"/>
        <rFont val="Times New Roman"/>
        <charset val="0"/>
      </rPr>
      <t xml:space="preserve"> </t>
    </r>
    <r>
      <rPr>
        <sz val="16"/>
        <rFont val="宋体"/>
        <charset val="134"/>
      </rPr>
      <t>南梁村</t>
    </r>
    <r>
      <rPr>
        <sz val="16"/>
        <rFont val="Times New Roman"/>
        <charset val="0"/>
      </rPr>
      <t>18</t>
    </r>
    <r>
      <rPr>
        <sz val="16"/>
        <rFont val="宋体"/>
        <charset val="134"/>
      </rPr>
      <t>户</t>
    </r>
    <r>
      <rPr>
        <sz val="16"/>
        <rFont val="Times New Roman"/>
        <charset val="0"/>
      </rPr>
      <t>18</t>
    </r>
    <r>
      <rPr>
        <sz val="16"/>
        <rFont val="宋体"/>
        <charset val="134"/>
      </rPr>
      <t>亩、冯塬村</t>
    </r>
    <r>
      <rPr>
        <sz val="16"/>
        <rFont val="Times New Roman"/>
        <charset val="0"/>
      </rPr>
      <t xml:space="preserve"> 20</t>
    </r>
    <r>
      <rPr>
        <sz val="16"/>
        <rFont val="宋体"/>
        <charset val="134"/>
      </rPr>
      <t>户</t>
    </r>
    <r>
      <rPr>
        <sz val="16"/>
        <rFont val="Times New Roman"/>
        <charset val="0"/>
      </rPr>
      <t>20</t>
    </r>
    <r>
      <rPr>
        <sz val="16"/>
        <rFont val="宋体"/>
        <charset val="134"/>
      </rPr>
      <t>亩</t>
    </r>
  </si>
  <si>
    <t>饲料玉米种植到户补助项目</t>
  </si>
  <si>
    <r>
      <rPr>
        <b/>
        <sz val="16"/>
        <rFont val="宋体"/>
        <charset val="134"/>
      </rPr>
      <t>概算投资</t>
    </r>
    <r>
      <rPr>
        <b/>
        <sz val="16"/>
        <rFont val="Times New Roman"/>
        <charset val="134"/>
      </rPr>
      <t>1474.869</t>
    </r>
    <r>
      <rPr>
        <b/>
        <sz val="16"/>
        <rFont val="宋体"/>
        <charset val="134"/>
      </rPr>
      <t>万元用于实施饲料玉米种植到户补助项目</t>
    </r>
    <r>
      <rPr>
        <b/>
        <sz val="16"/>
        <rFont val="Times New Roman"/>
        <charset val="134"/>
      </rPr>
      <t>49162.3</t>
    </r>
    <r>
      <rPr>
        <b/>
        <sz val="16"/>
        <rFont val="宋体"/>
        <charset val="134"/>
      </rPr>
      <t>亩，亩均补助</t>
    </r>
    <r>
      <rPr>
        <b/>
        <sz val="16"/>
        <rFont val="Times New Roman"/>
        <charset val="134"/>
      </rPr>
      <t>300</t>
    </r>
    <r>
      <rPr>
        <b/>
        <sz val="16"/>
        <rFont val="宋体"/>
        <charset val="134"/>
      </rPr>
      <t>元。</t>
    </r>
  </si>
  <si>
    <t>木河乡饲料玉米种植到户补助项目</t>
  </si>
  <si>
    <r>
      <rPr>
        <sz val="16"/>
        <rFont val="宋体"/>
        <charset val="134"/>
      </rPr>
      <t>在木河乡实施脱贫户、监测户饲料玉米种植到户补助项目</t>
    </r>
    <r>
      <rPr>
        <sz val="16"/>
        <rFont val="Times New Roman"/>
        <charset val="0"/>
      </rPr>
      <t>2026</t>
    </r>
    <r>
      <rPr>
        <sz val="16"/>
        <rFont val="宋体"/>
        <charset val="134"/>
      </rPr>
      <t>亩，每亩补助</t>
    </r>
    <r>
      <rPr>
        <sz val="16"/>
        <rFont val="Times New Roman"/>
        <charset val="0"/>
      </rPr>
      <t>300</t>
    </r>
    <r>
      <rPr>
        <sz val="16"/>
        <rFont val="宋体"/>
        <charset val="134"/>
      </rPr>
      <t>元。共补助</t>
    </r>
    <r>
      <rPr>
        <sz val="16"/>
        <rFont val="Times New Roman"/>
        <charset val="0"/>
      </rPr>
      <t>60.78</t>
    </r>
    <r>
      <rPr>
        <sz val="16"/>
        <rFont val="宋体"/>
        <charset val="134"/>
      </rPr>
      <t>万元。其中：店子村</t>
    </r>
    <r>
      <rPr>
        <sz val="16"/>
        <rFont val="Times New Roman"/>
        <charset val="0"/>
      </rPr>
      <t>140</t>
    </r>
    <r>
      <rPr>
        <sz val="16"/>
        <rFont val="宋体"/>
        <charset val="134"/>
      </rPr>
      <t>户</t>
    </r>
    <r>
      <rPr>
        <sz val="16"/>
        <rFont val="Times New Roman"/>
        <charset val="0"/>
      </rPr>
      <t>680</t>
    </r>
    <r>
      <rPr>
        <sz val="16"/>
        <rFont val="宋体"/>
        <charset val="134"/>
      </rPr>
      <t>亩，李沟村</t>
    </r>
    <r>
      <rPr>
        <sz val="16"/>
        <rFont val="Times New Roman"/>
        <charset val="0"/>
      </rPr>
      <t>71</t>
    </r>
    <r>
      <rPr>
        <sz val="16"/>
        <rFont val="宋体"/>
        <charset val="134"/>
      </rPr>
      <t>户</t>
    </r>
    <r>
      <rPr>
        <sz val="16"/>
        <rFont val="Times New Roman"/>
        <charset val="0"/>
      </rPr>
      <t>170</t>
    </r>
    <r>
      <rPr>
        <sz val="16"/>
        <rFont val="宋体"/>
        <charset val="134"/>
      </rPr>
      <t>亩，坪王村</t>
    </r>
    <r>
      <rPr>
        <sz val="16"/>
        <rFont val="Times New Roman"/>
        <charset val="0"/>
      </rPr>
      <t>25</t>
    </r>
    <r>
      <rPr>
        <sz val="16"/>
        <rFont val="宋体"/>
        <charset val="134"/>
      </rPr>
      <t>户</t>
    </r>
    <r>
      <rPr>
        <sz val="16"/>
        <rFont val="Times New Roman"/>
        <charset val="0"/>
      </rPr>
      <t>38</t>
    </r>
    <r>
      <rPr>
        <sz val="16"/>
        <rFont val="宋体"/>
        <charset val="134"/>
      </rPr>
      <t>亩，秋木村</t>
    </r>
    <r>
      <rPr>
        <sz val="16"/>
        <rFont val="Times New Roman"/>
        <charset val="0"/>
      </rPr>
      <t>133</t>
    </r>
    <r>
      <rPr>
        <sz val="16"/>
        <rFont val="宋体"/>
        <charset val="134"/>
      </rPr>
      <t>户</t>
    </r>
    <r>
      <rPr>
        <sz val="16"/>
        <rFont val="Times New Roman"/>
        <charset val="0"/>
      </rPr>
      <t>226</t>
    </r>
    <r>
      <rPr>
        <sz val="16"/>
        <rFont val="宋体"/>
        <charset val="134"/>
      </rPr>
      <t>亩，上渠村</t>
    </r>
    <r>
      <rPr>
        <sz val="16"/>
        <rFont val="Times New Roman"/>
        <charset val="0"/>
      </rPr>
      <t>42</t>
    </r>
    <r>
      <rPr>
        <sz val="16"/>
        <rFont val="宋体"/>
        <charset val="134"/>
      </rPr>
      <t>户</t>
    </r>
    <r>
      <rPr>
        <sz val="16"/>
        <rFont val="Times New Roman"/>
        <charset val="0"/>
      </rPr>
      <t>125</t>
    </r>
    <r>
      <rPr>
        <sz val="16"/>
        <rFont val="宋体"/>
        <charset val="134"/>
      </rPr>
      <t>亩，桃园村</t>
    </r>
    <r>
      <rPr>
        <sz val="16"/>
        <rFont val="Times New Roman"/>
        <charset val="0"/>
      </rPr>
      <t>129</t>
    </r>
    <r>
      <rPr>
        <sz val="16"/>
        <rFont val="宋体"/>
        <charset val="134"/>
      </rPr>
      <t>户</t>
    </r>
    <r>
      <rPr>
        <sz val="16"/>
        <rFont val="Times New Roman"/>
        <charset val="0"/>
      </rPr>
      <t>450</t>
    </r>
    <r>
      <rPr>
        <sz val="16"/>
        <rFont val="宋体"/>
        <charset val="134"/>
      </rPr>
      <t>亩，下庞村</t>
    </r>
    <r>
      <rPr>
        <sz val="16"/>
        <rFont val="Times New Roman"/>
        <charset val="0"/>
      </rPr>
      <t>89</t>
    </r>
    <r>
      <rPr>
        <sz val="16"/>
        <rFont val="宋体"/>
        <charset val="134"/>
      </rPr>
      <t>户</t>
    </r>
    <r>
      <rPr>
        <sz val="16"/>
        <rFont val="Times New Roman"/>
        <charset val="0"/>
      </rPr>
      <t>187</t>
    </r>
    <r>
      <rPr>
        <sz val="16"/>
        <rFont val="宋体"/>
        <charset val="134"/>
      </rPr>
      <t>亩，高山村</t>
    </r>
    <r>
      <rPr>
        <sz val="16"/>
        <rFont val="Times New Roman"/>
        <charset val="0"/>
      </rPr>
      <t>20</t>
    </r>
    <r>
      <rPr>
        <sz val="16"/>
        <rFont val="宋体"/>
        <charset val="134"/>
      </rPr>
      <t>户</t>
    </r>
    <r>
      <rPr>
        <sz val="16"/>
        <rFont val="Times New Roman"/>
        <charset val="0"/>
      </rPr>
      <t>150</t>
    </r>
    <r>
      <rPr>
        <sz val="16"/>
        <rFont val="宋体"/>
        <charset val="134"/>
      </rPr>
      <t>亩。</t>
    </r>
  </si>
  <si>
    <t>县畜牧中心</t>
  </si>
  <si>
    <t>连五乡饲料玉米种植到户补助项目</t>
  </si>
  <si>
    <r>
      <rPr>
        <sz val="16"/>
        <rFont val="宋体"/>
        <charset val="134"/>
      </rPr>
      <t>连五乡投入</t>
    </r>
    <r>
      <rPr>
        <sz val="16"/>
        <rFont val="Times New Roman"/>
        <charset val="0"/>
      </rPr>
      <t>170.64</t>
    </r>
    <r>
      <rPr>
        <sz val="16"/>
        <rFont val="宋体"/>
        <charset val="134"/>
      </rPr>
      <t>万元种植饲料玉米</t>
    </r>
    <r>
      <rPr>
        <sz val="16"/>
        <rFont val="Times New Roman"/>
        <charset val="0"/>
      </rPr>
      <t>5688</t>
    </r>
    <r>
      <rPr>
        <sz val="16"/>
        <rFont val="宋体"/>
        <charset val="134"/>
      </rPr>
      <t>亩，每亩补助</t>
    </r>
    <r>
      <rPr>
        <sz val="16"/>
        <rFont val="Times New Roman"/>
        <charset val="0"/>
      </rPr>
      <t>300</t>
    </r>
    <r>
      <rPr>
        <sz val="16"/>
        <rFont val="宋体"/>
        <charset val="134"/>
      </rPr>
      <t>元。其中连五村</t>
    </r>
    <r>
      <rPr>
        <sz val="16"/>
        <rFont val="Times New Roman"/>
        <charset val="0"/>
      </rPr>
      <t>72</t>
    </r>
    <r>
      <rPr>
        <sz val="16"/>
        <rFont val="宋体"/>
        <charset val="134"/>
      </rPr>
      <t>户</t>
    </r>
    <r>
      <rPr>
        <sz val="16"/>
        <rFont val="Times New Roman"/>
        <charset val="0"/>
      </rPr>
      <t>610</t>
    </r>
    <r>
      <rPr>
        <sz val="16"/>
        <rFont val="宋体"/>
        <charset val="134"/>
      </rPr>
      <t>亩，兰家村</t>
    </r>
    <r>
      <rPr>
        <sz val="16"/>
        <rFont val="Times New Roman"/>
        <charset val="0"/>
      </rPr>
      <t>42</t>
    </r>
    <r>
      <rPr>
        <sz val="16"/>
        <rFont val="宋体"/>
        <charset val="134"/>
      </rPr>
      <t>户</t>
    </r>
    <r>
      <rPr>
        <sz val="16"/>
        <rFont val="Times New Roman"/>
        <charset val="0"/>
      </rPr>
      <t>514</t>
    </r>
    <r>
      <rPr>
        <sz val="16"/>
        <rFont val="宋体"/>
        <charset val="134"/>
      </rPr>
      <t>亩，张家村</t>
    </r>
    <r>
      <rPr>
        <sz val="16"/>
        <rFont val="Times New Roman"/>
        <charset val="0"/>
      </rPr>
      <t>65</t>
    </r>
    <r>
      <rPr>
        <sz val="16"/>
        <rFont val="宋体"/>
        <charset val="134"/>
      </rPr>
      <t>户</t>
    </r>
    <r>
      <rPr>
        <sz val="16"/>
        <rFont val="Times New Roman"/>
        <charset val="0"/>
      </rPr>
      <t>180</t>
    </r>
    <r>
      <rPr>
        <sz val="16"/>
        <rFont val="宋体"/>
        <charset val="134"/>
      </rPr>
      <t>亩，四合村</t>
    </r>
    <r>
      <rPr>
        <sz val="16"/>
        <rFont val="Times New Roman"/>
        <charset val="0"/>
      </rPr>
      <t>105</t>
    </r>
    <r>
      <rPr>
        <sz val="16"/>
        <rFont val="宋体"/>
        <charset val="134"/>
      </rPr>
      <t>户</t>
    </r>
    <r>
      <rPr>
        <sz val="16"/>
        <rFont val="Times New Roman"/>
        <charset val="0"/>
      </rPr>
      <t>420</t>
    </r>
    <r>
      <rPr>
        <sz val="16"/>
        <rFont val="宋体"/>
        <charset val="134"/>
      </rPr>
      <t>亩，中心村</t>
    </r>
    <r>
      <rPr>
        <sz val="16"/>
        <rFont val="Times New Roman"/>
        <charset val="0"/>
      </rPr>
      <t>67</t>
    </r>
    <r>
      <rPr>
        <sz val="16"/>
        <rFont val="宋体"/>
        <charset val="134"/>
      </rPr>
      <t>户</t>
    </r>
    <r>
      <rPr>
        <sz val="16"/>
        <rFont val="Times New Roman"/>
        <charset val="0"/>
      </rPr>
      <t>200</t>
    </r>
    <r>
      <rPr>
        <sz val="16"/>
        <rFont val="宋体"/>
        <charset val="134"/>
      </rPr>
      <t>亩，陈家村</t>
    </r>
    <r>
      <rPr>
        <sz val="16"/>
        <rFont val="Times New Roman"/>
        <charset val="0"/>
      </rPr>
      <t>55</t>
    </r>
    <r>
      <rPr>
        <sz val="16"/>
        <rFont val="宋体"/>
        <charset val="134"/>
      </rPr>
      <t>户</t>
    </r>
    <r>
      <rPr>
        <sz val="16"/>
        <rFont val="Times New Roman"/>
        <charset val="0"/>
      </rPr>
      <t>100</t>
    </r>
    <r>
      <rPr>
        <sz val="16"/>
        <rFont val="宋体"/>
        <charset val="134"/>
      </rPr>
      <t>亩，高庄村</t>
    </r>
    <r>
      <rPr>
        <sz val="16"/>
        <rFont val="Times New Roman"/>
        <charset val="0"/>
      </rPr>
      <t>95</t>
    </r>
    <r>
      <rPr>
        <sz val="16"/>
        <rFont val="宋体"/>
        <charset val="134"/>
      </rPr>
      <t>户</t>
    </r>
    <r>
      <rPr>
        <sz val="16"/>
        <rFont val="Times New Roman"/>
        <charset val="0"/>
      </rPr>
      <t>430</t>
    </r>
    <r>
      <rPr>
        <sz val="16"/>
        <rFont val="宋体"/>
        <charset val="134"/>
      </rPr>
      <t>亩，黄家村</t>
    </r>
    <r>
      <rPr>
        <sz val="16"/>
        <rFont val="Times New Roman"/>
        <charset val="0"/>
      </rPr>
      <t>3</t>
    </r>
    <r>
      <rPr>
        <sz val="16"/>
        <rFont val="宋体"/>
        <charset val="134"/>
      </rPr>
      <t>户</t>
    </r>
    <r>
      <rPr>
        <sz val="16"/>
        <rFont val="Times New Roman"/>
        <charset val="0"/>
      </rPr>
      <t>24</t>
    </r>
    <r>
      <rPr>
        <sz val="16"/>
        <rFont val="宋体"/>
        <charset val="134"/>
      </rPr>
      <t>亩，腰庄村</t>
    </r>
    <r>
      <rPr>
        <sz val="16"/>
        <rFont val="Times New Roman"/>
        <charset val="0"/>
      </rPr>
      <t>118</t>
    </r>
    <r>
      <rPr>
        <sz val="16"/>
        <rFont val="宋体"/>
        <charset val="134"/>
      </rPr>
      <t>户</t>
    </r>
    <r>
      <rPr>
        <sz val="16"/>
        <rFont val="Times New Roman"/>
        <charset val="0"/>
      </rPr>
      <t>850</t>
    </r>
    <r>
      <rPr>
        <sz val="16"/>
        <rFont val="宋体"/>
        <charset val="134"/>
      </rPr>
      <t>亩，李家村</t>
    </r>
    <r>
      <rPr>
        <sz val="16"/>
        <rFont val="Times New Roman"/>
        <charset val="0"/>
      </rPr>
      <t>55</t>
    </r>
    <r>
      <rPr>
        <sz val="16"/>
        <rFont val="宋体"/>
        <charset val="134"/>
      </rPr>
      <t>户</t>
    </r>
    <r>
      <rPr>
        <sz val="16"/>
        <rFont val="Times New Roman"/>
        <charset val="0"/>
      </rPr>
      <t>385</t>
    </r>
    <r>
      <rPr>
        <sz val="16"/>
        <rFont val="宋体"/>
        <charset val="134"/>
      </rPr>
      <t>亩，三合村</t>
    </r>
    <r>
      <rPr>
        <sz val="16"/>
        <rFont val="Times New Roman"/>
        <charset val="0"/>
      </rPr>
      <t>79</t>
    </r>
    <r>
      <rPr>
        <sz val="16"/>
        <rFont val="宋体"/>
        <charset val="134"/>
      </rPr>
      <t>户</t>
    </r>
    <r>
      <rPr>
        <sz val="16"/>
        <rFont val="Times New Roman"/>
        <charset val="0"/>
      </rPr>
      <t>750</t>
    </r>
    <r>
      <rPr>
        <sz val="16"/>
        <rFont val="宋体"/>
        <charset val="134"/>
      </rPr>
      <t>亩，中渠村</t>
    </r>
    <r>
      <rPr>
        <sz val="16"/>
        <rFont val="Times New Roman"/>
        <charset val="0"/>
      </rPr>
      <t>48</t>
    </r>
    <r>
      <rPr>
        <sz val="16"/>
        <rFont val="宋体"/>
        <charset val="134"/>
      </rPr>
      <t>户</t>
    </r>
    <r>
      <rPr>
        <sz val="16"/>
        <rFont val="Times New Roman"/>
        <charset val="0"/>
      </rPr>
      <t>100</t>
    </r>
    <r>
      <rPr>
        <sz val="16"/>
        <rFont val="宋体"/>
        <charset val="134"/>
      </rPr>
      <t>亩，贠家村</t>
    </r>
    <r>
      <rPr>
        <sz val="16"/>
        <rFont val="Times New Roman"/>
        <charset val="0"/>
      </rPr>
      <t>100</t>
    </r>
    <r>
      <rPr>
        <sz val="16"/>
        <rFont val="宋体"/>
        <charset val="134"/>
      </rPr>
      <t>户</t>
    </r>
    <r>
      <rPr>
        <sz val="16"/>
        <rFont val="Times New Roman"/>
        <charset val="0"/>
      </rPr>
      <t>745</t>
    </r>
    <r>
      <rPr>
        <sz val="16"/>
        <rFont val="宋体"/>
        <charset val="0"/>
      </rPr>
      <t>亩，马咀村</t>
    </r>
    <r>
      <rPr>
        <sz val="16"/>
        <rFont val="Times New Roman"/>
        <charset val="0"/>
      </rPr>
      <t>100</t>
    </r>
    <r>
      <rPr>
        <sz val="16"/>
        <rFont val="宋体"/>
        <charset val="0"/>
      </rPr>
      <t>户</t>
    </r>
    <r>
      <rPr>
        <sz val="16"/>
        <rFont val="Times New Roman"/>
        <charset val="0"/>
      </rPr>
      <t>380</t>
    </r>
    <r>
      <rPr>
        <sz val="16"/>
        <rFont val="宋体"/>
        <charset val="0"/>
      </rPr>
      <t>亩。</t>
    </r>
  </si>
  <si>
    <t>平安乡饲料玉米种植到户补助项目</t>
  </si>
  <si>
    <r>
      <rPr>
        <sz val="16"/>
        <rFont val="宋体"/>
        <charset val="134"/>
      </rPr>
      <t>为平安乡脱贫户、监测户实施饲料玉米种植补助项目，每亩补助</t>
    </r>
    <r>
      <rPr>
        <sz val="16"/>
        <rFont val="Times New Roman"/>
        <charset val="0"/>
      </rPr>
      <t>300</t>
    </r>
    <r>
      <rPr>
        <sz val="16"/>
        <rFont val="宋体"/>
        <charset val="134"/>
      </rPr>
      <t>元。总计</t>
    </r>
    <r>
      <rPr>
        <sz val="16"/>
        <rFont val="Times New Roman"/>
        <charset val="0"/>
      </rPr>
      <t>2474</t>
    </r>
    <r>
      <rPr>
        <sz val="16"/>
        <rFont val="宋体"/>
        <charset val="134"/>
      </rPr>
      <t>亩</t>
    </r>
    <r>
      <rPr>
        <sz val="16"/>
        <rFont val="Times New Roman"/>
        <charset val="0"/>
      </rPr>
      <t>74.22</t>
    </r>
    <r>
      <rPr>
        <sz val="16"/>
        <rFont val="宋体"/>
        <charset val="134"/>
      </rPr>
      <t>万元。其中脱贫户包梁村</t>
    </r>
    <r>
      <rPr>
        <sz val="16"/>
        <rFont val="Times New Roman"/>
        <charset val="0"/>
      </rPr>
      <t>20</t>
    </r>
    <r>
      <rPr>
        <sz val="16"/>
        <rFont val="宋体"/>
        <charset val="134"/>
      </rPr>
      <t>户</t>
    </r>
    <r>
      <rPr>
        <sz val="16"/>
        <rFont val="Times New Roman"/>
        <charset val="0"/>
      </rPr>
      <t>60</t>
    </r>
    <r>
      <rPr>
        <sz val="16"/>
        <rFont val="宋体"/>
        <charset val="134"/>
      </rPr>
      <t>亩，大湾村</t>
    </r>
    <r>
      <rPr>
        <sz val="16"/>
        <rFont val="Times New Roman"/>
        <charset val="0"/>
      </rPr>
      <t>39</t>
    </r>
    <r>
      <rPr>
        <sz val="16"/>
        <rFont val="宋体"/>
        <charset val="134"/>
      </rPr>
      <t>户</t>
    </r>
    <r>
      <rPr>
        <sz val="16"/>
        <rFont val="Times New Roman"/>
        <charset val="0"/>
      </rPr>
      <t>465</t>
    </r>
    <r>
      <rPr>
        <sz val="16"/>
        <rFont val="宋体"/>
        <charset val="134"/>
      </rPr>
      <t>亩，马原村</t>
    </r>
    <r>
      <rPr>
        <sz val="16"/>
        <rFont val="Times New Roman"/>
        <charset val="0"/>
      </rPr>
      <t>39</t>
    </r>
    <r>
      <rPr>
        <sz val="16"/>
        <rFont val="宋体"/>
        <charset val="134"/>
      </rPr>
      <t>户</t>
    </r>
    <r>
      <rPr>
        <sz val="16"/>
        <rFont val="Times New Roman"/>
        <charset val="0"/>
      </rPr>
      <t>200</t>
    </r>
    <r>
      <rPr>
        <sz val="16"/>
        <rFont val="宋体"/>
        <charset val="134"/>
      </rPr>
      <t>亩，磨马村</t>
    </r>
    <r>
      <rPr>
        <sz val="16"/>
        <rFont val="Times New Roman"/>
        <charset val="0"/>
      </rPr>
      <t>25</t>
    </r>
    <r>
      <rPr>
        <sz val="16"/>
        <rFont val="宋体"/>
        <charset val="134"/>
      </rPr>
      <t>户</t>
    </r>
    <r>
      <rPr>
        <sz val="16"/>
        <rFont val="Times New Roman"/>
        <charset val="0"/>
      </rPr>
      <t>135</t>
    </r>
    <r>
      <rPr>
        <sz val="16"/>
        <rFont val="宋体"/>
        <charset val="134"/>
      </rPr>
      <t>亩，水泉村</t>
    </r>
    <r>
      <rPr>
        <sz val="16"/>
        <rFont val="Times New Roman"/>
        <charset val="0"/>
      </rPr>
      <t>16</t>
    </r>
    <r>
      <rPr>
        <sz val="16"/>
        <rFont val="宋体"/>
        <charset val="134"/>
      </rPr>
      <t>户</t>
    </r>
    <r>
      <rPr>
        <sz val="16"/>
        <rFont val="Times New Roman"/>
        <charset val="0"/>
      </rPr>
      <t>250</t>
    </r>
    <r>
      <rPr>
        <sz val="16"/>
        <rFont val="宋体"/>
        <charset val="134"/>
      </rPr>
      <t>亩，新庄村</t>
    </r>
    <r>
      <rPr>
        <sz val="16"/>
        <rFont val="Times New Roman"/>
        <charset val="0"/>
      </rPr>
      <t>71</t>
    </r>
    <r>
      <rPr>
        <sz val="16"/>
        <rFont val="宋体"/>
        <charset val="134"/>
      </rPr>
      <t>户</t>
    </r>
    <r>
      <rPr>
        <sz val="16"/>
        <rFont val="Times New Roman"/>
        <charset val="0"/>
      </rPr>
      <t>650</t>
    </r>
    <r>
      <rPr>
        <sz val="16"/>
        <rFont val="宋体"/>
        <charset val="134"/>
      </rPr>
      <t>亩，铁固村</t>
    </r>
    <r>
      <rPr>
        <sz val="16"/>
        <rFont val="Times New Roman"/>
        <charset val="0"/>
      </rPr>
      <t>30</t>
    </r>
    <r>
      <rPr>
        <sz val="16"/>
        <rFont val="宋体"/>
        <charset val="134"/>
      </rPr>
      <t>户</t>
    </r>
    <r>
      <rPr>
        <sz val="16"/>
        <rFont val="Times New Roman"/>
        <charset val="0"/>
      </rPr>
      <t>50</t>
    </r>
    <r>
      <rPr>
        <sz val="16"/>
        <rFont val="宋体"/>
        <charset val="134"/>
      </rPr>
      <t>亩，梨树村</t>
    </r>
    <r>
      <rPr>
        <sz val="16"/>
        <rFont val="Times New Roman"/>
        <charset val="0"/>
      </rPr>
      <t>28</t>
    </r>
    <r>
      <rPr>
        <sz val="16"/>
        <rFont val="宋体"/>
        <charset val="134"/>
      </rPr>
      <t>户</t>
    </r>
    <r>
      <rPr>
        <sz val="16"/>
        <rFont val="Times New Roman"/>
        <charset val="0"/>
      </rPr>
      <t>330</t>
    </r>
    <r>
      <rPr>
        <sz val="16"/>
        <rFont val="宋体"/>
        <charset val="134"/>
      </rPr>
      <t>亩；监测户大湾村</t>
    </r>
    <r>
      <rPr>
        <sz val="16"/>
        <rFont val="Times New Roman"/>
        <charset val="0"/>
      </rPr>
      <t>10</t>
    </r>
    <r>
      <rPr>
        <sz val="16"/>
        <rFont val="宋体"/>
        <charset val="134"/>
      </rPr>
      <t>户</t>
    </r>
    <r>
      <rPr>
        <sz val="16"/>
        <rFont val="Times New Roman"/>
        <charset val="0"/>
      </rPr>
      <t>109</t>
    </r>
    <r>
      <rPr>
        <sz val="16"/>
        <rFont val="宋体"/>
        <charset val="134"/>
      </rPr>
      <t>亩，马原村</t>
    </r>
    <r>
      <rPr>
        <sz val="16"/>
        <rFont val="Times New Roman"/>
        <charset val="0"/>
      </rPr>
      <t>11</t>
    </r>
    <r>
      <rPr>
        <sz val="16"/>
        <rFont val="宋体"/>
        <charset val="134"/>
      </rPr>
      <t>户</t>
    </r>
    <r>
      <rPr>
        <sz val="16"/>
        <rFont val="Times New Roman"/>
        <charset val="0"/>
      </rPr>
      <t>25</t>
    </r>
    <r>
      <rPr>
        <sz val="16"/>
        <rFont val="宋体"/>
        <charset val="134"/>
      </rPr>
      <t>亩，磨马村</t>
    </r>
    <r>
      <rPr>
        <sz val="16"/>
        <rFont val="Times New Roman"/>
        <charset val="0"/>
      </rPr>
      <t>5</t>
    </r>
    <r>
      <rPr>
        <sz val="16"/>
        <rFont val="宋体"/>
        <charset val="134"/>
      </rPr>
      <t>户</t>
    </r>
    <r>
      <rPr>
        <sz val="16"/>
        <rFont val="Times New Roman"/>
        <charset val="0"/>
      </rPr>
      <t>15</t>
    </r>
    <r>
      <rPr>
        <sz val="16"/>
        <rFont val="宋体"/>
        <charset val="134"/>
      </rPr>
      <t>亩，铁固村</t>
    </r>
    <r>
      <rPr>
        <sz val="16"/>
        <rFont val="Times New Roman"/>
        <charset val="0"/>
      </rPr>
      <t>8</t>
    </r>
    <r>
      <rPr>
        <sz val="16"/>
        <rFont val="宋体"/>
        <charset val="134"/>
      </rPr>
      <t>户</t>
    </r>
    <r>
      <rPr>
        <sz val="16"/>
        <rFont val="Times New Roman"/>
        <charset val="0"/>
      </rPr>
      <t>25</t>
    </r>
    <r>
      <rPr>
        <sz val="16"/>
        <rFont val="宋体"/>
        <charset val="134"/>
      </rPr>
      <t>亩，梨树村</t>
    </r>
    <r>
      <rPr>
        <sz val="16"/>
        <rFont val="Times New Roman"/>
        <charset val="0"/>
      </rPr>
      <t>2</t>
    </r>
    <r>
      <rPr>
        <sz val="16"/>
        <rFont val="宋体"/>
        <charset val="134"/>
      </rPr>
      <t>户</t>
    </r>
    <r>
      <rPr>
        <sz val="16"/>
        <rFont val="Times New Roman"/>
        <charset val="0"/>
      </rPr>
      <t>70</t>
    </r>
    <r>
      <rPr>
        <sz val="16"/>
        <rFont val="宋体"/>
        <charset val="134"/>
      </rPr>
      <t>亩，新庄村</t>
    </r>
    <r>
      <rPr>
        <sz val="16"/>
        <rFont val="Times New Roman"/>
        <charset val="0"/>
      </rPr>
      <t>15</t>
    </r>
    <r>
      <rPr>
        <sz val="16"/>
        <rFont val="宋体"/>
        <charset val="134"/>
      </rPr>
      <t>户</t>
    </r>
    <r>
      <rPr>
        <sz val="16"/>
        <rFont val="Times New Roman"/>
        <charset val="0"/>
      </rPr>
      <t>90</t>
    </r>
    <r>
      <rPr>
        <sz val="16"/>
        <rFont val="宋体"/>
        <charset val="134"/>
      </rPr>
      <t>亩。</t>
    </r>
  </si>
  <si>
    <t>梁山镇饲料玉米种植到户补助项目</t>
  </si>
  <si>
    <r>
      <rPr>
        <sz val="16"/>
        <rFont val="宋体"/>
        <charset val="134"/>
      </rPr>
      <t>为梁山镇脱贫户实施饲料玉米种植补助项目，每亩补助</t>
    </r>
    <r>
      <rPr>
        <sz val="16"/>
        <rFont val="Times New Roman"/>
        <charset val="0"/>
      </rPr>
      <t>300</t>
    </r>
    <r>
      <rPr>
        <sz val="16"/>
        <rFont val="宋体"/>
        <charset val="134"/>
      </rPr>
      <t>元。总计</t>
    </r>
    <r>
      <rPr>
        <sz val="16"/>
        <rFont val="Times New Roman"/>
        <charset val="0"/>
      </rPr>
      <t>1074</t>
    </r>
    <r>
      <rPr>
        <sz val="16"/>
        <rFont val="宋体"/>
        <charset val="134"/>
      </rPr>
      <t>亩</t>
    </r>
    <r>
      <rPr>
        <sz val="16"/>
        <rFont val="Times New Roman"/>
        <charset val="0"/>
      </rPr>
      <t>32.22</t>
    </r>
    <r>
      <rPr>
        <sz val="16"/>
        <rFont val="宋体"/>
        <charset val="134"/>
      </rPr>
      <t>万元。其中五方村</t>
    </r>
    <r>
      <rPr>
        <sz val="16"/>
        <rFont val="Times New Roman"/>
        <charset val="0"/>
      </rPr>
      <t>158</t>
    </r>
    <r>
      <rPr>
        <sz val="16"/>
        <rFont val="宋体"/>
        <charset val="134"/>
      </rPr>
      <t>户</t>
    </r>
    <r>
      <rPr>
        <sz val="16"/>
        <rFont val="Times New Roman"/>
        <charset val="0"/>
      </rPr>
      <t>332</t>
    </r>
    <r>
      <rPr>
        <sz val="16"/>
        <rFont val="宋体"/>
        <charset val="134"/>
      </rPr>
      <t>亩，阳洼村</t>
    </r>
    <r>
      <rPr>
        <sz val="16"/>
        <rFont val="Times New Roman"/>
        <charset val="0"/>
      </rPr>
      <t>116</t>
    </r>
    <r>
      <rPr>
        <sz val="16"/>
        <rFont val="宋体"/>
        <charset val="134"/>
      </rPr>
      <t>户</t>
    </r>
    <r>
      <rPr>
        <sz val="16"/>
        <rFont val="Times New Roman"/>
        <charset val="0"/>
      </rPr>
      <t>230</t>
    </r>
    <r>
      <rPr>
        <sz val="16"/>
        <rFont val="宋体"/>
        <charset val="134"/>
      </rPr>
      <t>亩，唐刘村</t>
    </r>
    <r>
      <rPr>
        <sz val="16"/>
        <rFont val="Times New Roman"/>
        <charset val="0"/>
      </rPr>
      <t>8</t>
    </r>
    <r>
      <rPr>
        <sz val="16"/>
        <rFont val="宋体"/>
        <charset val="134"/>
      </rPr>
      <t>户</t>
    </r>
    <r>
      <rPr>
        <sz val="16"/>
        <rFont val="Times New Roman"/>
        <charset val="0"/>
      </rPr>
      <t>16</t>
    </r>
    <r>
      <rPr>
        <sz val="16"/>
        <rFont val="宋体"/>
        <charset val="134"/>
      </rPr>
      <t>亩，丹麻村</t>
    </r>
    <r>
      <rPr>
        <sz val="16"/>
        <rFont val="Times New Roman"/>
        <charset val="0"/>
      </rPr>
      <t>37</t>
    </r>
    <r>
      <rPr>
        <sz val="16"/>
        <rFont val="宋体"/>
        <charset val="134"/>
      </rPr>
      <t>户</t>
    </r>
    <r>
      <rPr>
        <sz val="16"/>
        <rFont val="Times New Roman"/>
        <charset val="0"/>
      </rPr>
      <t>84</t>
    </r>
    <r>
      <rPr>
        <sz val="16"/>
        <rFont val="宋体"/>
        <charset val="134"/>
      </rPr>
      <t>亩，杨渠村</t>
    </r>
    <r>
      <rPr>
        <sz val="16"/>
        <rFont val="Times New Roman"/>
        <charset val="0"/>
      </rPr>
      <t>60</t>
    </r>
    <r>
      <rPr>
        <sz val="16"/>
        <rFont val="宋体"/>
        <charset val="134"/>
      </rPr>
      <t>户</t>
    </r>
    <r>
      <rPr>
        <sz val="16"/>
        <rFont val="Times New Roman"/>
        <charset val="0"/>
      </rPr>
      <t>140</t>
    </r>
    <r>
      <rPr>
        <sz val="16"/>
        <rFont val="宋体"/>
        <charset val="134"/>
      </rPr>
      <t>亩，高营村</t>
    </r>
    <r>
      <rPr>
        <sz val="16"/>
        <rFont val="Times New Roman"/>
        <charset val="0"/>
      </rPr>
      <t>27</t>
    </r>
    <r>
      <rPr>
        <sz val="16"/>
        <rFont val="宋体"/>
        <charset val="134"/>
      </rPr>
      <t>户</t>
    </r>
    <r>
      <rPr>
        <sz val="16"/>
        <rFont val="Times New Roman"/>
        <charset val="0"/>
      </rPr>
      <t>93</t>
    </r>
    <r>
      <rPr>
        <sz val="16"/>
        <rFont val="宋体"/>
        <charset val="134"/>
      </rPr>
      <t>亩，岳山村</t>
    </r>
    <r>
      <rPr>
        <sz val="16"/>
        <rFont val="Times New Roman"/>
        <charset val="0"/>
      </rPr>
      <t>50</t>
    </r>
    <r>
      <rPr>
        <sz val="16"/>
        <rFont val="宋体"/>
        <charset val="134"/>
      </rPr>
      <t>户</t>
    </r>
    <r>
      <rPr>
        <sz val="16"/>
        <rFont val="Times New Roman"/>
        <charset val="0"/>
      </rPr>
      <t>150</t>
    </r>
    <r>
      <rPr>
        <sz val="16"/>
        <rFont val="宋体"/>
        <charset val="134"/>
      </rPr>
      <t>亩，斜头村</t>
    </r>
    <r>
      <rPr>
        <sz val="16"/>
        <rFont val="Times New Roman"/>
        <charset val="0"/>
      </rPr>
      <t>8</t>
    </r>
    <r>
      <rPr>
        <sz val="16"/>
        <rFont val="宋体"/>
        <charset val="134"/>
      </rPr>
      <t>户</t>
    </r>
    <r>
      <rPr>
        <sz val="16"/>
        <rFont val="Times New Roman"/>
        <charset val="0"/>
      </rPr>
      <t>29</t>
    </r>
    <r>
      <rPr>
        <sz val="16"/>
        <rFont val="宋体"/>
        <charset val="134"/>
      </rPr>
      <t>亩。</t>
    </r>
  </si>
  <si>
    <t>马关镇饲料玉米种植到户补助项目</t>
  </si>
  <si>
    <t>在马关镇16个村实施饲料玉米补助项目3551亩，每亩补助300元，共补助106.53万元；其中八杜村80户181亩，草湾村170户533亩，东山村64户300亩，东庄村20户60亩、黄花村58户168亩、庙湾村20户140亩，上豆村160户415亩，上河村33户127亩，马堡村205户216亩，韦沟村42户127亩，西山村85户170亩，西台村149户442亩，西庄村97户225亩，小庄村53户104亩、新义村36户128亩，赵沟村63户215亩。</t>
  </si>
  <si>
    <t>马鹿镇饲料玉米种植到户补助项目</t>
  </si>
  <si>
    <r>
      <rPr>
        <sz val="16"/>
        <rFont val="宋体"/>
        <charset val="134"/>
      </rPr>
      <t>针对脱贫户和监测户，在马鹿镇种植饲料玉米</t>
    </r>
    <r>
      <rPr>
        <sz val="16"/>
        <rFont val="Times New Roman"/>
        <charset val="0"/>
      </rPr>
      <t>3812.5</t>
    </r>
    <r>
      <rPr>
        <sz val="16"/>
        <rFont val="宋体"/>
        <charset val="134"/>
      </rPr>
      <t>亩，涉及脱贫户（监测户）</t>
    </r>
    <r>
      <rPr>
        <sz val="16"/>
        <rFont val="Times New Roman"/>
        <charset val="0"/>
      </rPr>
      <t>736</t>
    </r>
    <r>
      <rPr>
        <sz val="16"/>
        <rFont val="宋体"/>
        <charset val="134"/>
      </rPr>
      <t>户，每亩补助</t>
    </r>
    <r>
      <rPr>
        <sz val="16"/>
        <rFont val="Times New Roman"/>
        <charset val="0"/>
      </rPr>
      <t>300</t>
    </r>
    <r>
      <rPr>
        <sz val="16"/>
        <rFont val="宋体"/>
        <charset val="134"/>
      </rPr>
      <t>元，申请补助资金</t>
    </r>
    <r>
      <rPr>
        <sz val="16"/>
        <rFont val="Times New Roman"/>
        <charset val="0"/>
      </rPr>
      <t>114.375</t>
    </r>
    <r>
      <rPr>
        <sz val="16"/>
        <rFont val="宋体"/>
        <charset val="134"/>
      </rPr>
      <t>万元。其中牌楼村脱贫户</t>
    </r>
    <r>
      <rPr>
        <sz val="16"/>
        <rFont val="Times New Roman"/>
        <charset val="0"/>
      </rPr>
      <t>21</t>
    </r>
    <r>
      <rPr>
        <sz val="16"/>
        <rFont val="宋体"/>
        <charset val="134"/>
      </rPr>
      <t>户</t>
    </r>
    <r>
      <rPr>
        <sz val="16"/>
        <rFont val="Times New Roman"/>
        <charset val="0"/>
      </rPr>
      <t>96</t>
    </r>
    <r>
      <rPr>
        <sz val="16"/>
        <rFont val="宋体"/>
        <charset val="134"/>
      </rPr>
      <t>亩、监测户</t>
    </r>
    <r>
      <rPr>
        <sz val="16"/>
        <rFont val="Times New Roman"/>
        <charset val="0"/>
      </rPr>
      <t>3</t>
    </r>
    <r>
      <rPr>
        <sz val="16"/>
        <rFont val="宋体"/>
        <charset val="134"/>
      </rPr>
      <t>户</t>
    </r>
    <r>
      <rPr>
        <sz val="16"/>
        <rFont val="Times New Roman"/>
        <charset val="0"/>
      </rPr>
      <t>15</t>
    </r>
    <r>
      <rPr>
        <sz val="16"/>
        <rFont val="宋体"/>
        <charset val="134"/>
      </rPr>
      <t>亩；韩河村脱贫户</t>
    </r>
    <r>
      <rPr>
        <sz val="16"/>
        <rFont val="Times New Roman"/>
        <charset val="0"/>
      </rPr>
      <t>46</t>
    </r>
    <r>
      <rPr>
        <sz val="16"/>
        <rFont val="宋体"/>
        <charset val="134"/>
      </rPr>
      <t>户</t>
    </r>
    <r>
      <rPr>
        <sz val="16"/>
        <rFont val="Times New Roman"/>
        <charset val="0"/>
      </rPr>
      <t>240</t>
    </r>
    <r>
      <rPr>
        <sz val="16"/>
        <rFont val="宋体"/>
        <charset val="134"/>
      </rPr>
      <t>亩、监测户</t>
    </r>
    <r>
      <rPr>
        <sz val="16"/>
        <rFont val="Times New Roman"/>
        <charset val="0"/>
      </rPr>
      <t>8</t>
    </r>
    <r>
      <rPr>
        <sz val="16"/>
        <rFont val="宋体"/>
        <charset val="134"/>
      </rPr>
      <t>户</t>
    </r>
    <r>
      <rPr>
        <sz val="16"/>
        <rFont val="Times New Roman"/>
        <charset val="0"/>
      </rPr>
      <t>16</t>
    </r>
    <r>
      <rPr>
        <sz val="16"/>
        <rFont val="宋体"/>
        <charset val="134"/>
      </rPr>
      <t>亩；陡崖村脱贫户</t>
    </r>
    <r>
      <rPr>
        <sz val="16"/>
        <rFont val="Times New Roman"/>
        <charset val="0"/>
      </rPr>
      <t>16</t>
    </r>
    <r>
      <rPr>
        <sz val="16"/>
        <rFont val="宋体"/>
        <charset val="134"/>
      </rPr>
      <t>户</t>
    </r>
    <r>
      <rPr>
        <sz val="16"/>
        <rFont val="Times New Roman"/>
        <charset val="0"/>
      </rPr>
      <t>53</t>
    </r>
    <r>
      <rPr>
        <sz val="16"/>
        <rFont val="宋体"/>
        <charset val="134"/>
      </rPr>
      <t>亩、监测户</t>
    </r>
    <r>
      <rPr>
        <sz val="16"/>
        <rFont val="Times New Roman"/>
        <charset val="0"/>
      </rPr>
      <t>5</t>
    </r>
    <r>
      <rPr>
        <sz val="16"/>
        <rFont val="宋体"/>
        <charset val="134"/>
      </rPr>
      <t>户</t>
    </r>
    <r>
      <rPr>
        <sz val="16"/>
        <rFont val="Times New Roman"/>
        <charset val="0"/>
      </rPr>
      <t>7.5</t>
    </r>
    <r>
      <rPr>
        <sz val="16"/>
        <rFont val="宋体"/>
        <charset val="134"/>
      </rPr>
      <t>亩；龙口村脱贫户</t>
    </r>
    <r>
      <rPr>
        <sz val="16"/>
        <rFont val="Times New Roman"/>
        <charset val="0"/>
      </rPr>
      <t>93</t>
    </r>
    <r>
      <rPr>
        <sz val="16"/>
        <rFont val="宋体"/>
        <charset val="134"/>
      </rPr>
      <t>户</t>
    </r>
    <r>
      <rPr>
        <sz val="16"/>
        <rFont val="Times New Roman"/>
        <charset val="0"/>
      </rPr>
      <t>294</t>
    </r>
    <r>
      <rPr>
        <sz val="16"/>
        <rFont val="宋体"/>
        <charset val="134"/>
      </rPr>
      <t>亩、监测户</t>
    </r>
    <r>
      <rPr>
        <sz val="16"/>
        <rFont val="Times New Roman"/>
        <charset val="0"/>
      </rPr>
      <t>12</t>
    </r>
    <r>
      <rPr>
        <sz val="16"/>
        <rFont val="宋体"/>
        <charset val="134"/>
      </rPr>
      <t>户</t>
    </r>
    <r>
      <rPr>
        <sz val="16"/>
        <rFont val="Times New Roman"/>
        <charset val="0"/>
      </rPr>
      <t>41</t>
    </r>
    <r>
      <rPr>
        <sz val="16"/>
        <rFont val="宋体"/>
        <charset val="134"/>
      </rPr>
      <t>亩；大滩村涉脱贫户</t>
    </r>
    <r>
      <rPr>
        <sz val="16"/>
        <rFont val="Times New Roman"/>
        <charset val="0"/>
      </rPr>
      <t>68</t>
    </r>
    <r>
      <rPr>
        <sz val="16"/>
        <rFont val="宋体"/>
        <charset val="134"/>
      </rPr>
      <t>户</t>
    </r>
    <r>
      <rPr>
        <sz val="16"/>
        <rFont val="Times New Roman"/>
        <charset val="0"/>
      </rPr>
      <t>454.5</t>
    </r>
    <r>
      <rPr>
        <sz val="16"/>
        <rFont val="宋体"/>
        <charset val="134"/>
      </rPr>
      <t>亩、监测户</t>
    </r>
    <r>
      <rPr>
        <sz val="16"/>
        <rFont val="Times New Roman"/>
        <charset val="0"/>
      </rPr>
      <t>11</t>
    </r>
    <r>
      <rPr>
        <sz val="16"/>
        <rFont val="宋体"/>
        <charset val="134"/>
      </rPr>
      <t>户</t>
    </r>
    <r>
      <rPr>
        <sz val="16"/>
        <rFont val="Times New Roman"/>
        <charset val="0"/>
      </rPr>
      <t>87</t>
    </r>
    <r>
      <rPr>
        <sz val="16"/>
        <rFont val="宋体"/>
        <charset val="134"/>
      </rPr>
      <t>亩；草川村脱贫户</t>
    </r>
    <r>
      <rPr>
        <sz val="16"/>
        <rFont val="Times New Roman"/>
        <charset val="0"/>
      </rPr>
      <t>24</t>
    </r>
    <r>
      <rPr>
        <sz val="16"/>
        <rFont val="宋体"/>
        <charset val="134"/>
      </rPr>
      <t>户</t>
    </r>
    <r>
      <rPr>
        <sz val="16"/>
        <rFont val="Times New Roman"/>
        <charset val="0"/>
      </rPr>
      <t>428</t>
    </r>
    <r>
      <rPr>
        <sz val="16"/>
        <rFont val="宋体"/>
        <charset val="134"/>
      </rPr>
      <t>亩、监测户</t>
    </r>
    <r>
      <rPr>
        <sz val="16"/>
        <rFont val="Times New Roman"/>
        <charset val="0"/>
      </rPr>
      <t>4</t>
    </r>
    <r>
      <rPr>
        <sz val="16"/>
        <rFont val="宋体"/>
        <charset val="134"/>
      </rPr>
      <t>户</t>
    </r>
    <r>
      <rPr>
        <sz val="16"/>
        <rFont val="Times New Roman"/>
        <charset val="0"/>
      </rPr>
      <t>56</t>
    </r>
    <r>
      <rPr>
        <sz val="16"/>
        <rFont val="宋体"/>
        <charset val="134"/>
      </rPr>
      <t>亩；堡梁村脱贫户</t>
    </r>
    <r>
      <rPr>
        <sz val="16"/>
        <rFont val="Times New Roman"/>
        <charset val="0"/>
      </rPr>
      <t>47</t>
    </r>
    <r>
      <rPr>
        <sz val="16"/>
        <rFont val="宋体"/>
        <charset val="134"/>
      </rPr>
      <t>户</t>
    </r>
    <r>
      <rPr>
        <sz val="16"/>
        <rFont val="Times New Roman"/>
        <charset val="0"/>
      </rPr>
      <t>267</t>
    </r>
    <r>
      <rPr>
        <sz val="16"/>
        <rFont val="宋体"/>
        <charset val="134"/>
      </rPr>
      <t>亩、监测户</t>
    </r>
    <r>
      <rPr>
        <sz val="16"/>
        <rFont val="Times New Roman"/>
        <charset val="0"/>
      </rPr>
      <t>7</t>
    </r>
    <r>
      <rPr>
        <sz val="16"/>
        <rFont val="宋体"/>
        <charset val="134"/>
      </rPr>
      <t>户</t>
    </r>
    <r>
      <rPr>
        <sz val="16"/>
        <rFont val="Times New Roman"/>
        <charset val="0"/>
      </rPr>
      <t>30</t>
    </r>
    <r>
      <rPr>
        <sz val="16"/>
        <rFont val="宋体"/>
        <charset val="134"/>
      </rPr>
      <t>亩；金川村脱贫户</t>
    </r>
    <r>
      <rPr>
        <sz val="16"/>
        <rFont val="Times New Roman"/>
        <charset val="0"/>
      </rPr>
      <t>98</t>
    </r>
    <r>
      <rPr>
        <sz val="16"/>
        <rFont val="宋体"/>
        <charset val="134"/>
      </rPr>
      <t>户</t>
    </r>
    <r>
      <rPr>
        <sz val="16"/>
        <rFont val="Times New Roman"/>
        <charset val="0"/>
      </rPr>
      <t>382</t>
    </r>
    <r>
      <rPr>
        <sz val="16"/>
        <rFont val="宋体"/>
        <charset val="134"/>
      </rPr>
      <t>亩、监测户</t>
    </r>
    <r>
      <rPr>
        <sz val="16"/>
        <rFont val="Times New Roman"/>
        <charset val="0"/>
      </rPr>
      <t>13</t>
    </r>
    <r>
      <rPr>
        <sz val="16"/>
        <rFont val="宋体"/>
        <charset val="134"/>
      </rPr>
      <t>户</t>
    </r>
    <r>
      <rPr>
        <sz val="16"/>
        <rFont val="Times New Roman"/>
        <charset val="0"/>
      </rPr>
      <t>41.5</t>
    </r>
    <r>
      <rPr>
        <sz val="16"/>
        <rFont val="宋体"/>
        <charset val="134"/>
      </rPr>
      <t>亩；康王村脱贫户</t>
    </r>
    <r>
      <rPr>
        <sz val="16"/>
        <rFont val="Times New Roman"/>
        <charset val="0"/>
      </rPr>
      <t>46</t>
    </r>
    <r>
      <rPr>
        <sz val="16"/>
        <rFont val="宋体"/>
        <charset val="134"/>
      </rPr>
      <t>户</t>
    </r>
    <r>
      <rPr>
        <sz val="16"/>
        <rFont val="Times New Roman"/>
        <charset val="0"/>
      </rPr>
      <t>245</t>
    </r>
    <r>
      <rPr>
        <sz val="16"/>
        <rFont val="宋体"/>
        <charset val="134"/>
      </rPr>
      <t>亩、监测户</t>
    </r>
    <r>
      <rPr>
        <sz val="16"/>
        <rFont val="Times New Roman"/>
        <charset val="0"/>
      </rPr>
      <t>5</t>
    </r>
    <r>
      <rPr>
        <sz val="16"/>
        <rFont val="宋体"/>
        <charset val="134"/>
      </rPr>
      <t>户</t>
    </r>
    <r>
      <rPr>
        <sz val="16"/>
        <rFont val="Times New Roman"/>
        <charset val="0"/>
      </rPr>
      <t>22</t>
    </r>
    <r>
      <rPr>
        <sz val="16"/>
        <rFont val="宋体"/>
        <charset val="134"/>
      </rPr>
      <t>亩；白杨村脱贫户</t>
    </r>
    <r>
      <rPr>
        <sz val="16"/>
        <rFont val="Times New Roman"/>
        <charset val="0"/>
      </rPr>
      <t>39</t>
    </r>
    <r>
      <rPr>
        <sz val="16"/>
        <rFont val="宋体"/>
        <charset val="134"/>
      </rPr>
      <t>户</t>
    </r>
    <r>
      <rPr>
        <sz val="16"/>
        <rFont val="Times New Roman"/>
        <charset val="0"/>
      </rPr>
      <t>126.5</t>
    </r>
    <r>
      <rPr>
        <sz val="16"/>
        <rFont val="宋体"/>
        <charset val="134"/>
      </rPr>
      <t>亩、监测户</t>
    </r>
    <r>
      <rPr>
        <sz val="16"/>
        <rFont val="Times New Roman"/>
        <charset val="0"/>
      </rPr>
      <t>6</t>
    </r>
    <r>
      <rPr>
        <sz val="16"/>
        <rFont val="宋体"/>
        <charset val="134"/>
      </rPr>
      <t>户</t>
    </r>
    <r>
      <rPr>
        <sz val="16"/>
        <rFont val="Times New Roman"/>
        <charset val="0"/>
      </rPr>
      <t>26.5</t>
    </r>
    <r>
      <rPr>
        <sz val="16"/>
        <rFont val="宋体"/>
        <charset val="134"/>
      </rPr>
      <t>亩；林峰村脱贫户</t>
    </r>
    <r>
      <rPr>
        <sz val="16"/>
        <rFont val="Times New Roman"/>
        <charset val="0"/>
      </rPr>
      <t>16</t>
    </r>
    <r>
      <rPr>
        <sz val="16"/>
        <rFont val="宋体"/>
        <charset val="134"/>
      </rPr>
      <t>户</t>
    </r>
    <r>
      <rPr>
        <sz val="16"/>
        <rFont val="Times New Roman"/>
        <charset val="0"/>
      </rPr>
      <t>138</t>
    </r>
    <r>
      <rPr>
        <sz val="16"/>
        <rFont val="宋体"/>
        <charset val="134"/>
      </rPr>
      <t>亩、监测户</t>
    </r>
    <r>
      <rPr>
        <sz val="16"/>
        <rFont val="Times New Roman"/>
        <charset val="0"/>
      </rPr>
      <t>3</t>
    </r>
    <r>
      <rPr>
        <sz val="16"/>
        <rFont val="宋体"/>
        <charset val="134"/>
      </rPr>
      <t>户</t>
    </r>
    <r>
      <rPr>
        <sz val="16"/>
        <rFont val="Times New Roman"/>
        <charset val="0"/>
      </rPr>
      <t>27</t>
    </r>
    <r>
      <rPr>
        <sz val="16"/>
        <rFont val="宋体"/>
        <charset val="134"/>
      </rPr>
      <t>亩；宝坪村脱贫户</t>
    </r>
    <r>
      <rPr>
        <sz val="16"/>
        <rFont val="Times New Roman"/>
        <charset val="0"/>
      </rPr>
      <t>26</t>
    </r>
    <r>
      <rPr>
        <sz val="16"/>
        <rFont val="宋体"/>
        <charset val="134"/>
      </rPr>
      <t>户</t>
    </r>
    <r>
      <rPr>
        <sz val="16"/>
        <rFont val="Times New Roman"/>
        <charset val="0"/>
      </rPr>
      <t>156</t>
    </r>
    <r>
      <rPr>
        <sz val="16"/>
        <rFont val="宋体"/>
        <charset val="134"/>
      </rPr>
      <t>亩、监测户</t>
    </r>
    <r>
      <rPr>
        <sz val="16"/>
        <rFont val="Times New Roman"/>
        <charset val="0"/>
      </rPr>
      <t>4</t>
    </r>
    <r>
      <rPr>
        <sz val="16"/>
        <rFont val="宋体"/>
        <charset val="134"/>
      </rPr>
      <t>户</t>
    </r>
    <r>
      <rPr>
        <sz val="16"/>
        <rFont val="Times New Roman"/>
        <charset val="0"/>
      </rPr>
      <t>32</t>
    </r>
    <r>
      <rPr>
        <sz val="16"/>
        <rFont val="宋体"/>
        <charset val="134"/>
      </rPr>
      <t>亩；长宁村脱贫户</t>
    </r>
    <r>
      <rPr>
        <sz val="16"/>
        <rFont val="Times New Roman"/>
        <charset val="0"/>
      </rPr>
      <t>53</t>
    </r>
    <r>
      <rPr>
        <sz val="16"/>
        <rFont val="宋体"/>
        <charset val="134"/>
      </rPr>
      <t>户</t>
    </r>
    <r>
      <rPr>
        <sz val="16"/>
        <rFont val="Times New Roman"/>
        <charset val="0"/>
      </rPr>
      <t>219</t>
    </r>
    <r>
      <rPr>
        <sz val="16"/>
        <rFont val="宋体"/>
        <charset val="134"/>
      </rPr>
      <t>亩、监测户</t>
    </r>
    <r>
      <rPr>
        <sz val="16"/>
        <rFont val="Times New Roman"/>
        <charset val="0"/>
      </rPr>
      <t>6</t>
    </r>
    <r>
      <rPr>
        <sz val="16"/>
        <rFont val="宋体"/>
        <charset val="134"/>
      </rPr>
      <t>户</t>
    </r>
    <r>
      <rPr>
        <sz val="16"/>
        <rFont val="Times New Roman"/>
        <charset val="0"/>
      </rPr>
      <t>16</t>
    </r>
    <r>
      <rPr>
        <sz val="16"/>
        <rFont val="宋体"/>
        <charset val="134"/>
      </rPr>
      <t>亩；石庄科村脱贫户（监测户）</t>
    </r>
    <r>
      <rPr>
        <sz val="16"/>
        <rFont val="Times New Roman"/>
        <charset val="0"/>
      </rPr>
      <t>4</t>
    </r>
    <r>
      <rPr>
        <sz val="16"/>
        <rFont val="宋体"/>
        <charset val="134"/>
      </rPr>
      <t>户</t>
    </r>
    <r>
      <rPr>
        <sz val="16"/>
        <rFont val="Times New Roman"/>
        <charset val="0"/>
      </rPr>
      <t>22</t>
    </r>
    <r>
      <rPr>
        <sz val="16"/>
        <rFont val="宋体"/>
        <charset val="134"/>
      </rPr>
      <t>亩；花园村脱贫户</t>
    </r>
    <r>
      <rPr>
        <sz val="16"/>
        <rFont val="Times New Roman"/>
        <charset val="0"/>
      </rPr>
      <t>28</t>
    </r>
    <r>
      <rPr>
        <sz val="16"/>
        <rFont val="宋体"/>
        <charset val="134"/>
      </rPr>
      <t>户</t>
    </r>
    <r>
      <rPr>
        <sz val="16"/>
        <rFont val="Times New Roman"/>
        <charset val="0"/>
      </rPr>
      <t>124</t>
    </r>
    <r>
      <rPr>
        <sz val="16"/>
        <rFont val="宋体"/>
        <charset val="134"/>
      </rPr>
      <t>亩、监测户</t>
    </r>
    <r>
      <rPr>
        <sz val="16"/>
        <rFont val="Times New Roman"/>
        <charset val="0"/>
      </rPr>
      <t>9</t>
    </r>
    <r>
      <rPr>
        <sz val="16"/>
        <rFont val="宋体"/>
        <charset val="134"/>
      </rPr>
      <t>户</t>
    </r>
    <r>
      <rPr>
        <sz val="16"/>
        <rFont val="Times New Roman"/>
        <charset val="0"/>
      </rPr>
      <t>36</t>
    </r>
    <r>
      <rPr>
        <sz val="16"/>
        <rFont val="宋体"/>
        <charset val="134"/>
      </rPr>
      <t>亩；寺湾村脱贫户</t>
    </r>
    <r>
      <rPr>
        <sz val="16"/>
        <rFont val="Times New Roman"/>
        <charset val="0"/>
      </rPr>
      <t>11</t>
    </r>
    <r>
      <rPr>
        <sz val="16"/>
        <rFont val="宋体"/>
        <charset val="134"/>
      </rPr>
      <t>户</t>
    </r>
    <r>
      <rPr>
        <sz val="16"/>
        <rFont val="Times New Roman"/>
        <charset val="0"/>
      </rPr>
      <t>80</t>
    </r>
    <r>
      <rPr>
        <sz val="16"/>
        <rFont val="宋体"/>
        <charset val="134"/>
      </rPr>
      <t>亩、监测户</t>
    </r>
    <r>
      <rPr>
        <sz val="16"/>
        <rFont val="Times New Roman"/>
        <charset val="0"/>
      </rPr>
      <t>4</t>
    </r>
    <r>
      <rPr>
        <sz val="16"/>
        <rFont val="宋体"/>
        <charset val="134"/>
      </rPr>
      <t>户</t>
    </r>
    <r>
      <rPr>
        <sz val="16"/>
        <rFont val="Times New Roman"/>
        <charset val="0"/>
      </rPr>
      <t>34</t>
    </r>
    <r>
      <rPr>
        <sz val="16"/>
        <rFont val="宋体"/>
        <charset val="134"/>
      </rPr>
      <t>亩。</t>
    </r>
  </si>
  <si>
    <t>闫家乡饲料玉米种植到户补助项目</t>
  </si>
  <si>
    <r>
      <rPr>
        <sz val="16"/>
        <rFont val="宋体"/>
        <charset val="134"/>
      </rPr>
      <t>闫家乡监测户、脱贫户实施饲料玉米种植</t>
    </r>
    <r>
      <rPr>
        <sz val="16"/>
        <rFont val="Times New Roman"/>
        <charset val="0"/>
      </rPr>
      <t>202</t>
    </r>
    <r>
      <rPr>
        <sz val="16"/>
        <rFont val="宋体"/>
        <charset val="134"/>
      </rPr>
      <t>户</t>
    </r>
    <r>
      <rPr>
        <sz val="16"/>
        <rFont val="Times New Roman"/>
        <charset val="0"/>
      </rPr>
      <t>1067.7</t>
    </r>
    <r>
      <rPr>
        <sz val="16"/>
        <rFont val="宋体"/>
        <charset val="134"/>
      </rPr>
      <t>亩，亩补助</t>
    </r>
    <r>
      <rPr>
        <sz val="16"/>
        <rFont val="Times New Roman"/>
        <charset val="0"/>
      </rPr>
      <t>300</t>
    </r>
    <r>
      <rPr>
        <sz val="16"/>
        <rFont val="宋体"/>
        <charset val="134"/>
      </rPr>
      <t>元，补助资金</t>
    </r>
    <r>
      <rPr>
        <sz val="16"/>
        <rFont val="Times New Roman"/>
        <charset val="0"/>
      </rPr>
      <t>32.031</t>
    </r>
    <r>
      <rPr>
        <sz val="16"/>
        <rFont val="宋体"/>
        <charset val="134"/>
      </rPr>
      <t>万元，其中：车古村</t>
    </r>
    <r>
      <rPr>
        <sz val="16"/>
        <rFont val="Times New Roman"/>
        <charset val="0"/>
      </rPr>
      <t>12</t>
    </r>
    <r>
      <rPr>
        <sz val="16"/>
        <rFont val="宋体"/>
        <charset val="134"/>
      </rPr>
      <t>户</t>
    </r>
    <r>
      <rPr>
        <sz val="16"/>
        <rFont val="Times New Roman"/>
        <charset val="0"/>
      </rPr>
      <t>59</t>
    </r>
    <r>
      <rPr>
        <sz val="16"/>
        <rFont val="宋体"/>
        <charset val="134"/>
      </rPr>
      <t>亩；大场村</t>
    </r>
    <r>
      <rPr>
        <sz val="16"/>
        <rFont val="Times New Roman"/>
        <charset val="0"/>
      </rPr>
      <t>32</t>
    </r>
    <r>
      <rPr>
        <sz val="16"/>
        <rFont val="宋体"/>
        <charset val="134"/>
      </rPr>
      <t>户</t>
    </r>
    <r>
      <rPr>
        <sz val="16"/>
        <rFont val="Times New Roman"/>
        <charset val="0"/>
      </rPr>
      <t>329</t>
    </r>
    <r>
      <rPr>
        <sz val="16"/>
        <rFont val="宋体"/>
        <charset val="134"/>
      </rPr>
      <t>亩；付堡村</t>
    </r>
    <r>
      <rPr>
        <sz val="16"/>
        <rFont val="Times New Roman"/>
        <charset val="0"/>
      </rPr>
      <t>16</t>
    </r>
    <r>
      <rPr>
        <sz val="16"/>
        <rFont val="宋体"/>
        <charset val="134"/>
      </rPr>
      <t>户</t>
    </r>
    <r>
      <rPr>
        <sz val="16"/>
        <rFont val="Times New Roman"/>
        <charset val="0"/>
      </rPr>
      <t>110.5</t>
    </r>
    <r>
      <rPr>
        <sz val="16"/>
        <rFont val="宋体"/>
        <charset val="134"/>
      </rPr>
      <t>亩；三友村</t>
    </r>
    <r>
      <rPr>
        <sz val="16"/>
        <rFont val="Times New Roman"/>
        <charset val="0"/>
      </rPr>
      <t>2</t>
    </r>
    <r>
      <rPr>
        <sz val="16"/>
        <rFont val="宋体"/>
        <charset val="134"/>
      </rPr>
      <t>户</t>
    </r>
    <r>
      <rPr>
        <sz val="16"/>
        <rFont val="Times New Roman"/>
        <charset val="0"/>
      </rPr>
      <t>30</t>
    </r>
    <r>
      <rPr>
        <sz val="16"/>
        <rFont val="宋体"/>
        <charset val="134"/>
      </rPr>
      <t>亩；丁河村</t>
    </r>
    <r>
      <rPr>
        <sz val="16"/>
        <rFont val="Times New Roman"/>
        <charset val="0"/>
      </rPr>
      <t>48</t>
    </r>
    <r>
      <rPr>
        <sz val="16"/>
        <rFont val="宋体"/>
        <charset val="134"/>
      </rPr>
      <t>户</t>
    </r>
    <r>
      <rPr>
        <sz val="16"/>
        <rFont val="Times New Roman"/>
        <charset val="0"/>
      </rPr>
      <t>179.5</t>
    </r>
    <r>
      <rPr>
        <sz val="16"/>
        <rFont val="宋体"/>
        <charset val="134"/>
      </rPr>
      <t>亩；闫家村</t>
    </r>
    <r>
      <rPr>
        <sz val="16"/>
        <rFont val="Times New Roman"/>
        <charset val="0"/>
      </rPr>
      <t>12</t>
    </r>
    <r>
      <rPr>
        <sz val="16"/>
        <rFont val="宋体"/>
        <charset val="134"/>
      </rPr>
      <t>户</t>
    </r>
    <r>
      <rPr>
        <sz val="16"/>
        <rFont val="Times New Roman"/>
        <charset val="0"/>
      </rPr>
      <t>21</t>
    </r>
    <r>
      <rPr>
        <sz val="16"/>
        <rFont val="宋体"/>
        <charset val="134"/>
      </rPr>
      <t>亩；花山村</t>
    </r>
    <r>
      <rPr>
        <sz val="16"/>
        <rFont val="Times New Roman"/>
        <charset val="0"/>
      </rPr>
      <t>1</t>
    </r>
    <r>
      <rPr>
        <sz val="16"/>
        <rFont val="宋体"/>
        <charset val="134"/>
      </rPr>
      <t>户</t>
    </r>
    <r>
      <rPr>
        <sz val="16"/>
        <rFont val="Times New Roman"/>
        <charset val="0"/>
      </rPr>
      <t>8</t>
    </r>
    <r>
      <rPr>
        <sz val="16"/>
        <rFont val="宋体"/>
        <charset val="134"/>
      </rPr>
      <t>亩；后山村</t>
    </r>
    <r>
      <rPr>
        <sz val="16"/>
        <rFont val="Times New Roman"/>
        <charset val="0"/>
      </rPr>
      <t>2</t>
    </r>
    <r>
      <rPr>
        <sz val="16"/>
        <rFont val="宋体"/>
        <charset val="134"/>
      </rPr>
      <t>户</t>
    </r>
    <r>
      <rPr>
        <sz val="16"/>
        <rFont val="Times New Roman"/>
        <charset val="0"/>
      </rPr>
      <t>2</t>
    </r>
    <r>
      <rPr>
        <sz val="16"/>
        <rFont val="宋体"/>
        <charset val="134"/>
      </rPr>
      <t>亩；陈庙村</t>
    </r>
    <r>
      <rPr>
        <sz val="16"/>
        <rFont val="Times New Roman"/>
        <charset val="0"/>
      </rPr>
      <t>7</t>
    </r>
    <r>
      <rPr>
        <sz val="16"/>
        <rFont val="宋体"/>
        <charset val="134"/>
      </rPr>
      <t>户</t>
    </r>
    <r>
      <rPr>
        <sz val="16"/>
        <rFont val="Times New Roman"/>
        <charset val="0"/>
      </rPr>
      <t>85.2</t>
    </r>
    <r>
      <rPr>
        <sz val="16"/>
        <rFont val="宋体"/>
        <charset val="134"/>
      </rPr>
      <t>亩；神树村</t>
    </r>
    <r>
      <rPr>
        <sz val="16"/>
        <rFont val="Times New Roman"/>
        <charset val="0"/>
      </rPr>
      <t>21</t>
    </r>
    <r>
      <rPr>
        <sz val="16"/>
        <rFont val="宋体"/>
        <charset val="134"/>
      </rPr>
      <t>户</t>
    </r>
    <r>
      <rPr>
        <sz val="16"/>
        <rFont val="Times New Roman"/>
        <charset val="0"/>
      </rPr>
      <t>70.5</t>
    </r>
    <r>
      <rPr>
        <sz val="16"/>
        <rFont val="宋体"/>
        <charset val="134"/>
      </rPr>
      <t>亩，草川梁村</t>
    </r>
    <r>
      <rPr>
        <sz val="16"/>
        <rFont val="Times New Roman"/>
        <charset val="0"/>
      </rPr>
      <t>1</t>
    </r>
    <r>
      <rPr>
        <sz val="16"/>
        <rFont val="宋体"/>
        <charset val="134"/>
      </rPr>
      <t>户</t>
    </r>
    <r>
      <rPr>
        <sz val="16"/>
        <rFont val="Times New Roman"/>
        <charset val="0"/>
      </rPr>
      <t>5</t>
    </r>
    <r>
      <rPr>
        <sz val="16"/>
        <rFont val="宋体"/>
        <charset val="134"/>
      </rPr>
      <t>亩；操场村</t>
    </r>
    <r>
      <rPr>
        <sz val="16"/>
        <rFont val="Times New Roman"/>
        <charset val="0"/>
      </rPr>
      <t>13</t>
    </r>
    <r>
      <rPr>
        <sz val="16"/>
        <rFont val="宋体"/>
        <charset val="134"/>
      </rPr>
      <t>户</t>
    </r>
    <r>
      <rPr>
        <sz val="16"/>
        <rFont val="Times New Roman"/>
        <charset val="0"/>
      </rPr>
      <t>48</t>
    </r>
    <r>
      <rPr>
        <sz val="16"/>
        <rFont val="宋体"/>
        <charset val="134"/>
      </rPr>
      <t>亩；朝阳村</t>
    </r>
    <r>
      <rPr>
        <sz val="16"/>
        <rFont val="Times New Roman"/>
        <charset val="0"/>
      </rPr>
      <t>17</t>
    </r>
    <r>
      <rPr>
        <sz val="16"/>
        <rFont val="宋体"/>
        <charset val="134"/>
      </rPr>
      <t>户</t>
    </r>
    <r>
      <rPr>
        <sz val="16"/>
        <rFont val="Times New Roman"/>
        <charset val="0"/>
      </rPr>
      <t>82</t>
    </r>
    <r>
      <rPr>
        <sz val="16"/>
        <rFont val="宋体"/>
        <charset val="134"/>
      </rPr>
      <t>亩，王坪村</t>
    </r>
    <r>
      <rPr>
        <sz val="16"/>
        <rFont val="Times New Roman"/>
        <charset val="0"/>
      </rPr>
      <t>18</t>
    </r>
    <r>
      <rPr>
        <sz val="16"/>
        <rFont val="宋体"/>
        <charset val="134"/>
      </rPr>
      <t>户</t>
    </r>
    <r>
      <rPr>
        <sz val="16"/>
        <rFont val="Times New Roman"/>
        <charset val="0"/>
      </rPr>
      <t>38</t>
    </r>
    <r>
      <rPr>
        <sz val="16"/>
        <rFont val="宋体"/>
        <charset val="134"/>
      </rPr>
      <t>亩。</t>
    </r>
  </si>
  <si>
    <t>张棉驿乡饲料玉米种植到户补助项目</t>
  </si>
  <si>
    <r>
      <rPr>
        <sz val="16"/>
        <rFont val="宋体"/>
        <charset val="0"/>
      </rPr>
      <t>投资</t>
    </r>
    <r>
      <rPr>
        <sz val="16"/>
        <rFont val="Times New Roman"/>
        <charset val="0"/>
      </rPr>
      <t>60</t>
    </r>
    <r>
      <rPr>
        <sz val="16"/>
        <rFont val="宋体"/>
        <charset val="0"/>
      </rPr>
      <t>万元，监测户、脱贫户共计</t>
    </r>
    <r>
      <rPr>
        <sz val="16"/>
        <rFont val="Times New Roman"/>
        <charset val="0"/>
      </rPr>
      <t>10</t>
    </r>
    <r>
      <rPr>
        <sz val="16"/>
        <rFont val="宋体"/>
        <charset val="0"/>
      </rPr>
      <t>村</t>
    </r>
    <r>
      <rPr>
        <sz val="16"/>
        <rFont val="Times New Roman"/>
        <charset val="0"/>
      </rPr>
      <t>558</t>
    </r>
    <r>
      <rPr>
        <sz val="16"/>
        <rFont val="宋体"/>
        <charset val="0"/>
      </rPr>
      <t>户种植饲料玉米</t>
    </r>
    <r>
      <rPr>
        <sz val="16"/>
        <rFont val="Times New Roman"/>
        <charset val="0"/>
      </rPr>
      <t>2000</t>
    </r>
    <r>
      <rPr>
        <sz val="16"/>
        <rFont val="宋体"/>
        <charset val="0"/>
      </rPr>
      <t>亩，每亩补助</t>
    </r>
    <r>
      <rPr>
        <sz val="16"/>
        <rFont val="Times New Roman"/>
        <charset val="0"/>
      </rPr>
      <t>300</t>
    </r>
    <r>
      <rPr>
        <sz val="16"/>
        <rFont val="宋体"/>
        <charset val="0"/>
      </rPr>
      <t>元，其中东峡村</t>
    </r>
    <r>
      <rPr>
        <sz val="16"/>
        <rFont val="Times New Roman"/>
        <charset val="0"/>
      </rPr>
      <t>41</t>
    </r>
    <r>
      <rPr>
        <sz val="16"/>
        <rFont val="宋体"/>
        <charset val="0"/>
      </rPr>
      <t>户</t>
    </r>
    <r>
      <rPr>
        <sz val="16"/>
        <rFont val="Times New Roman"/>
        <charset val="0"/>
      </rPr>
      <t>124</t>
    </r>
    <r>
      <rPr>
        <sz val="16"/>
        <rFont val="宋体"/>
        <charset val="0"/>
      </rPr>
      <t>亩，和平村</t>
    </r>
    <r>
      <rPr>
        <sz val="16"/>
        <rFont val="Times New Roman"/>
        <charset val="0"/>
      </rPr>
      <t>72</t>
    </r>
    <r>
      <rPr>
        <sz val="16"/>
        <rFont val="宋体"/>
        <charset val="0"/>
      </rPr>
      <t>户</t>
    </r>
    <r>
      <rPr>
        <sz val="16"/>
        <rFont val="Times New Roman"/>
        <charset val="0"/>
      </rPr>
      <t>304</t>
    </r>
    <r>
      <rPr>
        <sz val="16"/>
        <rFont val="宋体"/>
        <charset val="0"/>
      </rPr>
      <t>亩，马夭村</t>
    </r>
    <r>
      <rPr>
        <sz val="16"/>
        <rFont val="Times New Roman"/>
        <charset val="0"/>
      </rPr>
      <t>80</t>
    </r>
    <r>
      <rPr>
        <sz val="16"/>
        <rFont val="宋体"/>
        <charset val="0"/>
      </rPr>
      <t>户</t>
    </r>
    <r>
      <rPr>
        <sz val="16"/>
        <rFont val="Times New Roman"/>
        <charset val="0"/>
      </rPr>
      <t>310</t>
    </r>
    <r>
      <rPr>
        <sz val="16"/>
        <rFont val="宋体"/>
        <charset val="0"/>
      </rPr>
      <t>亩，庙川村</t>
    </r>
    <r>
      <rPr>
        <sz val="16"/>
        <rFont val="Times New Roman"/>
        <charset val="0"/>
      </rPr>
      <t>73</t>
    </r>
    <r>
      <rPr>
        <sz val="16"/>
        <rFont val="宋体"/>
        <charset val="0"/>
      </rPr>
      <t>户</t>
    </r>
    <r>
      <rPr>
        <sz val="16"/>
        <rFont val="Times New Roman"/>
        <charset val="0"/>
      </rPr>
      <t>280</t>
    </r>
    <r>
      <rPr>
        <sz val="16"/>
        <rFont val="宋体"/>
        <charset val="0"/>
      </rPr>
      <t>亩，上蒋村</t>
    </r>
    <r>
      <rPr>
        <sz val="16"/>
        <rFont val="Times New Roman"/>
        <charset val="0"/>
      </rPr>
      <t>33</t>
    </r>
    <r>
      <rPr>
        <sz val="16"/>
        <rFont val="宋体"/>
        <charset val="0"/>
      </rPr>
      <t>户</t>
    </r>
    <r>
      <rPr>
        <sz val="16"/>
        <rFont val="Times New Roman"/>
        <charset val="0"/>
      </rPr>
      <t>99</t>
    </r>
    <r>
      <rPr>
        <sz val="16"/>
        <rFont val="宋体"/>
        <charset val="0"/>
      </rPr>
      <t>亩，田湾村</t>
    </r>
    <r>
      <rPr>
        <sz val="16"/>
        <rFont val="Times New Roman"/>
        <charset val="0"/>
      </rPr>
      <t>99</t>
    </r>
    <r>
      <rPr>
        <sz val="16"/>
        <rFont val="宋体"/>
        <charset val="0"/>
      </rPr>
      <t>户</t>
    </r>
    <r>
      <rPr>
        <sz val="16"/>
        <rFont val="Times New Roman"/>
        <charset val="0"/>
      </rPr>
      <t>286</t>
    </r>
    <r>
      <rPr>
        <sz val="16"/>
        <rFont val="宋体"/>
        <charset val="0"/>
      </rPr>
      <t>亩，喜湾村</t>
    </r>
    <r>
      <rPr>
        <sz val="16"/>
        <rFont val="Times New Roman"/>
        <charset val="0"/>
      </rPr>
      <t>17</t>
    </r>
    <r>
      <rPr>
        <sz val="16"/>
        <rFont val="宋体"/>
        <charset val="0"/>
      </rPr>
      <t>户</t>
    </r>
    <r>
      <rPr>
        <sz val="16"/>
        <rFont val="Times New Roman"/>
        <charset val="0"/>
      </rPr>
      <t>54</t>
    </r>
    <r>
      <rPr>
        <sz val="16"/>
        <rFont val="宋体"/>
        <charset val="0"/>
      </rPr>
      <t>亩，先马</t>
    </r>
    <r>
      <rPr>
        <sz val="16"/>
        <rFont val="Times New Roman"/>
        <charset val="0"/>
      </rPr>
      <t>70</t>
    </r>
    <r>
      <rPr>
        <sz val="16"/>
        <rFont val="宋体"/>
        <charset val="0"/>
      </rPr>
      <t>户</t>
    </r>
    <r>
      <rPr>
        <sz val="16"/>
        <rFont val="Times New Roman"/>
        <charset val="0"/>
      </rPr>
      <t>200</t>
    </r>
    <r>
      <rPr>
        <sz val="16"/>
        <rFont val="宋体"/>
        <charset val="0"/>
      </rPr>
      <t>亩，张棉村</t>
    </r>
    <r>
      <rPr>
        <sz val="16"/>
        <rFont val="Times New Roman"/>
        <charset val="0"/>
      </rPr>
      <t>27</t>
    </r>
    <r>
      <rPr>
        <sz val="16"/>
        <rFont val="宋体"/>
        <charset val="0"/>
      </rPr>
      <t>户</t>
    </r>
    <r>
      <rPr>
        <sz val="16"/>
        <rFont val="Times New Roman"/>
        <charset val="0"/>
      </rPr>
      <t>90</t>
    </r>
    <r>
      <rPr>
        <sz val="16"/>
        <rFont val="宋体"/>
        <charset val="0"/>
      </rPr>
      <t>亩，周家村</t>
    </r>
    <r>
      <rPr>
        <sz val="16"/>
        <rFont val="Times New Roman"/>
        <charset val="0"/>
      </rPr>
      <t>46</t>
    </r>
    <r>
      <rPr>
        <sz val="16"/>
        <rFont val="宋体"/>
        <charset val="0"/>
      </rPr>
      <t>户</t>
    </r>
    <r>
      <rPr>
        <sz val="16"/>
        <rFont val="Times New Roman"/>
        <charset val="0"/>
      </rPr>
      <t>253</t>
    </r>
    <r>
      <rPr>
        <sz val="16"/>
        <rFont val="宋体"/>
        <charset val="0"/>
      </rPr>
      <t>亩。</t>
    </r>
  </si>
  <si>
    <t>龙山镇饲料玉米种植到户补助项目</t>
  </si>
  <si>
    <r>
      <rPr>
        <sz val="16"/>
        <rFont val="宋体"/>
        <charset val="134"/>
      </rPr>
      <t>龙山镇饲料玉米</t>
    </r>
    <r>
      <rPr>
        <sz val="16"/>
        <rFont val="Times New Roman"/>
        <charset val="0"/>
      </rPr>
      <t>1507</t>
    </r>
    <r>
      <rPr>
        <sz val="16"/>
        <rFont val="宋体"/>
        <charset val="134"/>
      </rPr>
      <t>户共</t>
    </r>
    <r>
      <rPr>
        <sz val="16"/>
        <rFont val="Times New Roman"/>
        <charset val="0"/>
      </rPr>
      <t>3519</t>
    </r>
    <r>
      <rPr>
        <sz val="16"/>
        <rFont val="宋体"/>
        <charset val="134"/>
      </rPr>
      <t>亩，每亩补助</t>
    </r>
    <r>
      <rPr>
        <sz val="16"/>
        <rFont val="Times New Roman"/>
        <charset val="0"/>
      </rPr>
      <t>300</t>
    </r>
    <r>
      <rPr>
        <sz val="16"/>
        <rFont val="宋体"/>
        <charset val="134"/>
      </rPr>
      <t>元，共</t>
    </r>
    <r>
      <rPr>
        <sz val="16"/>
        <rFont val="Times New Roman"/>
        <charset val="0"/>
      </rPr>
      <t xml:space="preserve"> 105.57</t>
    </r>
    <r>
      <rPr>
        <sz val="16"/>
        <rFont val="宋体"/>
        <charset val="134"/>
      </rPr>
      <t>万元，其中，脱贫户</t>
    </r>
    <r>
      <rPr>
        <sz val="16"/>
        <rFont val="Times New Roman"/>
        <charset val="0"/>
      </rPr>
      <t>1312</t>
    </r>
    <r>
      <rPr>
        <sz val="16"/>
        <rFont val="宋体"/>
        <charset val="134"/>
      </rPr>
      <t>户</t>
    </r>
    <r>
      <rPr>
        <sz val="16"/>
        <rFont val="Times New Roman"/>
        <charset val="0"/>
      </rPr>
      <t>2972</t>
    </r>
    <r>
      <rPr>
        <sz val="16"/>
        <rFont val="宋体"/>
        <charset val="134"/>
      </rPr>
      <t>亩：四方村</t>
    </r>
    <r>
      <rPr>
        <sz val="16"/>
        <rFont val="Times New Roman"/>
        <charset val="0"/>
      </rPr>
      <t>144</t>
    </r>
    <r>
      <rPr>
        <sz val="16"/>
        <rFont val="宋体"/>
        <charset val="134"/>
      </rPr>
      <t>户</t>
    </r>
    <r>
      <rPr>
        <sz val="16"/>
        <rFont val="Times New Roman"/>
        <charset val="0"/>
      </rPr>
      <t>152</t>
    </r>
    <r>
      <rPr>
        <sz val="16"/>
        <rFont val="宋体"/>
        <charset val="134"/>
      </rPr>
      <t>亩；西川村</t>
    </r>
    <r>
      <rPr>
        <sz val="16"/>
        <rFont val="Times New Roman"/>
        <charset val="0"/>
      </rPr>
      <t>58</t>
    </r>
    <r>
      <rPr>
        <sz val="16"/>
        <rFont val="宋体"/>
        <charset val="134"/>
      </rPr>
      <t>户</t>
    </r>
    <r>
      <rPr>
        <sz val="16"/>
        <rFont val="Times New Roman"/>
        <charset val="0"/>
      </rPr>
      <t>100</t>
    </r>
    <r>
      <rPr>
        <sz val="16"/>
        <rFont val="宋体"/>
        <charset val="134"/>
      </rPr>
      <t>亩；西沟村</t>
    </r>
    <r>
      <rPr>
        <sz val="16"/>
        <rFont val="Times New Roman"/>
        <charset val="0"/>
      </rPr>
      <t>154</t>
    </r>
    <r>
      <rPr>
        <sz val="16"/>
        <rFont val="宋体"/>
        <charset val="134"/>
      </rPr>
      <t>户</t>
    </r>
    <r>
      <rPr>
        <sz val="16"/>
        <rFont val="Times New Roman"/>
        <charset val="0"/>
      </rPr>
      <t>308</t>
    </r>
    <r>
      <rPr>
        <sz val="16"/>
        <rFont val="宋体"/>
        <charset val="134"/>
      </rPr>
      <t>亩；李山村</t>
    </r>
    <r>
      <rPr>
        <sz val="16"/>
        <rFont val="Times New Roman"/>
        <charset val="0"/>
      </rPr>
      <t>40</t>
    </r>
    <r>
      <rPr>
        <sz val="16"/>
        <rFont val="宋体"/>
        <charset val="134"/>
      </rPr>
      <t>户</t>
    </r>
    <r>
      <rPr>
        <sz val="16"/>
        <rFont val="Times New Roman"/>
        <charset val="0"/>
      </rPr>
      <t>120</t>
    </r>
    <r>
      <rPr>
        <sz val="16"/>
        <rFont val="宋体"/>
        <charset val="134"/>
      </rPr>
      <t>亩；连柯村</t>
    </r>
    <r>
      <rPr>
        <sz val="16"/>
        <rFont val="Times New Roman"/>
        <charset val="0"/>
      </rPr>
      <t>63</t>
    </r>
    <r>
      <rPr>
        <sz val="16"/>
        <rFont val="宋体"/>
        <charset val="134"/>
      </rPr>
      <t>户</t>
    </r>
    <r>
      <rPr>
        <sz val="16"/>
        <rFont val="Times New Roman"/>
        <charset val="0"/>
      </rPr>
      <t>200</t>
    </r>
    <r>
      <rPr>
        <sz val="16"/>
        <rFont val="宋体"/>
        <charset val="134"/>
      </rPr>
      <t>亩；冯塬村</t>
    </r>
    <r>
      <rPr>
        <sz val="16"/>
        <rFont val="Times New Roman"/>
        <charset val="0"/>
      </rPr>
      <t>68</t>
    </r>
    <r>
      <rPr>
        <sz val="16"/>
        <rFont val="宋体"/>
        <charset val="134"/>
      </rPr>
      <t>户</t>
    </r>
    <r>
      <rPr>
        <sz val="16"/>
        <rFont val="Times New Roman"/>
        <charset val="0"/>
      </rPr>
      <t>100</t>
    </r>
    <r>
      <rPr>
        <sz val="16"/>
        <rFont val="宋体"/>
        <charset val="134"/>
      </rPr>
      <t>亩；北河村</t>
    </r>
    <r>
      <rPr>
        <sz val="16"/>
        <rFont val="Times New Roman"/>
        <charset val="0"/>
      </rPr>
      <t>104</t>
    </r>
    <r>
      <rPr>
        <sz val="16"/>
        <rFont val="宋体"/>
        <charset val="134"/>
      </rPr>
      <t>户</t>
    </r>
    <r>
      <rPr>
        <sz val="16"/>
        <rFont val="Times New Roman"/>
        <charset val="0"/>
      </rPr>
      <t>222</t>
    </r>
    <r>
      <rPr>
        <sz val="16"/>
        <rFont val="宋体"/>
        <charset val="134"/>
      </rPr>
      <t>亩；芦塬村</t>
    </r>
    <r>
      <rPr>
        <sz val="16"/>
        <rFont val="Times New Roman"/>
        <charset val="0"/>
      </rPr>
      <t>10</t>
    </r>
    <r>
      <rPr>
        <sz val="16"/>
        <rFont val="宋体"/>
        <charset val="134"/>
      </rPr>
      <t>户</t>
    </r>
    <r>
      <rPr>
        <sz val="16"/>
        <rFont val="Times New Roman"/>
        <charset val="0"/>
      </rPr>
      <t>180</t>
    </r>
    <r>
      <rPr>
        <sz val="16"/>
        <rFont val="宋体"/>
        <charset val="134"/>
      </rPr>
      <t>亩；官泉村</t>
    </r>
    <r>
      <rPr>
        <sz val="16"/>
        <rFont val="Times New Roman"/>
        <charset val="0"/>
      </rPr>
      <t>68</t>
    </r>
    <r>
      <rPr>
        <sz val="16"/>
        <rFont val="宋体"/>
        <charset val="134"/>
      </rPr>
      <t>户</t>
    </r>
    <r>
      <rPr>
        <sz val="16"/>
        <rFont val="Times New Roman"/>
        <charset val="0"/>
      </rPr>
      <t>192</t>
    </r>
    <r>
      <rPr>
        <sz val="16"/>
        <rFont val="宋体"/>
        <charset val="134"/>
      </rPr>
      <t>亩；南街村</t>
    </r>
    <r>
      <rPr>
        <sz val="16"/>
        <rFont val="Times New Roman"/>
        <charset val="0"/>
      </rPr>
      <t>92</t>
    </r>
    <r>
      <rPr>
        <sz val="16"/>
        <rFont val="宋体"/>
        <charset val="134"/>
      </rPr>
      <t>户</t>
    </r>
    <r>
      <rPr>
        <sz val="16"/>
        <rFont val="Times New Roman"/>
        <charset val="0"/>
      </rPr>
      <t>200</t>
    </r>
    <r>
      <rPr>
        <sz val="16"/>
        <rFont val="宋体"/>
        <charset val="134"/>
      </rPr>
      <t>亩；马河村</t>
    </r>
    <r>
      <rPr>
        <sz val="16"/>
        <rFont val="Times New Roman"/>
        <charset val="0"/>
      </rPr>
      <t>23</t>
    </r>
    <r>
      <rPr>
        <sz val="16"/>
        <rFont val="宋体"/>
        <charset val="134"/>
      </rPr>
      <t>户</t>
    </r>
    <r>
      <rPr>
        <sz val="16"/>
        <rFont val="Times New Roman"/>
        <charset val="0"/>
      </rPr>
      <t>40</t>
    </r>
    <r>
      <rPr>
        <sz val="16"/>
        <rFont val="宋体"/>
        <charset val="134"/>
      </rPr>
      <t>亩；韩川村</t>
    </r>
    <r>
      <rPr>
        <sz val="16"/>
        <rFont val="Times New Roman"/>
        <charset val="0"/>
      </rPr>
      <t>106</t>
    </r>
    <r>
      <rPr>
        <sz val="16"/>
        <rFont val="宋体"/>
        <charset val="134"/>
      </rPr>
      <t>户</t>
    </r>
    <r>
      <rPr>
        <sz val="16"/>
        <rFont val="Times New Roman"/>
        <charset val="0"/>
      </rPr>
      <t>200</t>
    </r>
    <r>
      <rPr>
        <sz val="16"/>
        <rFont val="宋体"/>
        <charset val="134"/>
      </rPr>
      <t>亩；汪堡村</t>
    </r>
    <r>
      <rPr>
        <sz val="16"/>
        <rFont val="Times New Roman"/>
        <charset val="0"/>
      </rPr>
      <t>80</t>
    </r>
    <r>
      <rPr>
        <sz val="16"/>
        <rFont val="宋体"/>
        <charset val="134"/>
      </rPr>
      <t>户</t>
    </r>
    <r>
      <rPr>
        <sz val="16"/>
        <rFont val="Times New Roman"/>
        <charset val="0"/>
      </rPr>
      <t>112</t>
    </r>
    <r>
      <rPr>
        <sz val="16"/>
        <rFont val="宋体"/>
        <charset val="134"/>
      </rPr>
      <t>亩；榆树村</t>
    </r>
    <r>
      <rPr>
        <sz val="16"/>
        <rFont val="Times New Roman"/>
        <charset val="0"/>
      </rPr>
      <t>198</t>
    </r>
    <r>
      <rPr>
        <sz val="16"/>
        <rFont val="宋体"/>
        <charset val="134"/>
      </rPr>
      <t>户</t>
    </r>
    <r>
      <rPr>
        <sz val="16"/>
        <rFont val="Times New Roman"/>
        <charset val="0"/>
      </rPr>
      <t>562</t>
    </r>
    <r>
      <rPr>
        <sz val="16"/>
        <rFont val="宋体"/>
        <charset val="134"/>
      </rPr>
      <t>亩；马黑曼村</t>
    </r>
    <r>
      <rPr>
        <sz val="16"/>
        <rFont val="Times New Roman"/>
        <charset val="0"/>
      </rPr>
      <t>50</t>
    </r>
    <r>
      <rPr>
        <sz val="16"/>
        <rFont val="宋体"/>
        <charset val="134"/>
      </rPr>
      <t>户</t>
    </r>
    <r>
      <rPr>
        <sz val="16"/>
        <rFont val="Times New Roman"/>
        <charset val="0"/>
      </rPr>
      <t>182</t>
    </r>
    <r>
      <rPr>
        <sz val="16"/>
        <rFont val="宋体"/>
        <charset val="134"/>
      </rPr>
      <t>亩；树坡村</t>
    </r>
    <r>
      <rPr>
        <sz val="16"/>
        <rFont val="Times New Roman"/>
        <charset val="0"/>
      </rPr>
      <t>54</t>
    </r>
    <r>
      <rPr>
        <sz val="16"/>
        <rFont val="宋体"/>
        <charset val="134"/>
      </rPr>
      <t>户</t>
    </r>
    <r>
      <rPr>
        <sz val="16"/>
        <rFont val="Times New Roman"/>
        <charset val="0"/>
      </rPr>
      <t>102</t>
    </r>
    <r>
      <rPr>
        <sz val="16"/>
        <rFont val="宋体"/>
        <charset val="134"/>
      </rPr>
      <t>亩监测户</t>
    </r>
    <r>
      <rPr>
        <sz val="16"/>
        <rFont val="Times New Roman"/>
        <charset val="0"/>
      </rPr>
      <t>195</t>
    </r>
    <r>
      <rPr>
        <sz val="16"/>
        <rFont val="宋体"/>
        <charset val="134"/>
      </rPr>
      <t>户</t>
    </r>
    <r>
      <rPr>
        <sz val="16"/>
        <rFont val="Times New Roman"/>
        <charset val="0"/>
      </rPr>
      <t>547</t>
    </r>
    <r>
      <rPr>
        <sz val="16"/>
        <rFont val="宋体"/>
        <charset val="134"/>
      </rPr>
      <t>亩：南梁村</t>
    </r>
    <r>
      <rPr>
        <sz val="16"/>
        <rFont val="Times New Roman"/>
        <charset val="0"/>
      </rPr>
      <t>12</t>
    </r>
    <r>
      <rPr>
        <sz val="16"/>
        <rFont val="宋体"/>
        <charset val="134"/>
      </rPr>
      <t>户</t>
    </r>
    <r>
      <rPr>
        <sz val="16"/>
        <rFont val="Times New Roman"/>
        <charset val="0"/>
      </rPr>
      <t>24</t>
    </r>
    <r>
      <rPr>
        <sz val="16"/>
        <rFont val="宋体"/>
        <charset val="134"/>
      </rPr>
      <t>亩；四方村</t>
    </r>
    <r>
      <rPr>
        <sz val="16"/>
        <rFont val="Times New Roman"/>
        <charset val="0"/>
      </rPr>
      <t>14</t>
    </r>
    <r>
      <rPr>
        <sz val="16"/>
        <rFont val="宋体"/>
        <charset val="134"/>
      </rPr>
      <t>户</t>
    </r>
    <r>
      <rPr>
        <sz val="16"/>
        <rFont val="Times New Roman"/>
        <charset val="0"/>
      </rPr>
      <t>28</t>
    </r>
    <r>
      <rPr>
        <sz val="16"/>
        <rFont val="宋体"/>
        <charset val="134"/>
      </rPr>
      <t>亩；西川村</t>
    </r>
    <r>
      <rPr>
        <sz val="16"/>
        <rFont val="Times New Roman"/>
        <charset val="0"/>
      </rPr>
      <t>10</t>
    </r>
    <r>
      <rPr>
        <sz val="16"/>
        <rFont val="宋体"/>
        <charset val="134"/>
      </rPr>
      <t>户</t>
    </r>
    <r>
      <rPr>
        <sz val="16"/>
        <rFont val="Times New Roman"/>
        <charset val="0"/>
      </rPr>
      <t>20</t>
    </r>
    <r>
      <rPr>
        <sz val="16"/>
        <rFont val="宋体"/>
        <charset val="134"/>
      </rPr>
      <t>亩；西沟村</t>
    </r>
    <r>
      <rPr>
        <sz val="16"/>
        <rFont val="Times New Roman"/>
        <charset val="0"/>
      </rPr>
      <t>12</t>
    </r>
    <r>
      <rPr>
        <sz val="16"/>
        <rFont val="宋体"/>
        <charset val="134"/>
      </rPr>
      <t>户</t>
    </r>
    <r>
      <rPr>
        <sz val="16"/>
        <rFont val="Times New Roman"/>
        <charset val="0"/>
      </rPr>
      <t>24</t>
    </r>
    <r>
      <rPr>
        <sz val="16"/>
        <rFont val="宋体"/>
        <charset val="134"/>
      </rPr>
      <t>亩；李山村</t>
    </r>
    <r>
      <rPr>
        <sz val="16"/>
        <rFont val="Times New Roman"/>
        <charset val="0"/>
      </rPr>
      <t>11</t>
    </r>
    <r>
      <rPr>
        <sz val="16"/>
        <rFont val="宋体"/>
        <charset val="134"/>
      </rPr>
      <t>户</t>
    </r>
    <r>
      <rPr>
        <sz val="16"/>
        <rFont val="Times New Roman"/>
        <charset val="0"/>
      </rPr>
      <t>30</t>
    </r>
    <r>
      <rPr>
        <sz val="16"/>
        <rFont val="宋体"/>
        <charset val="134"/>
      </rPr>
      <t>亩；西门村</t>
    </r>
    <r>
      <rPr>
        <sz val="16"/>
        <rFont val="Times New Roman"/>
        <charset val="0"/>
      </rPr>
      <t>19</t>
    </r>
    <r>
      <rPr>
        <sz val="16"/>
        <rFont val="宋体"/>
        <charset val="134"/>
      </rPr>
      <t>户</t>
    </r>
    <r>
      <rPr>
        <sz val="16"/>
        <rFont val="Times New Roman"/>
        <charset val="0"/>
      </rPr>
      <t>60</t>
    </r>
    <r>
      <rPr>
        <sz val="16"/>
        <rFont val="宋体"/>
        <charset val="134"/>
      </rPr>
      <t>亩；连柯村</t>
    </r>
    <r>
      <rPr>
        <sz val="16"/>
        <rFont val="Times New Roman"/>
        <charset val="0"/>
      </rPr>
      <t>12</t>
    </r>
    <r>
      <rPr>
        <sz val="16"/>
        <rFont val="宋体"/>
        <charset val="134"/>
      </rPr>
      <t>户</t>
    </r>
    <r>
      <rPr>
        <sz val="16"/>
        <rFont val="Times New Roman"/>
        <charset val="0"/>
      </rPr>
      <t>60</t>
    </r>
    <r>
      <rPr>
        <sz val="16"/>
        <rFont val="宋体"/>
        <charset val="134"/>
      </rPr>
      <t>亩；冯塬村</t>
    </r>
    <r>
      <rPr>
        <sz val="16"/>
        <rFont val="Times New Roman"/>
        <charset val="0"/>
      </rPr>
      <t>5</t>
    </r>
    <r>
      <rPr>
        <sz val="16"/>
        <rFont val="宋体"/>
        <charset val="134"/>
      </rPr>
      <t>户</t>
    </r>
    <r>
      <rPr>
        <sz val="16"/>
        <rFont val="Times New Roman"/>
        <charset val="0"/>
      </rPr>
      <t>13</t>
    </r>
    <r>
      <rPr>
        <sz val="16"/>
        <rFont val="宋体"/>
        <charset val="134"/>
      </rPr>
      <t>亩；北河村</t>
    </r>
    <r>
      <rPr>
        <sz val="16"/>
        <rFont val="Times New Roman"/>
        <charset val="0"/>
      </rPr>
      <t>11</t>
    </r>
    <r>
      <rPr>
        <sz val="16"/>
        <rFont val="宋体"/>
        <charset val="134"/>
      </rPr>
      <t>户</t>
    </r>
    <r>
      <rPr>
        <sz val="16"/>
        <rFont val="Times New Roman"/>
        <charset val="0"/>
      </rPr>
      <t>38</t>
    </r>
    <r>
      <rPr>
        <sz val="16"/>
        <rFont val="宋体"/>
        <charset val="134"/>
      </rPr>
      <t>亩；官泉村</t>
    </r>
    <r>
      <rPr>
        <sz val="16"/>
        <rFont val="Times New Roman"/>
        <charset val="0"/>
      </rPr>
      <t>6</t>
    </r>
    <r>
      <rPr>
        <sz val="16"/>
        <rFont val="宋体"/>
        <charset val="134"/>
      </rPr>
      <t>户</t>
    </r>
    <r>
      <rPr>
        <sz val="16"/>
        <rFont val="Times New Roman"/>
        <charset val="0"/>
      </rPr>
      <t>18</t>
    </r>
    <r>
      <rPr>
        <sz val="16"/>
        <rFont val="宋体"/>
        <charset val="134"/>
      </rPr>
      <t>亩；南街村</t>
    </r>
    <r>
      <rPr>
        <sz val="16"/>
        <rFont val="Times New Roman"/>
        <charset val="0"/>
      </rPr>
      <t>14</t>
    </r>
    <r>
      <rPr>
        <sz val="16"/>
        <rFont val="宋体"/>
        <charset val="134"/>
      </rPr>
      <t>户</t>
    </r>
    <r>
      <rPr>
        <sz val="16"/>
        <rFont val="Times New Roman"/>
        <charset val="0"/>
      </rPr>
      <t>50</t>
    </r>
    <r>
      <rPr>
        <sz val="16"/>
        <rFont val="宋体"/>
        <charset val="134"/>
      </rPr>
      <t>亩；树坡村</t>
    </r>
    <r>
      <rPr>
        <sz val="16"/>
        <rFont val="Times New Roman"/>
        <charset val="0"/>
      </rPr>
      <t>7</t>
    </r>
    <r>
      <rPr>
        <sz val="16"/>
        <rFont val="宋体"/>
        <charset val="134"/>
      </rPr>
      <t>户</t>
    </r>
    <r>
      <rPr>
        <sz val="16"/>
        <rFont val="Times New Roman"/>
        <charset val="0"/>
      </rPr>
      <t>14</t>
    </r>
    <r>
      <rPr>
        <sz val="16"/>
        <rFont val="宋体"/>
        <charset val="134"/>
      </rPr>
      <t>亩；马河村</t>
    </r>
    <r>
      <rPr>
        <sz val="16"/>
        <rFont val="Times New Roman"/>
        <charset val="0"/>
      </rPr>
      <t>7</t>
    </r>
    <r>
      <rPr>
        <sz val="16"/>
        <rFont val="宋体"/>
        <charset val="134"/>
      </rPr>
      <t>户</t>
    </r>
    <r>
      <rPr>
        <sz val="16"/>
        <rFont val="Times New Roman"/>
        <charset val="0"/>
      </rPr>
      <t>31</t>
    </r>
    <r>
      <rPr>
        <sz val="16"/>
        <rFont val="宋体"/>
        <charset val="134"/>
      </rPr>
      <t>亩；韩川村</t>
    </r>
    <r>
      <rPr>
        <sz val="16"/>
        <rFont val="Times New Roman"/>
        <charset val="0"/>
      </rPr>
      <t>18</t>
    </r>
    <r>
      <rPr>
        <sz val="16"/>
        <rFont val="宋体"/>
        <charset val="134"/>
      </rPr>
      <t>户</t>
    </r>
    <r>
      <rPr>
        <sz val="16"/>
        <rFont val="Times New Roman"/>
        <charset val="0"/>
      </rPr>
      <t>40</t>
    </r>
    <r>
      <rPr>
        <sz val="16"/>
        <rFont val="宋体"/>
        <charset val="134"/>
      </rPr>
      <t>亩；汪堡村</t>
    </r>
    <r>
      <rPr>
        <sz val="16"/>
        <rFont val="Times New Roman"/>
        <charset val="0"/>
      </rPr>
      <t>13</t>
    </r>
    <r>
      <rPr>
        <sz val="16"/>
        <rFont val="宋体"/>
        <charset val="134"/>
      </rPr>
      <t>户</t>
    </r>
    <r>
      <rPr>
        <sz val="16"/>
        <rFont val="Times New Roman"/>
        <charset val="0"/>
      </rPr>
      <t>18</t>
    </r>
    <r>
      <rPr>
        <sz val="16"/>
        <rFont val="宋体"/>
        <charset val="134"/>
      </rPr>
      <t>亩；榆树村</t>
    </r>
    <r>
      <rPr>
        <sz val="16"/>
        <rFont val="Times New Roman"/>
        <charset val="0"/>
      </rPr>
      <t>12</t>
    </r>
    <r>
      <rPr>
        <sz val="16"/>
        <rFont val="宋体"/>
        <charset val="134"/>
      </rPr>
      <t>户</t>
    </r>
    <r>
      <rPr>
        <sz val="16"/>
        <rFont val="Times New Roman"/>
        <charset val="0"/>
      </rPr>
      <t>33</t>
    </r>
    <r>
      <rPr>
        <sz val="16"/>
        <rFont val="宋体"/>
        <charset val="134"/>
      </rPr>
      <t>亩；马黑曼村</t>
    </r>
    <r>
      <rPr>
        <sz val="16"/>
        <rFont val="Times New Roman"/>
        <charset val="0"/>
      </rPr>
      <t>5</t>
    </r>
    <r>
      <rPr>
        <sz val="16"/>
        <rFont val="宋体"/>
        <charset val="134"/>
      </rPr>
      <t>户</t>
    </r>
    <r>
      <rPr>
        <sz val="16"/>
        <rFont val="Times New Roman"/>
        <charset val="0"/>
      </rPr>
      <t>28</t>
    </r>
    <r>
      <rPr>
        <sz val="16"/>
        <rFont val="宋体"/>
        <charset val="134"/>
      </rPr>
      <t>亩；树坡村</t>
    </r>
    <r>
      <rPr>
        <sz val="16"/>
        <rFont val="Times New Roman"/>
        <charset val="0"/>
      </rPr>
      <t>7</t>
    </r>
    <r>
      <rPr>
        <sz val="16"/>
        <rFont val="宋体"/>
        <charset val="134"/>
      </rPr>
      <t>户</t>
    </r>
    <r>
      <rPr>
        <sz val="16"/>
        <rFont val="Times New Roman"/>
        <charset val="0"/>
      </rPr>
      <t>18</t>
    </r>
    <r>
      <rPr>
        <sz val="16"/>
        <rFont val="宋体"/>
        <charset val="134"/>
      </rPr>
      <t>亩</t>
    </r>
  </si>
  <si>
    <t>大阳镇饲料玉米种植到户补助项目</t>
  </si>
  <si>
    <r>
      <rPr>
        <sz val="16"/>
        <rFont val="宋体"/>
        <charset val="134"/>
      </rPr>
      <t>大阳镇投入</t>
    </r>
    <r>
      <rPr>
        <sz val="16"/>
        <rFont val="Times New Roman"/>
        <charset val="0"/>
      </rPr>
      <t>86.1120</t>
    </r>
    <r>
      <rPr>
        <sz val="16"/>
        <rFont val="宋体"/>
        <charset val="134"/>
      </rPr>
      <t>万元监测户、脱贫户种植饲料玉米</t>
    </r>
    <r>
      <rPr>
        <sz val="16"/>
        <rFont val="Times New Roman"/>
        <charset val="0"/>
      </rPr>
      <t>2870.4</t>
    </r>
    <r>
      <rPr>
        <sz val="16"/>
        <rFont val="宋体"/>
        <charset val="134"/>
      </rPr>
      <t>亩，每亩补助</t>
    </r>
    <r>
      <rPr>
        <sz val="16"/>
        <rFont val="Times New Roman"/>
        <charset val="0"/>
      </rPr>
      <t>300</t>
    </r>
    <r>
      <rPr>
        <sz val="16"/>
        <rFont val="宋体"/>
        <charset val="134"/>
      </rPr>
      <t>元。其中陈阳村</t>
    </r>
    <r>
      <rPr>
        <sz val="16"/>
        <rFont val="Times New Roman"/>
        <charset val="0"/>
      </rPr>
      <t>49</t>
    </r>
    <r>
      <rPr>
        <sz val="16"/>
        <rFont val="宋体"/>
        <charset val="134"/>
      </rPr>
      <t>户</t>
    </r>
    <r>
      <rPr>
        <sz val="16"/>
        <rFont val="Times New Roman"/>
        <charset val="0"/>
      </rPr>
      <t>85</t>
    </r>
    <r>
      <rPr>
        <sz val="16"/>
        <rFont val="宋体"/>
        <charset val="134"/>
      </rPr>
      <t>亩、大阳村</t>
    </r>
    <r>
      <rPr>
        <sz val="16"/>
        <rFont val="Times New Roman"/>
        <charset val="0"/>
      </rPr>
      <t>108</t>
    </r>
    <r>
      <rPr>
        <sz val="16"/>
        <rFont val="宋体"/>
        <charset val="134"/>
      </rPr>
      <t>户</t>
    </r>
    <r>
      <rPr>
        <sz val="16"/>
        <rFont val="Times New Roman"/>
        <charset val="0"/>
      </rPr>
      <t>137</t>
    </r>
    <r>
      <rPr>
        <sz val="16"/>
        <rFont val="宋体"/>
        <charset val="134"/>
      </rPr>
      <t>亩、河李村</t>
    </r>
    <r>
      <rPr>
        <sz val="16"/>
        <rFont val="Times New Roman"/>
        <charset val="0"/>
      </rPr>
      <t>69</t>
    </r>
    <r>
      <rPr>
        <sz val="16"/>
        <rFont val="宋体"/>
        <charset val="134"/>
      </rPr>
      <t>户</t>
    </r>
    <r>
      <rPr>
        <sz val="16"/>
        <rFont val="Times New Roman"/>
        <charset val="0"/>
      </rPr>
      <t>114.6</t>
    </r>
    <r>
      <rPr>
        <sz val="16"/>
        <rFont val="宋体"/>
        <charset val="134"/>
      </rPr>
      <t>亩、豁岘村</t>
    </r>
    <r>
      <rPr>
        <sz val="16"/>
        <rFont val="Times New Roman"/>
        <charset val="0"/>
      </rPr>
      <t>43</t>
    </r>
    <r>
      <rPr>
        <sz val="16"/>
        <rFont val="宋体"/>
        <charset val="134"/>
      </rPr>
      <t>户</t>
    </r>
    <r>
      <rPr>
        <sz val="16"/>
        <rFont val="Times New Roman"/>
        <charset val="0"/>
      </rPr>
      <t>150</t>
    </r>
    <r>
      <rPr>
        <sz val="16"/>
        <rFont val="宋体"/>
        <charset val="134"/>
      </rPr>
      <t>亩、梁堡村</t>
    </r>
    <r>
      <rPr>
        <sz val="16"/>
        <rFont val="Times New Roman"/>
        <charset val="0"/>
      </rPr>
      <t>58</t>
    </r>
    <r>
      <rPr>
        <sz val="16"/>
        <rFont val="宋体"/>
        <charset val="134"/>
      </rPr>
      <t>户</t>
    </r>
    <r>
      <rPr>
        <sz val="16"/>
        <rFont val="Times New Roman"/>
        <charset val="0"/>
      </rPr>
      <t>216</t>
    </r>
    <r>
      <rPr>
        <sz val="16"/>
        <rFont val="宋体"/>
        <charset val="134"/>
      </rPr>
      <t>亩、刘沟村</t>
    </r>
    <r>
      <rPr>
        <sz val="16"/>
        <rFont val="Times New Roman"/>
        <charset val="0"/>
      </rPr>
      <t>44</t>
    </r>
    <r>
      <rPr>
        <sz val="16"/>
        <rFont val="宋体"/>
        <charset val="134"/>
      </rPr>
      <t>户</t>
    </r>
    <r>
      <rPr>
        <sz val="16"/>
        <rFont val="Times New Roman"/>
        <charset val="0"/>
      </rPr>
      <t>136</t>
    </r>
    <r>
      <rPr>
        <sz val="16"/>
        <rFont val="宋体"/>
        <charset val="134"/>
      </rPr>
      <t>亩、南山村</t>
    </r>
    <r>
      <rPr>
        <sz val="16"/>
        <rFont val="Times New Roman"/>
        <charset val="0"/>
      </rPr>
      <t>28</t>
    </r>
    <r>
      <rPr>
        <sz val="16"/>
        <rFont val="宋体"/>
        <charset val="134"/>
      </rPr>
      <t>户</t>
    </r>
    <r>
      <rPr>
        <sz val="16"/>
        <rFont val="Times New Roman"/>
        <charset val="0"/>
      </rPr>
      <t>67.5</t>
    </r>
    <r>
      <rPr>
        <sz val="16"/>
        <rFont val="宋体"/>
        <charset val="134"/>
      </rPr>
      <t>亩、水滩村</t>
    </r>
    <r>
      <rPr>
        <sz val="16"/>
        <rFont val="Times New Roman"/>
        <charset val="0"/>
      </rPr>
      <t>45</t>
    </r>
    <r>
      <rPr>
        <sz val="16"/>
        <rFont val="宋体"/>
        <charset val="134"/>
      </rPr>
      <t>户</t>
    </r>
    <r>
      <rPr>
        <sz val="16"/>
        <rFont val="Times New Roman"/>
        <charset val="0"/>
      </rPr>
      <t>154</t>
    </r>
    <r>
      <rPr>
        <sz val="16"/>
        <rFont val="宋体"/>
        <charset val="134"/>
      </rPr>
      <t>亩、太原村</t>
    </r>
    <r>
      <rPr>
        <sz val="16"/>
        <rFont val="Times New Roman"/>
        <charset val="0"/>
      </rPr>
      <t>68</t>
    </r>
    <r>
      <rPr>
        <sz val="16"/>
        <rFont val="宋体"/>
        <charset val="134"/>
      </rPr>
      <t>户</t>
    </r>
    <r>
      <rPr>
        <sz val="16"/>
        <rFont val="Times New Roman"/>
        <charset val="0"/>
      </rPr>
      <t>70</t>
    </r>
    <r>
      <rPr>
        <sz val="16"/>
        <rFont val="宋体"/>
        <charset val="134"/>
      </rPr>
      <t>亩、汪洋村</t>
    </r>
    <r>
      <rPr>
        <sz val="16"/>
        <rFont val="Times New Roman"/>
        <charset val="0"/>
      </rPr>
      <t>35</t>
    </r>
    <r>
      <rPr>
        <sz val="16"/>
        <rFont val="宋体"/>
        <charset val="134"/>
      </rPr>
      <t>户</t>
    </r>
    <r>
      <rPr>
        <sz val="16"/>
        <rFont val="Times New Roman"/>
        <charset val="0"/>
      </rPr>
      <t>125</t>
    </r>
    <r>
      <rPr>
        <sz val="16"/>
        <rFont val="宋体"/>
        <charset val="134"/>
      </rPr>
      <t>亩、吴家村</t>
    </r>
    <r>
      <rPr>
        <sz val="16"/>
        <rFont val="Times New Roman"/>
        <charset val="0"/>
      </rPr>
      <t>30</t>
    </r>
    <r>
      <rPr>
        <sz val="16"/>
        <rFont val="宋体"/>
        <charset val="134"/>
      </rPr>
      <t>户</t>
    </r>
    <r>
      <rPr>
        <sz val="16"/>
        <rFont val="Times New Roman"/>
        <charset val="0"/>
      </rPr>
      <t>178.5</t>
    </r>
    <r>
      <rPr>
        <sz val="16"/>
        <rFont val="宋体"/>
        <charset val="134"/>
      </rPr>
      <t>亩、下李村</t>
    </r>
    <r>
      <rPr>
        <sz val="16"/>
        <rFont val="Times New Roman"/>
        <charset val="0"/>
      </rPr>
      <t>55</t>
    </r>
    <r>
      <rPr>
        <sz val="16"/>
        <rFont val="宋体"/>
        <charset val="134"/>
      </rPr>
      <t>户</t>
    </r>
    <r>
      <rPr>
        <sz val="16"/>
        <rFont val="Times New Roman"/>
        <charset val="0"/>
      </rPr>
      <t>184</t>
    </r>
    <r>
      <rPr>
        <sz val="16"/>
        <rFont val="宋体"/>
        <charset val="134"/>
      </rPr>
      <t>亩、下渠村</t>
    </r>
    <r>
      <rPr>
        <sz val="16"/>
        <rFont val="Times New Roman"/>
        <charset val="0"/>
      </rPr>
      <t>25</t>
    </r>
    <r>
      <rPr>
        <sz val="16"/>
        <rFont val="宋体"/>
        <charset val="134"/>
      </rPr>
      <t>户</t>
    </r>
    <r>
      <rPr>
        <sz val="16"/>
        <rFont val="Times New Roman"/>
        <charset val="0"/>
      </rPr>
      <t>78</t>
    </r>
    <r>
      <rPr>
        <sz val="16"/>
        <rFont val="宋体"/>
        <charset val="134"/>
      </rPr>
      <t>亩、闫庄村</t>
    </r>
    <r>
      <rPr>
        <sz val="16"/>
        <rFont val="Times New Roman"/>
        <charset val="0"/>
      </rPr>
      <t>36</t>
    </r>
    <r>
      <rPr>
        <sz val="16"/>
        <rFont val="宋体"/>
        <charset val="134"/>
      </rPr>
      <t>户</t>
    </r>
    <r>
      <rPr>
        <sz val="16"/>
        <rFont val="Times New Roman"/>
        <charset val="0"/>
      </rPr>
      <t>85.9</t>
    </r>
    <r>
      <rPr>
        <sz val="16"/>
        <rFont val="宋体"/>
        <charset val="134"/>
      </rPr>
      <t>亩、阳沟村</t>
    </r>
    <r>
      <rPr>
        <sz val="16"/>
        <rFont val="Times New Roman"/>
        <charset val="0"/>
      </rPr>
      <t>31</t>
    </r>
    <r>
      <rPr>
        <sz val="16"/>
        <rFont val="宋体"/>
        <charset val="134"/>
      </rPr>
      <t>户</t>
    </r>
    <r>
      <rPr>
        <sz val="16"/>
        <rFont val="Times New Roman"/>
        <charset val="0"/>
      </rPr>
      <t>57</t>
    </r>
    <r>
      <rPr>
        <sz val="16"/>
        <rFont val="宋体"/>
        <charset val="134"/>
      </rPr>
      <t>亩、阳湾村</t>
    </r>
    <r>
      <rPr>
        <sz val="16"/>
        <rFont val="Times New Roman"/>
        <charset val="0"/>
      </rPr>
      <t>26</t>
    </r>
    <r>
      <rPr>
        <sz val="16"/>
        <rFont val="宋体"/>
        <charset val="134"/>
      </rPr>
      <t>户</t>
    </r>
    <r>
      <rPr>
        <sz val="16"/>
        <rFont val="Times New Roman"/>
        <charset val="0"/>
      </rPr>
      <t>61</t>
    </r>
    <r>
      <rPr>
        <sz val="16"/>
        <rFont val="宋体"/>
        <charset val="134"/>
      </rPr>
      <t>亩、寨子村</t>
    </r>
    <r>
      <rPr>
        <sz val="16"/>
        <rFont val="Times New Roman"/>
        <charset val="0"/>
      </rPr>
      <t>37</t>
    </r>
    <r>
      <rPr>
        <sz val="16"/>
        <rFont val="宋体"/>
        <charset val="134"/>
      </rPr>
      <t>户</t>
    </r>
    <r>
      <rPr>
        <sz val="16"/>
        <rFont val="Times New Roman"/>
        <charset val="0"/>
      </rPr>
      <t>137</t>
    </r>
    <r>
      <rPr>
        <sz val="16"/>
        <rFont val="宋体"/>
        <charset val="134"/>
      </rPr>
      <t>亩、中庄村</t>
    </r>
    <r>
      <rPr>
        <sz val="16"/>
        <rFont val="Times New Roman"/>
        <charset val="0"/>
      </rPr>
      <t>36</t>
    </r>
    <r>
      <rPr>
        <sz val="16"/>
        <rFont val="宋体"/>
        <charset val="134"/>
      </rPr>
      <t>户</t>
    </r>
    <r>
      <rPr>
        <sz val="16"/>
        <rFont val="Times New Roman"/>
        <charset val="0"/>
      </rPr>
      <t>152</t>
    </r>
    <r>
      <rPr>
        <sz val="16"/>
        <rFont val="宋体"/>
        <charset val="134"/>
      </rPr>
      <t>亩、高沟村</t>
    </r>
    <r>
      <rPr>
        <sz val="16"/>
        <rFont val="Times New Roman"/>
        <charset val="0"/>
      </rPr>
      <t>27</t>
    </r>
    <r>
      <rPr>
        <sz val="16"/>
        <rFont val="宋体"/>
        <charset val="134"/>
      </rPr>
      <t>户</t>
    </r>
    <r>
      <rPr>
        <sz val="16"/>
        <rFont val="Times New Roman"/>
        <charset val="0"/>
      </rPr>
      <t>109</t>
    </r>
    <r>
      <rPr>
        <sz val="16"/>
        <rFont val="宋体"/>
        <charset val="134"/>
      </rPr>
      <t>亩、侯吴村</t>
    </r>
    <r>
      <rPr>
        <sz val="16"/>
        <rFont val="Times New Roman"/>
        <charset val="0"/>
      </rPr>
      <t>57</t>
    </r>
    <r>
      <rPr>
        <sz val="16"/>
        <rFont val="宋体"/>
        <charset val="134"/>
      </rPr>
      <t>户</t>
    </r>
    <r>
      <rPr>
        <sz val="16"/>
        <rFont val="Times New Roman"/>
        <charset val="0"/>
      </rPr>
      <t>137</t>
    </r>
    <r>
      <rPr>
        <sz val="16"/>
        <rFont val="宋体"/>
        <charset val="134"/>
      </rPr>
      <t>亩、双庙村</t>
    </r>
    <r>
      <rPr>
        <sz val="16"/>
        <rFont val="Times New Roman"/>
        <charset val="0"/>
      </rPr>
      <t>33</t>
    </r>
    <r>
      <rPr>
        <sz val="16"/>
        <rFont val="宋体"/>
        <charset val="134"/>
      </rPr>
      <t>户</t>
    </r>
    <r>
      <rPr>
        <sz val="16"/>
        <rFont val="Times New Roman"/>
        <charset val="0"/>
      </rPr>
      <t>108</t>
    </r>
    <r>
      <rPr>
        <sz val="16"/>
        <rFont val="宋体"/>
        <charset val="134"/>
      </rPr>
      <t>亩、刘山村</t>
    </r>
    <r>
      <rPr>
        <sz val="16"/>
        <rFont val="Times New Roman"/>
        <charset val="0"/>
      </rPr>
      <t>47</t>
    </r>
    <r>
      <rPr>
        <sz val="16"/>
        <rFont val="宋体"/>
        <charset val="134"/>
      </rPr>
      <t>户</t>
    </r>
    <r>
      <rPr>
        <sz val="16"/>
        <rFont val="Times New Roman"/>
        <charset val="0"/>
      </rPr>
      <t>215.5</t>
    </r>
    <r>
      <rPr>
        <sz val="16"/>
        <rFont val="宋体"/>
        <charset val="134"/>
      </rPr>
      <t>亩、小杨村</t>
    </r>
    <r>
      <rPr>
        <sz val="16"/>
        <rFont val="Times New Roman"/>
        <charset val="0"/>
      </rPr>
      <t>76</t>
    </r>
    <r>
      <rPr>
        <sz val="16"/>
        <rFont val="宋体"/>
        <charset val="134"/>
      </rPr>
      <t>户</t>
    </r>
    <r>
      <rPr>
        <sz val="16"/>
        <rFont val="Times New Roman"/>
        <charset val="0"/>
      </rPr>
      <t>112.4</t>
    </r>
    <r>
      <rPr>
        <sz val="16"/>
        <rFont val="宋体"/>
        <charset val="134"/>
      </rPr>
      <t>亩。</t>
    </r>
  </si>
  <si>
    <t>川王镇饲料玉米种植到户补助项目</t>
  </si>
  <si>
    <r>
      <rPr>
        <sz val="16"/>
        <rFont val="宋体"/>
        <charset val="134"/>
      </rPr>
      <t>在</t>
    </r>
    <r>
      <rPr>
        <sz val="16"/>
        <rFont val="Times New Roman"/>
        <charset val="0"/>
      </rPr>
      <t>16</t>
    </r>
    <r>
      <rPr>
        <sz val="16"/>
        <rFont val="宋体"/>
        <charset val="134"/>
      </rPr>
      <t>村投资</t>
    </r>
    <r>
      <rPr>
        <sz val="16"/>
        <rFont val="Times New Roman"/>
        <charset val="0"/>
      </rPr>
      <t>126</t>
    </r>
    <r>
      <rPr>
        <sz val="16"/>
        <rFont val="宋体"/>
        <charset val="134"/>
      </rPr>
      <t>万元种植饲料玉米</t>
    </r>
    <r>
      <rPr>
        <sz val="16"/>
        <rFont val="Times New Roman"/>
        <charset val="0"/>
      </rPr>
      <t>4200</t>
    </r>
    <r>
      <rPr>
        <sz val="16"/>
        <rFont val="宋体"/>
        <charset val="134"/>
      </rPr>
      <t>亩，其中川王村</t>
    </r>
    <r>
      <rPr>
        <sz val="16"/>
        <rFont val="Times New Roman"/>
        <charset val="0"/>
      </rPr>
      <t>215</t>
    </r>
    <r>
      <rPr>
        <sz val="16"/>
        <rFont val="宋体"/>
        <charset val="134"/>
      </rPr>
      <t>亩；哈沟村</t>
    </r>
    <r>
      <rPr>
        <sz val="16"/>
        <rFont val="Times New Roman"/>
        <charset val="0"/>
      </rPr>
      <t>320</t>
    </r>
    <r>
      <rPr>
        <sz val="16"/>
        <rFont val="宋体"/>
        <charset val="134"/>
      </rPr>
      <t>亩；毛寨村</t>
    </r>
    <r>
      <rPr>
        <sz val="16"/>
        <rFont val="Times New Roman"/>
        <charset val="0"/>
      </rPr>
      <t>205</t>
    </r>
    <r>
      <rPr>
        <sz val="16"/>
        <rFont val="宋体"/>
        <charset val="134"/>
      </rPr>
      <t>亩；大庄村</t>
    </r>
    <r>
      <rPr>
        <sz val="16"/>
        <rFont val="Times New Roman"/>
        <charset val="0"/>
      </rPr>
      <t>132</t>
    </r>
    <r>
      <rPr>
        <sz val="16"/>
        <rFont val="宋体"/>
        <charset val="134"/>
      </rPr>
      <t>亩；范湾村</t>
    </r>
    <r>
      <rPr>
        <sz val="16"/>
        <rFont val="Times New Roman"/>
        <charset val="0"/>
      </rPr>
      <t>272</t>
    </r>
    <r>
      <rPr>
        <sz val="16"/>
        <rFont val="宋体"/>
        <charset val="134"/>
      </rPr>
      <t>亩；何湾村</t>
    </r>
    <r>
      <rPr>
        <sz val="16"/>
        <rFont val="Times New Roman"/>
        <charset val="0"/>
      </rPr>
      <t>135</t>
    </r>
    <r>
      <rPr>
        <sz val="16"/>
        <rFont val="宋体"/>
        <charset val="134"/>
      </rPr>
      <t>亩；马达村</t>
    </r>
    <r>
      <rPr>
        <sz val="16"/>
        <rFont val="Times New Roman"/>
        <charset val="0"/>
      </rPr>
      <t>480</t>
    </r>
    <r>
      <rPr>
        <sz val="16"/>
        <rFont val="宋体"/>
        <charset val="134"/>
      </rPr>
      <t>亩；铁洼村</t>
    </r>
    <r>
      <rPr>
        <sz val="16"/>
        <rFont val="Times New Roman"/>
        <charset val="0"/>
      </rPr>
      <t>220</t>
    </r>
    <r>
      <rPr>
        <sz val="16"/>
        <rFont val="宋体"/>
        <charset val="134"/>
      </rPr>
      <t>亩，王沟村</t>
    </r>
    <r>
      <rPr>
        <sz val="16"/>
        <rFont val="Times New Roman"/>
        <charset val="0"/>
      </rPr>
      <t>248</t>
    </r>
    <r>
      <rPr>
        <sz val="16"/>
        <rFont val="宋体"/>
        <charset val="134"/>
      </rPr>
      <t>亩；关河村</t>
    </r>
    <r>
      <rPr>
        <sz val="16"/>
        <rFont val="Times New Roman"/>
        <charset val="0"/>
      </rPr>
      <t>320</t>
    </r>
    <r>
      <rPr>
        <sz val="16"/>
        <rFont val="宋体"/>
        <charset val="134"/>
      </rPr>
      <t>亩；西崖村</t>
    </r>
    <r>
      <rPr>
        <sz val="16"/>
        <rFont val="Times New Roman"/>
        <charset val="0"/>
      </rPr>
      <t>138</t>
    </r>
    <r>
      <rPr>
        <sz val="16"/>
        <rFont val="宋体"/>
        <charset val="134"/>
      </rPr>
      <t>亩；峡口村</t>
    </r>
    <r>
      <rPr>
        <sz val="16"/>
        <rFont val="Times New Roman"/>
        <charset val="0"/>
      </rPr>
      <t>183</t>
    </r>
    <r>
      <rPr>
        <sz val="16"/>
        <rFont val="宋体"/>
        <charset val="134"/>
      </rPr>
      <t>亩；松树湾村</t>
    </r>
    <r>
      <rPr>
        <sz val="16"/>
        <rFont val="Times New Roman"/>
        <charset val="0"/>
      </rPr>
      <t>630</t>
    </r>
    <r>
      <rPr>
        <sz val="16"/>
        <rFont val="宋体"/>
        <charset val="134"/>
      </rPr>
      <t>亩；小河村</t>
    </r>
    <r>
      <rPr>
        <sz val="16"/>
        <rFont val="Times New Roman"/>
        <charset val="0"/>
      </rPr>
      <t>104</t>
    </r>
    <r>
      <rPr>
        <sz val="16"/>
        <rFont val="宋体"/>
        <charset val="134"/>
      </rPr>
      <t>亩；冯家村</t>
    </r>
    <r>
      <rPr>
        <sz val="16"/>
        <rFont val="Times New Roman"/>
        <charset val="0"/>
      </rPr>
      <t>390</t>
    </r>
    <r>
      <rPr>
        <sz val="16"/>
        <rFont val="宋体"/>
        <charset val="134"/>
      </rPr>
      <t>亩；海湾村</t>
    </r>
    <r>
      <rPr>
        <sz val="16"/>
        <rFont val="Times New Roman"/>
        <charset val="0"/>
      </rPr>
      <t>208</t>
    </r>
    <r>
      <rPr>
        <sz val="16"/>
        <rFont val="宋体"/>
        <charset val="134"/>
      </rPr>
      <t>亩，每亩</t>
    </r>
    <r>
      <rPr>
        <sz val="16"/>
        <rFont val="Times New Roman"/>
        <charset val="0"/>
      </rPr>
      <t>300</t>
    </r>
    <r>
      <rPr>
        <sz val="16"/>
        <rFont val="宋体"/>
        <charset val="134"/>
      </rPr>
      <t>元</t>
    </r>
  </si>
  <si>
    <t>胡川镇饲料玉米种植到户补助项目</t>
  </si>
  <si>
    <r>
      <rPr>
        <sz val="16"/>
        <rFont val="宋体"/>
        <charset val="134"/>
      </rPr>
      <t>胡川镇饲料玉米</t>
    </r>
    <r>
      <rPr>
        <sz val="16"/>
        <rFont val="Times New Roman"/>
        <charset val="0"/>
      </rPr>
      <t>626</t>
    </r>
    <r>
      <rPr>
        <sz val="16"/>
        <rFont val="宋体"/>
        <charset val="134"/>
      </rPr>
      <t>户，共</t>
    </r>
    <r>
      <rPr>
        <sz val="16"/>
        <rFont val="Times New Roman"/>
        <charset val="0"/>
      </rPr>
      <t>1567</t>
    </r>
    <r>
      <rPr>
        <sz val="16"/>
        <rFont val="宋体"/>
        <charset val="134"/>
      </rPr>
      <t>亩，每亩补助</t>
    </r>
    <r>
      <rPr>
        <sz val="16"/>
        <rFont val="Times New Roman"/>
        <charset val="0"/>
      </rPr>
      <t>300</t>
    </r>
    <r>
      <rPr>
        <sz val="16"/>
        <rFont val="宋体"/>
        <charset val="134"/>
      </rPr>
      <t>元，共</t>
    </r>
    <r>
      <rPr>
        <sz val="16"/>
        <rFont val="Times New Roman"/>
        <charset val="0"/>
      </rPr>
      <t>47.01</t>
    </r>
    <r>
      <rPr>
        <sz val="16"/>
        <rFont val="宋体"/>
        <charset val="134"/>
      </rPr>
      <t>万元，其中脱贫户</t>
    </r>
    <r>
      <rPr>
        <sz val="16"/>
        <rFont val="Times New Roman"/>
        <charset val="0"/>
      </rPr>
      <t>521</t>
    </r>
    <r>
      <rPr>
        <sz val="16"/>
        <rFont val="宋体"/>
        <charset val="134"/>
      </rPr>
      <t>户共</t>
    </r>
    <r>
      <rPr>
        <sz val="16"/>
        <rFont val="Times New Roman"/>
        <charset val="0"/>
      </rPr>
      <t>1279</t>
    </r>
    <r>
      <rPr>
        <sz val="16"/>
        <rFont val="宋体"/>
        <charset val="134"/>
      </rPr>
      <t>亩，宁马村</t>
    </r>
    <r>
      <rPr>
        <sz val="16"/>
        <rFont val="Times New Roman"/>
        <charset val="0"/>
      </rPr>
      <t>55</t>
    </r>
    <r>
      <rPr>
        <sz val="16"/>
        <rFont val="宋体"/>
        <charset val="134"/>
      </rPr>
      <t>户</t>
    </r>
    <r>
      <rPr>
        <sz val="16"/>
        <rFont val="Times New Roman"/>
        <charset val="0"/>
      </rPr>
      <t>100</t>
    </r>
    <r>
      <rPr>
        <sz val="16"/>
        <rFont val="宋体"/>
        <charset val="134"/>
      </rPr>
      <t>亩；潘峪村</t>
    </r>
    <r>
      <rPr>
        <sz val="16"/>
        <rFont val="Times New Roman"/>
        <charset val="0"/>
      </rPr>
      <t>51</t>
    </r>
    <r>
      <rPr>
        <sz val="16"/>
        <rFont val="宋体"/>
        <charset val="134"/>
      </rPr>
      <t>户</t>
    </r>
    <r>
      <rPr>
        <sz val="16"/>
        <rFont val="Times New Roman"/>
        <charset val="0"/>
      </rPr>
      <t>106</t>
    </r>
    <r>
      <rPr>
        <sz val="16"/>
        <rFont val="宋体"/>
        <charset val="134"/>
      </rPr>
      <t>亩；王安村</t>
    </r>
    <r>
      <rPr>
        <sz val="16"/>
        <rFont val="Times New Roman"/>
        <charset val="0"/>
      </rPr>
      <t>47</t>
    </r>
    <r>
      <rPr>
        <sz val="16"/>
        <rFont val="宋体"/>
        <charset val="134"/>
      </rPr>
      <t>户</t>
    </r>
    <r>
      <rPr>
        <sz val="16"/>
        <rFont val="Times New Roman"/>
        <charset val="0"/>
      </rPr>
      <t>55</t>
    </r>
    <r>
      <rPr>
        <sz val="16"/>
        <rFont val="宋体"/>
        <charset val="134"/>
      </rPr>
      <t>亩；阳山村</t>
    </r>
    <r>
      <rPr>
        <sz val="16"/>
        <rFont val="Times New Roman"/>
        <charset val="0"/>
      </rPr>
      <t>68</t>
    </r>
    <r>
      <rPr>
        <sz val="16"/>
        <rFont val="宋体"/>
        <charset val="134"/>
      </rPr>
      <t>户</t>
    </r>
    <r>
      <rPr>
        <sz val="16"/>
        <rFont val="Times New Roman"/>
        <charset val="0"/>
      </rPr>
      <t>80</t>
    </r>
    <r>
      <rPr>
        <sz val="16"/>
        <rFont val="宋体"/>
        <charset val="134"/>
      </rPr>
      <t>亩；张堡村</t>
    </r>
    <r>
      <rPr>
        <sz val="16"/>
        <rFont val="Times New Roman"/>
        <charset val="0"/>
      </rPr>
      <t>45</t>
    </r>
    <r>
      <rPr>
        <sz val="16"/>
        <rFont val="宋体"/>
        <charset val="134"/>
      </rPr>
      <t>户</t>
    </r>
    <r>
      <rPr>
        <sz val="16"/>
        <rFont val="Times New Roman"/>
        <charset val="0"/>
      </rPr>
      <t>80</t>
    </r>
    <r>
      <rPr>
        <sz val="16"/>
        <rFont val="宋体"/>
        <charset val="134"/>
      </rPr>
      <t>亩；刘塬村</t>
    </r>
    <r>
      <rPr>
        <sz val="16"/>
        <rFont val="Times New Roman"/>
        <charset val="0"/>
      </rPr>
      <t>15</t>
    </r>
    <r>
      <rPr>
        <sz val="16"/>
        <rFont val="宋体"/>
        <charset val="134"/>
      </rPr>
      <t>户</t>
    </r>
    <r>
      <rPr>
        <sz val="16"/>
        <rFont val="Times New Roman"/>
        <charset val="0"/>
      </rPr>
      <t>75</t>
    </r>
    <r>
      <rPr>
        <sz val="16"/>
        <rFont val="宋体"/>
        <charset val="134"/>
      </rPr>
      <t>亩；仓下村</t>
    </r>
    <r>
      <rPr>
        <sz val="16"/>
        <rFont val="Times New Roman"/>
        <charset val="0"/>
      </rPr>
      <t>53</t>
    </r>
    <r>
      <rPr>
        <sz val="16"/>
        <rFont val="宋体"/>
        <charset val="134"/>
      </rPr>
      <t>户</t>
    </r>
    <r>
      <rPr>
        <sz val="16"/>
        <rFont val="Times New Roman"/>
        <charset val="0"/>
      </rPr>
      <t>78</t>
    </r>
    <r>
      <rPr>
        <sz val="16"/>
        <rFont val="宋体"/>
        <charset val="134"/>
      </rPr>
      <t>亩；后湾村</t>
    </r>
    <r>
      <rPr>
        <sz val="16"/>
        <rFont val="Times New Roman"/>
        <charset val="0"/>
      </rPr>
      <t>14</t>
    </r>
    <r>
      <rPr>
        <sz val="16"/>
        <rFont val="宋体"/>
        <charset val="134"/>
      </rPr>
      <t>户</t>
    </r>
    <r>
      <rPr>
        <sz val="16"/>
        <rFont val="Times New Roman"/>
        <charset val="0"/>
      </rPr>
      <t>19</t>
    </r>
    <r>
      <rPr>
        <sz val="16"/>
        <rFont val="宋体"/>
        <charset val="134"/>
      </rPr>
      <t>亩；蒲家村</t>
    </r>
    <r>
      <rPr>
        <sz val="16"/>
        <rFont val="Times New Roman"/>
        <charset val="0"/>
      </rPr>
      <t>40</t>
    </r>
    <r>
      <rPr>
        <sz val="16"/>
        <rFont val="宋体"/>
        <charset val="134"/>
      </rPr>
      <t>户</t>
    </r>
    <r>
      <rPr>
        <sz val="16"/>
        <rFont val="Times New Roman"/>
        <charset val="0"/>
      </rPr>
      <t>160</t>
    </r>
    <r>
      <rPr>
        <sz val="16"/>
        <rFont val="宋体"/>
        <charset val="134"/>
      </rPr>
      <t>亩；夏堡村</t>
    </r>
    <r>
      <rPr>
        <sz val="16"/>
        <rFont val="Times New Roman"/>
        <charset val="0"/>
      </rPr>
      <t>29</t>
    </r>
    <r>
      <rPr>
        <sz val="16"/>
        <rFont val="宋体"/>
        <charset val="134"/>
      </rPr>
      <t>户</t>
    </r>
    <r>
      <rPr>
        <sz val="16"/>
        <rFont val="Times New Roman"/>
        <charset val="0"/>
      </rPr>
      <t>136</t>
    </r>
    <r>
      <rPr>
        <sz val="16"/>
        <rFont val="宋体"/>
        <charset val="134"/>
      </rPr>
      <t>亩；深坷村</t>
    </r>
    <r>
      <rPr>
        <sz val="16"/>
        <rFont val="Times New Roman"/>
        <charset val="0"/>
      </rPr>
      <t>27</t>
    </r>
    <r>
      <rPr>
        <sz val="16"/>
        <rFont val="宋体"/>
        <charset val="134"/>
      </rPr>
      <t>户</t>
    </r>
    <r>
      <rPr>
        <sz val="16"/>
        <rFont val="Times New Roman"/>
        <charset val="0"/>
      </rPr>
      <t>80</t>
    </r>
    <r>
      <rPr>
        <sz val="16"/>
        <rFont val="宋体"/>
        <charset val="134"/>
      </rPr>
      <t>亩；窑上村</t>
    </r>
    <r>
      <rPr>
        <sz val="16"/>
        <rFont val="Times New Roman"/>
        <charset val="0"/>
      </rPr>
      <t>37</t>
    </r>
    <r>
      <rPr>
        <sz val="16"/>
        <rFont val="宋体"/>
        <charset val="134"/>
      </rPr>
      <t>户</t>
    </r>
    <r>
      <rPr>
        <sz val="16"/>
        <rFont val="Times New Roman"/>
        <charset val="0"/>
      </rPr>
      <t>232</t>
    </r>
    <r>
      <rPr>
        <sz val="16"/>
        <rFont val="宋体"/>
        <charset val="134"/>
      </rPr>
      <t>亩；柳湾村</t>
    </r>
    <r>
      <rPr>
        <sz val="16"/>
        <rFont val="Times New Roman"/>
        <charset val="0"/>
      </rPr>
      <t>40</t>
    </r>
    <r>
      <rPr>
        <sz val="16"/>
        <rFont val="宋体"/>
        <charset val="134"/>
      </rPr>
      <t>户</t>
    </r>
    <r>
      <rPr>
        <sz val="16"/>
        <rFont val="Times New Roman"/>
        <charset val="0"/>
      </rPr>
      <t>78</t>
    </r>
    <r>
      <rPr>
        <sz val="16"/>
        <rFont val="宋体"/>
        <charset val="134"/>
      </rPr>
      <t>亩。监测户</t>
    </r>
    <r>
      <rPr>
        <sz val="16"/>
        <rFont val="Times New Roman"/>
        <charset val="0"/>
      </rPr>
      <t>105</t>
    </r>
    <r>
      <rPr>
        <sz val="16"/>
        <rFont val="宋体"/>
        <charset val="134"/>
      </rPr>
      <t>户共</t>
    </r>
    <r>
      <rPr>
        <sz val="16"/>
        <rFont val="Times New Roman"/>
        <charset val="0"/>
      </rPr>
      <t>288</t>
    </r>
    <r>
      <rPr>
        <sz val="16"/>
        <rFont val="宋体"/>
        <charset val="134"/>
      </rPr>
      <t>亩宁马村</t>
    </r>
    <r>
      <rPr>
        <sz val="16"/>
        <rFont val="Times New Roman"/>
        <charset val="0"/>
      </rPr>
      <t>6</t>
    </r>
    <r>
      <rPr>
        <sz val="16"/>
        <rFont val="宋体"/>
        <charset val="134"/>
      </rPr>
      <t>户</t>
    </r>
    <r>
      <rPr>
        <sz val="16"/>
        <rFont val="Times New Roman"/>
        <charset val="0"/>
      </rPr>
      <t>12</t>
    </r>
    <r>
      <rPr>
        <sz val="16"/>
        <rFont val="宋体"/>
        <charset val="134"/>
      </rPr>
      <t>亩；潘峪村</t>
    </r>
    <r>
      <rPr>
        <sz val="16"/>
        <rFont val="Times New Roman"/>
        <charset val="0"/>
      </rPr>
      <t>14</t>
    </r>
    <r>
      <rPr>
        <sz val="16"/>
        <rFont val="宋体"/>
        <charset val="134"/>
      </rPr>
      <t>户</t>
    </r>
    <r>
      <rPr>
        <sz val="16"/>
        <rFont val="Times New Roman"/>
        <charset val="0"/>
      </rPr>
      <t>44</t>
    </r>
    <r>
      <rPr>
        <sz val="16"/>
        <rFont val="宋体"/>
        <charset val="134"/>
      </rPr>
      <t>亩；王安村</t>
    </r>
    <r>
      <rPr>
        <sz val="16"/>
        <rFont val="Times New Roman"/>
        <charset val="0"/>
      </rPr>
      <t>5</t>
    </r>
    <r>
      <rPr>
        <sz val="16"/>
        <rFont val="宋体"/>
        <charset val="134"/>
      </rPr>
      <t>户</t>
    </r>
    <r>
      <rPr>
        <sz val="16"/>
        <rFont val="Times New Roman"/>
        <charset val="0"/>
      </rPr>
      <t>10</t>
    </r>
    <r>
      <rPr>
        <sz val="16"/>
        <rFont val="宋体"/>
        <charset val="134"/>
      </rPr>
      <t>亩；阳山村</t>
    </r>
    <r>
      <rPr>
        <sz val="16"/>
        <rFont val="Times New Roman"/>
        <charset val="0"/>
      </rPr>
      <t>8</t>
    </r>
    <r>
      <rPr>
        <sz val="16"/>
        <rFont val="宋体"/>
        <charset val="134"/>
      </rPr>
      <t>户</t>
    </r>
    <r>
      <rPr>
        <sz val="16"/>
        <rFont val="Times New Roman"/>
        <charset val="0"/>
      </rPr>
      <t>20</t>
    </r>
    <r>
      <rPr>
        <sz val="16"/>
        <rFont val="宋体"/>
        <charset val="134"/>
      </rPr>
      <t>亩；张堡村</t>
    </r>
    <r>
      <rPr>
        <sz val="16"/>
        <rFont val="Times New Roman"/>
        <charset val="0"/>
      </rPr>
      <t>13</t>
    </r>
    <r>
      <rPr>
        <sz val="16"/>
        <rFont val="宋体"/>
        <charset val="134"/>
      </rPr>
      <t>户</t>
    </r>
    <r>
      <rPr>
        <sz val="16"/>
        <rFont val="Times New Roman"/>
        <charset val="0"/>
      </rPr>
      <t>24</t>
    </r>
    <r>
      <rPr>
        <sz val="16"/>
        <rFont val="宋体"/>
        <charset val="134"/>
      </rPr>
      <t>亩；刘塬村</t>
    </r>
    <r>
      <rPr>
        <sz val="16"/>
        <rFont val="Times New Roman"/>
        <charset val="0"/>
      </rPr>
      <t>5</t>
    </r>
    <r>
      <rPr>
        <sz val="16"/>
        <rFont val="宋体"/>
        <charset val="134"/>
      </rPr>
      <t>户</t>
    </r>
    <r>
      <rPr>
        <sz val="16"/>
        <rFont val="Times New Roman"/>
        <charset val="0"/>
      </rPr>
      <t>15</t>
    </r>
    <r>
      <rPr>
        <sz val="16"/>
        <rFont val="宋体"/>
        <charset val="134"/>
      </rPr>
      <t>亩；仓下村</t>
    </r>
    <r>
      <rPr>
        <sz val="16"/>
        <rFont val="Times New Roman"/>
        <charset val="0"/>
      </rPr>
      <t>7</t>
    </r>
    <r>
      <rPr>
        <sz val="16"/>
        <rFont val="宋体"/>
        <charset val="134"/>
      </rPr>
      <t>户</t>
    </r>
    <r>
      <rPr>
        <sz val="16"/>
        <rFont val="Times New Roman"/>
        <charset val="0"/>
      </rPr>
      <t>11</t>
    </r>
    <r>
      <rPr>
        <sz val="16"/>
        <rFont val="宋体"/>
        <charset val="134"/>
      </rPr>
      <t>亩；后湾村</t>
    </r>
    <r>
      <rPr>
        <sz val="16"/>
        <rFont val="Times New Roman"/>
        <charset val="0"/>
      </rPr>
      <t>4</t>
    </r>
    <r>
      <rPr>
        <sz val="16"/>
        <rFont val="宋体"/>
        <charset val="134"/>
      </rPr>
      <t>户</t>
    </r>
    <r>
      <rPr>
        <sz val="16"/>
        <rFont val="Times New Roman"/>
        <charset val="0"/>
      </rPr>
      <t>10</t>
    </r>
    <r>
      <rPr>
        <sz val="16"/>
        <rFont val="宋体"/>
        <charset val="134"/>
      </rPr>
      <t>亩；胡川村</t>
    </r>
    <r>
      <rPr>
        <sz val="16"/>
        <rFont val="Times New Roman"/>
        <charset val="0"/>
      </rPr>
      <t>11</t>
    </r>
    <r>
      <rPr>
        <sz val="16"/>
        <rFont val="宋体"/>
        <charset val="134"/>
      </rPr>
      <t>户</t>
    </r>
    <r>
      <rPr>
        <sz val="16"/>
        <rFont val="Times New Roman"/>
        <charset val="0"/>
      </rPr>
      <t>22</t>
    </r>
    <r>
      <rPr>
        <sz val="16"/>
        <rFont val="宋体"/>
        <charset val="134"/>
      </rPr>
      <t>亩；蒲家村</t>
    </r>
    <r>
      <rPr>
        <sz val="16"/>
        <rFont val="Times New Roman"/>
        <charset val="0"/>
      </rPr>
      <t>10</t>
    </r>
    <r>
      <rPr>
        <sz val="16"/>
        <rFont val="宋体"/>
        <charset val="134"/>
      </rPr>
      <t>户</t>
    </r>
    <r>
      <rPr>
        <sz val="16"/>
        <rFont val="Times New Roman"/>
        <charset val="0"/>
      </rPr>
      <t>54</t>
    </r>
    <r>
      <rPr>
        <sz val="16"/>
        <rFont val="宋体"/>
        <charset val="134"/>
      </rPr>
      <t>亩；夏堡村</t>
    </r>
    <r>
      <rPr>
        <sz val="16"/>
        <rFont val="Times New Roman"/>
        <charset val="0"/>
      </rPr>
      <t>12</t>
    </r>
    <r>
      <rPr>
        <sz val="16"/>
        <rFont val="宋体"/>
        <charset val="134"/>
      </rPr>
      <t>户</t>
    </r>
    <r>
      <rPr>
        <sz val="16"/>
        <rFont val="Times New Roman"/>
        <charset val="0"/>
      </rPr>
      <t>25</t>
    </r>
    <r>
      <rPr>
        <sz val="16"/>
        <rFont val="宋体"/>
        <charset val="134"/>
      </rPr>
      <t>亩；窑上村</t>
    </r>
    <r>
      <rPr>
        <sz val="16"/>
        <rFont val="Times New Roman"/>
        <charset val="0"/>
      </rPr>
      <t>5</t>
    </r>
    <r>
      <rPr>
        <sz val="16"/>
        <rFont val="宋体"/>
        <charset val="134"/>
      </rPr>
      <t>户</t>
    </r>
    <r>
      <rPr>
        <sz val="16"/>
        <rFont val="Times New Roman"/>
        <charset val="0"/>
      </rPr>
      <t>29</t>
    </r>
    <r>
      <rPr>
        <sz val="16"/>
        <rFont val="宋体"/>
        <charset val="134"/>
      </rPr>
      <t>亩；柳湾村</t>
    </r>
    <r>
      <rPr>
        <sz val="16"/>
        <rFont val="Times New Roman"/>
        <charset val="0"/>
      </rPr>
      <t>5</t>
    </r>
    <r>
      <rPr>
        <sz val="16"/>
        <rFont val="宋体"/>
        <charset val="134"/>
      </rPr>
      <t>户</t>
    </r>
    <r>
      <rPr>
        <sz val="16"/>
        <rFont val="Times New Roman"/>
        <charset val="0"/>
      </rPr>
      <t>12</t>
    </r>
    <r>
      <rPr>
        <sz val="16"/>
        <rFont val="宋体"/>
        <charset val="134"/>
      </rPr>
      <t>亩。</t>
    </r>
  </si>
  <si>
    <t>刘堡镇饲料玉米种植到户补助项目</t>
  </si>
  <si>
    <r>
      <rPr>
        <sz val="16"/>
        <rFont val="宋体"/>
        <charset val="134"/>
      </rPr>
      <t>共计</t>
    </r>
    <r>
      <rPr>
        <sz val="16"/>
        <rFont val="Times New Roman"/>
        <charset val="0"/>
      </rPr>
      <t>12</t>
    </r>
    <r>
      <rPr>
        <sz val="16"/>
        <rFont val="宋体"/>
        <charset val="134"/>
      </rPr>
      <t>村</t>
    </r>
    <r>
      <rPr>
        <sz val="16"/>
        <rFont val="Times New Roman"/>
        <charset val="0"/>
      </rPr>
      <t>846</t>
    </r>
    <r>
      <rPr>
        <sz val="16"/>
        <rFont val="宋体"/>
        <charset val="134"/>
      </rPr>
      <t>户</t>
    </r>
    <r>
      <rPr>
        <sz val="16"/>
        <rFont val="Times New Roman"/>
        <charset val="0"/>
      </rPr>
      <t>5568</t>
    </r>
    <r>
      <rPr>
        <sz val="16"/>
        <rFont val="宋体"/>
        <charset val="134"/>
      </rPr>
      <t>亩，每亩补贴</t>
    </r>
    <r>
      <rPr>
        <sz val="16"/>
        <rFont val="Times New Roman"/>
        <charset val="0"/>
      </rPr>
      <t>300</t>
    </r>
    <r>
      <rPr>
        <sz val="16"/>
        <rFont val="宋体"/>
        <charset val="134"/>
      </rPr>
      <t>元，共计</t>
    </r>
    <r>
      <rPr>
        <sz val="16"/>
        <rFont val="Times New Roman"/>
        <charset val="0"/>
      </rPr>
      <t>167.04</t>
    </r>
    <r>
      <rPr>
        <sz val="16"/>
        <rFont val="宋体"/>
        <charset val="134"/>
      </rPr>
      <t>万元。其中，米家村</t>
    </r>
    <r>
      <rPr>
        <sz val="16"/>
        <rFont val="Times New Roman"/>
        <charset val="0"/>
      </rPr>
      <t>52</t>
    </r>
    <r>
      <rPr>
        <sz val="16"/>
        <rFont val="宋体"/>
        <charset val="134"/>
      </rPr>
      <t>户共</t>
    </r>
    <r>
      <rPr>
        <sz val="16"/>
        <rFont val="Times New Roman"/>
        <charset val="0"/>
      </rPr>
      <t>120</t>
    </r>
    <r>
      <rPr>
        <sz val="16"/>
        <rFont val="宋体"/>
        <charset val="134"/>
      </rPr>
      <t>亩，高家村</t>
    </r>
    <r>
      <rPr>
        <sz val="16"/>
        <rFont val="Times New Roman"/>
        <charset val="0"/>
      </rPr>
      <t>63</t>
    </r>
    <r>
      <rPr>
        <sz val="16"/>
        <rFont val="宋体"/>
        <charset val="134"/>
      </rPr>
      <t>户</t>
    </r>
    <r>
      <rPr>
        <sz val="16"/>
        <rFont val="Times New Roman"/>
        <charset val="0"/>
      </rPr>
      <t>171</t>
    </r>
    <r>
      <rPr>
        <sz val="16"/>
        <rFont val="宋体"/>
        <charset val="134"/>
      </rPr>
      <t>亩，梨园村</t>
    </r>
    <r>
      <rPr>
        <sz val="16"/>
        <rFont val="Times New Roman"/>
        <charset val="0"/>
      </rPr>
      <t>64</t>
    </r>
    <r>
      <rPr>
        <sz val="16"/>
        <rFont val="宋体"/>
        <charset val="134"/>
      </rPr>
      <t>户</t>
    </r>
    <r>
      <rPr>
        <sz val="16"/>
        <rFont val="Times New Roman"/>
        <charset val="0"/>
      </rPr>
      <t>851</t>
    </r>
    <r>
      <rPr>
        <sz val="16"/>
        <rFont val="宋体"/>
        <charset val="134"/>
      </rPr>
      <t>亩，李山村</t>
    </r>
    <r>
      <rPr>
        <sz val="16"/>
        <rFont val="Times New Roman"/>
        <charset val="0"/>
      </rPr>
      <t>62</t>
    </r>
    <r>
      <rPr>
        <sz val="16"/>
        <rFont val="宋体"/>
        <charset val="134"/>
      </rPr>
      <t>户</t>
    </r>
    <r>
      <rPr>
        <sz val="16"/>
        <rFont val="Times New Roman"/>
        <charset val="0"/>
      </rPr>
      <t>437</t>
    </r>
    <r>
      <rPr>
        <sz val="16"/>
        <rFont val="宋体"/>
        <charset val="134"/>
      </rPr>
      <t>亩，刘堡村</t>
    </r>
    <r>
      <rPr>
        <sz val="16"/>
        <rFont val="Times New Roman"/>
        <charset val="0"/>
      </rPr>
      <t>119</t>
    </r>
    <r>
      <rPr>
        <sz val="16"/>
        <rFont val="宋体"/>
        <charset val="134"/>
      </rPr>
      <t>户</t>
    </r>
    <r>
      <rPr>
        <sz val="16"/>
        <rFont val="Times New Roman"/>
        <charset val="0"/>
      </rPr>
      <t>1477</t>
    </r>
    <r>
      <rPr>
        <sz val="16"/>
        <rFont val="宋体"/>
        <charset val="134"/>
      </rPr>
      <t>亩，峡里村</t>
    </r>
    <r>
      <rPr>
        <sz val="16"/>
        <rFont val="Times New Roman"/>
        <charset val="0"/>
      </rPr>
      <t>52</t>
    </r>
    <r>
      <rPr>
        <sz val="16"/>
        <rFont val="宋体"/>
        <charset val="134"/>
      </rPr>
      <t>户</t>
    </r>
    <r>
      <rPr>
        <sz val="16"/>
        <rFont val="Times New Roman"/>
        <charset val="0"/>
      </rPr>
      <t>199</t>
    </r>
    <r>
      <rPr>
        <sz val="16"/>
        <rFont val="宋体"/>
        <charset val="134"/>
      </rPr>
      <t>亩，郑沟村</t>
    </r>
    <r>
      <rPr>
        <sz val="16"/>
        <rFont val="Times New Roman"/>
        <charset val="0"/>
      </rPr>
      <t>97</t>
    </r>
    <r>
      <rPr>
        <sz val="16"/>
        <rFont val="宋体"/>
        <charset val="134"/>
      </rPr>
      <t>户</t>
    </r>
    <r>
      <rPr>
        <sz val="16"/>
        <rFont val="Times New Roman"/>
        <charset val="0"/>
      </rPr>
      <t>962</t>
    </r>
    <r>
      <rPr>
        <sz val="16"/>
        <rFont val="宋体"/>
        <charset val="134"/>
      </rPr>
      <t>亩，杜家村</t>
    </r>
    <r>
      <rPr>
        <sz val="16"/>
        <rFont val="Times New Roman"/>
        <charset val="0"/>
      </rPr>
      <t>43</t>
    </r>
    <r>
      <rPr>
        <sz val="16"/>
        <rFont val="宋体"/>
        <charset val="134"/>
      </rPr>
      <t>户</t>
    </r>
    <r>
      <rPr>
        <sz val="16"/>
        <rFont val="Times New Roman"/>
        <charset val="0"/>
      </rPr>
      <t>122</t>
    </r>
    <r>
      <rPr>
        <sz val="16"/>
        <rFont val="宋体"/>
        <charset val="134"/>
      </rPr>
      <t>亩，王家村</t>
    </r>
    <r>
      <rPr>
        <sz val="16"/>
        <rFont val="Times New Roman"/>
        <charset val="0"/>
      </rPr>
      <t>51</t>
    </r>
    <r>
      <rPr>
        <sz val="16"/>
        <rFont val="宋体"/>
        <charset val="134"/>
      </rPr>
      <t>户</t>
    </r>
    <r>
      <rPr>
        <sz val="16"/>
        <rFont val="Times New Roman"/>
        <charset val="0"/>
      </rPr>
      <t>164</t>
    </r>
    <r>
      <rPr>
        <sz val="16"/>
        <rFont val="宋体"/>
        <charset val="134"/>
      </rPr>
      <t>亩，小湾村</t>
    </r>
    <r>
      <rPr>
        <sz val="16"/>
        <rFont val="Times New Roman"/>
        <charset val="0"/>
      </rPr>
      <t>28</t>
    </r>
    <r>
      <rPr>
        <sz val="16"/>
        <rFont val="宋体"/>
        <charset val="134"/>
      </rPr>
      <t>户</t>
    </r>
    <r>
      <rPr>
        <sz val="16"/>
        <rFont val="Times New Roman"/>
        <charset val="0"/>
      </rPr>
      <t>182</t>
    </r>
    <r>
      <rPr>
        <sz val="16"/>
        <rFont val="宋体"/>
        <charset val="134"/>
      </rPr>
      <t>亩，董家村</t>
    </r>
    <r>
      <rPr>
        <sz val="16"/>
        <rFont val="Times New Roman"/>
        <charset val="0"/>
      </rPr>
      <t>87</t>
    </r>
    <r>
      <rPr>
        <sz val="16"/>
        <rFont val="宋体"/>
        <charset val="134"/>
      </rPr>
      <t>户</t>
    </r>
    <r>
      <rPr>
        <sz val="16"/>
        <rFont val="Times New Roman"/>
        <charset val="0"/>
      </rPr>
      <t>223</t>
    </r>
    <r>
      <rPr>
        <sz val="16"/>
        <rFont val="宋体"/>
        <charset val="134"/>
      </rPr>
      <t>亩，赵湾村</t>
    </r>
    <r>
      <rPr>
        <sz val="16"/>
        <rFont val="Times New Roman"/>
        <charset val="0"/>
      </rPr>
      <t>40</t>
    </r>
    <r>
      <rPr>
        <sz val="16"/>
        <rFont val="宋体"/>
        <charset val="134"/>
      </rPr>
      <t>户</t>
    </r>
    <r>
      <rPr>
        <sz val="16"/>
        <rFont val="Times New Roman"/>
        <charset val="0"/>
      </rPr>
      <t>185</t>
    </r>
    <r>
      <rPr>
        <sz val="16"/>
        <rFont val="宋体"/>
        <charset val="134"/>
      </rPr>
      <t>亩。王山村</t>
    </r>
    <r>
      <rPr>
        <sz val="16"/>
        <rFont val="Times New Roman"/>
        <charset val="0"/>
      </rPr>
      <t>88</t>
    </r>
    <r>
      <rPr>
        <sz val="16"/>
        <rFont val="宋体"/>
        <charset val="134"/>
      </rPr>
      <t>户</t>
    </r>
    <r>
      <rPr>
        <sz val="16"/>
        <rFont val="Times New Roman"/>
        <charset val="0"/>
      </rPr>
      <t>475</t>
    </r>
    <r>
      <rPr>
        <sz val="16"/>
        <rFont val="宋体"/>
        <charset val="134"/>
      </rPr>
      <t>亩。</t>
    </r>
  </si>
  <si>
    <t>张家川镇饲料玉米种植到户补助项目</t>
  </si>
  <si>
    <r>
      <rPr>
        <sz val="16"/>
        <rFont val="宋体"/>
        <charset val="134"/>
      </rPr>
      <t>共</t>
    </r>
    <r>
      <rPr>
        <sz val="16"/>
        <rFont val="Times New Roman"/>
        <charset val="0"/>
      </rPr>
      <t>2158</t>
    </r>
    <r>
      <rPr>
        <sz val="16"/>
        <rFont val="宋体"/>
        <charset val="134"/>
      </rPr>
      <t>户</t>
    </r>
    <r>
      <rPr>
        <sz val="16"/>
        <rFont val="Times New Roman"/>
        <charset val="0"/>
      </rPr>
      <t>6361</t>
    </r>
    <r>
      <rPr>
        <sz val="16"/>
        <rFont val="宋体"/>
        <charset val="134"/>
      </rPr>
      <t>亩。堡山村</t>
    </r>
    <r>
      <rPr>
        <sz val="16"/>
        <rFont val="Times New Roman"/>
        <charset val="0"/>
      </rPr>
      <t>79</t>
    </r>
    <r>
      <rPr>
        <sz val="16"/>
        <rFont val="宋体"/>
        <charset val="134"/>
      </rPr>
      <t>户</t>
    </r>
    <r>
      <rPr>
        <sz val="16"/>
        <rFont val="Times New Roman"/>
        <charset val="0"/>
      </rPr>
      <t>180</t>
    </r>
    <r>
      <rPr>
        <sz val="16"/>
        <rFont val="宋体"/>
        <charset val="134"/>
      </rPr>
      <t>亩、孟寺村</t>
    </r>
    <r>
      <rPr>
        <sz val="16"/>
        <rFont val="Times New Roman"/>
        <charset val="0"/>
      </rPr>
      <t>110</t>
    </r>
    <r>
      <rPr>
        <sz val="16"/>
        <rFont val="宋体"/>
        <charset val="134"/>
      </rPr>
      <t>户</t>
    </r>
    <r>
      <rPr>
        <sz val="16"/>
        <rFont val="Times New Roman"/>
        <charset val="0"/>
      </rPr>
      <t>340</t>
    </r>
    <r>
      <rPr>
        <sz val="16"/>
        <rFont val="宋体"/>
        <charset val="134"/>
      </rPr>
      <t>亩、背武村</t>
    </r>
    <r>
      <rPr>
        <sz val="16"/>
        <rFont val="Times New Roman"/>
        <charset val="0"/>
      </rPr>
      <t>164</t>
    </r>
    <r>
      <rPr>
        <sz val="16"/>
        <rFont val="宋体"/>
        <charset val="134"/>
      </rPr>
      <t>户</t>
    </r>
    <r>
      <rPr>
        <sz val="16"/>
        <rFont val="Times New Roman"/>
        <charset val="0"/>
      </rPr>
      <t>370</t>
    </r>
    <r>
      <rPr>
        <sz val="16"/>
        <rFont val="宋体"/>
        <charset val="134"/>
      </rPr>
      <t>亩、崔湾村</t>
    </r>
    <r>
      <rPr>
        <sz val="16"/>
        <rFont val="Times New Roman"/>
        <charset val="0"/>
      </rPr>
      <t>69</t>
    </r>
    <r>
      <rPr>
        <sz val="16"/>
        <rFont val="宋体"/>
        <charset val="134"/>
      </rPr>
      <t>户</t>
    </r>
    <r>
      <rPr>
        <sz val="16"/>
        <rFont val="Times New Roman"/>
        <charset val="0"/>
      </rPr>
      <t>200</t>
    </r>
    <r>
      <rPr>
        <sz val="16"/>
        <rFont val="宋体"/>
        <charset val="134"/>
      </rPr>
      <t>亩、大堡村</t>
    </r>
    <r>
      <rPr>
        <sz val="16"/>
        <rFont val="Times New Roman"/>
        <charset val="0"/>
      </rPr>
      <t>46</t>
    </r>
    <r>
      <rPr>
        <sz val="16"/>
        <rFont val="宋体"/>
        <charset val="134"/>
      </rPr>
      <t>户</t>
    </r>
    <r>
      <rPr>
        <sz val="16"/>
        <rFont val="Times New Roman"/>
        <charset val="0"/>
      </rPr>
      <t>170</t>
    </r>
    <r>
      <rPr>
        <sz val="16"/>
        <rFont val="宋体"/>
        <charset val="134"/>
      </rPr>
      <t>亩、东关村</t>
    </r>
    <r>
      <rPr>
        <sz val="16"/>
        <rFont val="Times New Roman"/>
        <charset val="0"/>
      </rPr>
      <t>154</t>
    </r>
    <r>
      <rPr>
        <sz val="16"/>
        <rFont val="宋体"/>
        <charset val="134"/>
      </rPr>
      <t>户</t>
    </r>
    <r>
      <rPr>
        <sz val="16"/>
        <rFont val="Times New Roman"/>
        <charset val="0"/>
      </rPr>
      <t>350</t>
    </r>
    <r>
      <rPr>
        <sz val="16"/>
        <rFont val="宋体"/>
        <charset val="134"/>
      </rPr>
      <t>亩、沟口村</t>
    </r>
    <r>
      <rPr>
        <sz val="16"/>
        <rFont val="Times New Roman"/>
        <charset val="0"/>
      </rPr>
      <t>100</t>
    </r>
    <r>
      <rPr>
        <sz val="16"/>
        <rFont val="宋体"/>
        <charset val="134"/>
      </rPr>
      <t>户</t>
    </r>
    <r>
      <rPr>
        <sz val="16"/>
        <rFont val="Times New Roman"/>
        <charset val="0"/>
      </rPr>
      <t>300</t>
    </r>
    <r>
      <rPr>
        <sz val="16"/>
        <rFont val="宋体"/>
        <charset val="134"/>
      </rPr>
      <t>亩、纳沟村</t>
    </r>
    <r>
      <rPr>
        <sz val="16"/>
        <rFont val="Times New Roman"/>
        <charset val="0"/>
      </rPr>
      <t>100</t>
    </r>
    <r>
      <rPr>
        <sz val="16"/>
        <rFont val="宋体"/>
        <charset val="134"/>
      </rPr>
      <t>户</t>
    </r>
    <r>
      <rPr>
        <sz val="16"/>
        <rFont val="Times New Roman"/>
        <charset val="0"/>
      </rPr>
      <t>350</t>
    </r>
    <r>
      <rPr>
        <sz val="16"/>
        <rFont val="宋体"/>
        <charset val="134"/>
      </rPr>
      <t>亩、南川村</t>
    </r>
    <r>
      <rPr>
        <sz val="16"/>
        <rFont val="Times New Roman"/>
        <charset val="0"/>
      </rPr>
      <t>130</t>
    </r>
    <r>
      <rPr>
        <sz val="16"/>
        <rFont val="宋体"/>
        <charset val="134"/>
      </rPr>
      <t>户</t>
    </r>
    <r>
      <rPr>
        <sz val="16"/>
        <rFont val="Times New Roman"/>
        <charset val="0"/>
      </rPr>
      <t>510</t>
    </r>
    <r>
      <rPr>
        <sz val="16"/>
        <rFont val="宋体"/>
        <charset val="134"/>
      </rPr>
      <t>亩、前山村</t>
    </r>
    <r>
      <rPr>
        <sz val="16"/>
        <rFont val="Times New Roman"/>
        <charset val="0"/>
      </rPr>
      <t>50</t>
    </r>
    <r>
      <rPr>
        <sz val="16"/>
        <rFont val="宋体"/>
        <charset val="134"/>
      </rPr>
      <t>户</t>
    </r>
    <r>
      <rPr>
        <sz val="16"/>
        <rFont val="Times New Roman"/>
        <charset val="0"/>
      </rPr>
      <t>170</t>
    </r>
    <r>
      <rPr>
        <sz val="16"/>
        <rFont val="宋体"/>
        <charset val="134"/>
      </rPr>
      <t>亩、上磨村</t>
    </r>
    <r>
      <rPr>
        <sz val="16"/>
        <rFont val="Times New Roman"/>
        <charset val="0"/>
      </rPr>
      <t>109</t>
    </r>
    <r>
      <rPr>
        <sz val="16"/>
        <rFont val="宋体"/>
        <charset val="134"/>
      </rPr>
      <t>户</t>
    </r>
    <r>
      <rPr>
        <sz val="16"/>
        <rFont val="Times New Roman"/>
        <charset val="0"/>
      </rPr>
      <t>330</t>
    </r>
    <r>
      <rPr>
        <sz val="16"/>
        <rFont val="宋体"/>
        <charset val="134"/>
      </rPr>
      <t>亩、瓦泉村</t>
    </r>
    <r>
      <rPr>
        <sz val="16"/>
        <rFont val="Times New Roman"/>
        <charset val="0"/>
      </rPr>
      <t>90</t>
    </r>
    <r>
      <rPr>
        <sz val="16"/>
        <rFont val="宋体"/>
        <charset val="134"/>
      </rPr>
      <t>户</t>
    </r>
    <r>
      <rPr>
        <sz val="16"/>
        <rFont val="Times New Roman"/>
        <charset val="0"/>
      </rPr>
      <t>300</t>
    </r>
    <r>
      <rPr>
        <sz val="16"/>
        <rFont val="宋体"/>
        <charset val="134"/>
      </rPr>
      <t>亩、下仁村</t>
    </r>
    <r>
      <rPr>
        <sz val="16"/>
        <rFont val="Times New Roman"/>
        <charset val="0"/>
      </rPr>
      <t>68</t>
    </r>
    <r>
      <rPr>
        <sz val="16"/>
        <rFont val="宋体"/>
        <charset val="134"/>
      </rPr>
      <t>户</t>
    </r>
    <r>
      <rPr>
        <sz val="16"/>
        <rFont val="Times New Roman"/>
        <charset val="0"/>
      </rPr>
      <t>150</t>
    </r>
    <r>
      <rPr>
        <sz val="16"/>
        <rFont val="宋体"/>
        <charset val="134"/>
      </rPr>
      <t>亩、阳上村</t>
    </r>
    <r>
      <rPr>
        <sz val="16"/>
        <rFont val="Times New Roman"/>
        <charset val="0"/>
      </rPr>
      <t>34</t>
    </r>
    <r>
      <rPr>
        <sz val="16"/>
        <rFont val="宋体"/>
        <charset val="134"/>
      </rPr>
      <t>户</t>
    </r>
    <r>
      <rPr>
        <sz val="16"/>
        <rFont val="Times New Roman"/>
        <charset val="0"/>
      </rPr>
      <t>100</t>
    </r>
    <r>
      <rPr>
        <sz val="16"/>
        <rFont val="宋体"/>
        <charset val="134"/>
      </rPr>
      <t>亩、杨川村</t>
    </r>
    <r>
      <rPr>
        <sz val="16"/>
        <rFont val="Times New Roman"/>
        <charset val="0"/>
      </rPr>
      <t>90</t>
    </r>
    <r>
      <rPr>
        <sz val="16"/>
        <rFont val="宋体"/>
        <charset val="134"/>
      </rPr>
      <t>户</t>
    </r>
    <r>
      <rPr>
        <sz val="16"/>
        <rFont val="Times New Roman"/>
        <charset val="0"/>
      </rPr>
      <t>340</t>
    </r>
    <r>
      <rPr>
        <sz val="16"/>
        <rFont val="宋体"/>
        <charset val="134"/>
      </rPr>
      <t>亩、赵川村</t>
    </r>
    <r>
      <rPr>
        <sz val="16"/>
        <rFont val="Times New Roman"/>
        <charset val="0"/>
      </rPr>
      <t>59</t>
    </r>
    <r>
      <rPr>
        <sz val="16"/>
        <rFont val="宋体"/>
        <charset val="134"/>
      </rPr>
      <t>户</t>
    </r>
    <r>
      <rPr>
        <sz val="16"/>
        <rFont val="Times New Roman"/>
        <charset val="0"/>
      </rPr>
      <t>120</t>
    </r>
    <r>
      <rPr>
        <sz val="16"/>
        <rFont val="宋体"/>
        <charset val="134"/>
      </rPr>
      <t>亩、袁川村</t>
    </r>
    <r>
      <rPr>
        <sz val="16"/>
        <rFont val="Times New Roman"/>
        <charset val="0"/>
      </rPr>
      <t>100</t>
    </r>
    <r>
      <rPr>
        <sz val="16"/>
        <rFont val="宋体"/>
        <charset val="134"/>
      </rPr>
      <t>户</t>
    </r>
    <r>
      <rPr>
        <sz val="16"/>
        <rFont val="Times New Roman"/>
        <charset val="0"/>
      </rPr>
      <t>330</t>
    </r>
    <r>
      <rPr>
        <sz val="16"/>
        <rFont val="宋体"/>
        <charset val="134"/>
      </rPr>
      <t>亩、刘家村</t>
    </r>
    <r>
      <rPr>
        <sz val="16"/>
        <rFont val="Times New Roman"/>
        <charset val="0"/>
      </rPr>
      <t>92</t>
    </r>
    <r>
      <rPr>
        <sz val="16"/>
        <rFont val="宋体"/>
        <charset val="134"/>
      </rPr>
      <t>户</t>
    </r>
    <r>
      <rPr>
        <sz val="16"/>
        <rFont val="Times New Roman"/>
        <charset val="0"/>
      </rPr>
      <t>240</t>
    </r>
    <r>
      <rPr>
        <sz val="16"/>
        <rFont val="宋体"/>
        <charset val="134"/>
      </rPr>
      <t>亩、园树村</t>
    </r>
    <r>
      <rPr>
        <sz val="16"/>
        <rFont val="Times New Roman"/>
        <charset val="0"/>
      </rPr>
      <t>120</t>
    </r>
    <r>
      <rPr>
        <sz val="16"/>
        <rFont val="宋体"/>
        <charset val="134"/>
      </rPr>
      <t>户</t>
    </r>
    <r>
      <rPr>
        <sz val="16"/>
        <rFont val="Times New Roman"/>
        <charset val="0"/>
      </rPr>
      <t>400</t>
    </r>
    <r>
      <rPr>
        <sz val="16"/>
        <rFont val="宋体"/>
        <charset val="134"/>
      </rPr>
      <t>亩、崔家村</t>
    </r>
    <r>
      <rPr>
        <sz val="16"/>
        <rFont val="Times New Roman"/>
        <charset val="0"/>
      </rPr>
      <t>67</t>
    </r>
    <r>
      <rPr>
        <sz val="16"/>
        <rFont val="宋体"/>
        <charset val="134"/>
      </rPr>
      <t>户</t>
    </r>
    <r>
      <rPr>
        <sz val="16"/>
        <rFont val="Times New Roman"/>
        <charset val="0"/>
      </rPr>
      <t>220</t>
    </r>
    <r>
      <rPr>
        <sz val="16"/>
        <rFont val="宋体"/>
        <charset val="134"/>
      </rPr>
      <t>亩、东街村</t>
    </r>
    <r>
      <rPr>
        <sz val="16"/>
        <rFont val="Times New Roman"/>
        <charset val="0"/>
      </rPr>
      <t>89</t>
    </r>
    <r>
      <rPr>
        <sz val="16"/>
        <rFont val="宋体"/>
        <charset val="134"/>
      </rPr>
      <t>户</t>
    </r>
    <r>
      <rPr>
        <sz val="16"/>
        <rFont val="Times New Roman"/>
        <charset val="0"/>
      </rPr>
      <t>240</t>
    </r>
    <r>
      <rPr>
        <sz val="16"/>
        <rFont val="宋体"/>
        <charset val="134"/>
      </rPr>
      <t>亩、峡口村</t>
    </r>
    <r>
      <rPr>
        <sz val="16"/>
        <rFont val="Times New Roman"/>
        <charset val="0"/>
      </rPr>
      <t>87</t>
    </r>
    <r>
      <rPr>
        <sz val="16"/>
        <rFont val="宋体"/>
        <charset val="134"/>
      </rPr>
      <t>户</t>
    </r>
    <r>
      <rPr>
        <sz val="16"/>
        <rFont val="Times New Roman"/>
        <charset val="0"/>
      </rPr>
      <t>220</t>
    </r>
    <r>
      <rPr>
        <sz val="16"/>
        <rFont val="宋体"/>
        <charset val="134"/>
      </rPr>
      <t>亩、上川村</t>
    </r>
    <r>
      <rPr>
        <sz val="16"/>
        <rFont val="Times New Roman"/>
        <charset val="0"/>
      </rPr>
      <t>9</t>
    </r>
    <r>
      <rPr>
        <sz val="16"/>
        <rFont val="宋体"/>
        <charset val="134"/>
      </rPr>
      <t>户</t>
    </r>
    <r>
      <rPr>
        <sz val="16"/>
        <rFont val="Times New Roman"/>
        <charset val="0"/>
      </rPr>
      <t>23</t>
    </r>
    <r>
      <rPr>
        <sz val="16"/>
        <rFont val="宋体"/>
        <charset val="134"/>
      </rPr>
      <t>亩、杨店村</t>
    </r>
    <r>
      <rPr>
        <sz val="16"/>
        <rFont val="Times New Roman"/>
        <charset val="0"/>
      </rPr>
      <t>60</t>
    </r>
    <r>
      <rPr>
        <sz val="16"/>
        <rFont val="宋体"/>
        <charset val="134"/>
      </rPr>
      <t>户</t>
    </r>
    <r>
      <rPr>
        <sz val="16"/>
        <rFont val="Times New Roman"/>
        <charset val="0"/>
      </rPr>
      <t>200</t>
    </r>
    <r>
      <rPr>
        <sz val="16"/>
        <rFont val="宋体"/>
        <charset val="134"/>
      </rPr>
      <t>亩、西关村</t>
    </r>
    <r>
      <rPr>
        <sz val="16"/>
        <rFont val="Times New Roman"/>
        <charset val="0"/>
      </rPr>
      <t>22</t>
    </r>
    <r>
      <rPr>
        <sz val="16"/>
        <rFont val="宋体"/>
        <charset val="134"/>
      </rPr>
      <t>户</t>
    </r>
    <r>
      <rPr>
        <sz val="16"/>
        <rFont val="Times New Roman"/>
        <charset val="0"/>
      </rPr>
      <t>68</t>
    </r>
    <r>
      <rPr>
        <sz val="16"/>
        <rFont val="宋体"/>
        <charset val="134"/>
      </rPr>
      <t>亩、查湾村</t>
    </r>
    <r>
      <rPr>
        <sz val="16"/>
        <rFont val="Times New Roman"/>
        <charset val="0"/>
      </rPr>
      <t>50</t>
    </r>
    <r>
      <rPr>
        <sz val="16"/>
        <rFont val="宋体"/>
        <charset val="134"/>
      </rPr>
      <t>户</t>
    </r>
    <r>
      <rPr>
        <sz val="16"/>
        <rFont val="Times New Roman"/>
        <charset val="0"/>
      </rPr>
      <t>140</t>
    </r>
    <r>
      <rPr>
        <sz val="16"/>
        <rFont val="宋体"/>
        <charset val="134"/>
      </rPr>
      <t>亩。每亩补助</t>
    </r>
    <r>
      <rPr>
        <sz val="16"/>
        <rFont val="Times New Roman"/>
        <charset val="0"/>
      </rPr>
      <t>300</t>
    </r>
    <r>
      <rPr>
        <sz val="16"/>
        <rFont val="宋体"/>
        <charset val="134"/>
      </rPr>
      <t>元。</t>
    </r>
  </si>
  <si>
    <t>恭门镇饲料玉米种植到户补助项目</t>
  </si>
  <si>
    <r>
      <rPr>
        <sz val="16"/>
        <rFont val="宋体"/>
        <charset val="134"/>
      </rPr>
      <t>恭门镇共</t>
    </r>
    <r>
      <rPr>
        <sz val="16"/>
        <rFont val="Times New Roman"/>
        <charset val="0"/>
      </rPr>
      <t>1082</t>
    </r>
    <r>
      <rPr>
        <sz val="16"/>
        <rFont val="宋体"/>
        <charset val="134"/>
      </rPr>
      <t>户</t>
    </r>
    <r>
      <rPr>
        <sz val="16"/>
        <rFont val="Times New Roman"/>
        <charset val="0"/>
      </rPr>
      <t>3383.7</t>
    </r>
    <r>
      <rPr>
        <sz val="16"/>
        <rFont val="宋体"/>
        <charset val="134"/>
      </rPr>
      <t>亩，亩补</t>
    </r>
    <r>
      <rPr>
        <sz val="16"/>
        <rFont val="Times New Roman"/>
        <charset val="0"/>
      </rPr>
      <t>300</t>
    </r>
    <r>
      <rPr>
        <sz val="16"/>
        <rFont val="宋体"/>
        <charset val="134"/>
      </rPr>
      <t>元，共补助</t>
    </r>
    <r>
      <rPr>
        <sz val="16"/>
        <rFont val="Times New Roman"/>
        <charset val="0"/>
      </rPr>
      <t>101.5110</t>
    </r>
    <r>
      <rPr>
        <sz val="16"/>
        <rFont val="宋体"/>
        <charset val="134"/>
      </rPr>
      <t>万元。其中梁湾村</t>
    </r>
    <r>
      <rPr>
        <sz val="16"/>
        <rFont val="Times New Roman"/>
        <charset val="0"/>
      </rPr>
      <t>63</t>
    </r>
    <r>
      <rPr>
        <sz val="16"/>
        <rFont val="宋体"/>
        <charset val="134"/>
      </rPr>
      <t>户</t>
    </r>
    <r>
      <rPr>
        <sz val="16"/>
        <rFont val="Times New Roman"/>
        <charset val="0"/>
      </rPr>
      <t>214</t>
    </r>
    <r>
      <rPr>
        <sz val="16"/>
        <rFont val="宋体"/>
        <charset val="134"/>
      </rPr>
      <t>亩、灵台村</t>
    </r>
    <r>
      <rPr>
        <sz val="16"/>
        <rFont val="Times New Roman"/>
        <charset val="0"/>
      </rPr>
      <t>359.5</t>
    </r>
    <r>
      <rPr>
        <sz val="16"/>
        <rFont val="宋体"/>
        <charset val="134"/>
      </rPr>
      <t>亩</t>
    </r>
    <r>
      <rPr>
        <sz val="16"/>
        <rFont val="Times New Roman"/>
        <charset val="0"/>
      </rPr>
      <t>8</t>
    </r>
    <r>
      <rPr>
        <sz val="16"/>
        <rFont val="宋体"/>
        <charset val="134"/>
      </rPr>
      <t>户、古土村</t>
    </r>
    <r>
      <rPr>
        <sz val="16"/>
        <rFont val="Times New Roman"/>
        <charset val="0"/>
      </rPr>
      <t>318</t>
    </r>
    <r>
      <rPr>
        <sz val="16"/>
        <rFont val="宋体"/>
        <charset val="134"/>
      </rPr>
      <t>亩</t>
    </r>
    <r>
      <rPr>
        <sz val="16"/>
        <rFont val="Times New Roman"/>
        <charset val="0"/>
      </rPr>
      <t>69</t>
    </r>
    <r>
      <rPr>
        <sz val="16"/>
        <rFont val="宋体"/>
        <charset val="134"/>
      </rPr>
      <t>户、许湾村</t>
    </r>
    <r>
      <rPr>
        <sz val="16"/>
        <rFont val="Times New Roman"/>
        <charset val="0"/>
      </rPr>
      <t>30</t>
    </r>
    <r>
      <rPr>
        <sz val="16"/>
        <rFont val="宋体"/>
        <charset val="134"/>
      </rPr>
      <t>户</t>
    </r>
    <r>
      <rPr>
        <sz val="16"/>
        <rFont val="Times New Roman"/>
        <charset val="0"/>
      </rPr>
      <t>158</t>
    </r>
    <r>
      <rPr>
        <sz val="16"/>
        <rFont val="宋体"/>
        <charset val="134"/>
      </rPr>
      <t>亩、城子村</t>
    </r>
    <r>
      <rPr>
        <sz val="16"/>
        <rFont val="Times New Roman"/>
        <charset val="0"/>
      </rPr>
      <t>190</t>
    </r>
    <r>
      <rPr>
        <sz val="16"/>
        <rFont val="宋体"/>
        <charset val="134"/>
      </rPr>
      <t>亩</t>
    </r>
    <r>
      <rPr>
        <sz val="16"/>
        <rFont val="Times New Roman"/>
        <charset val="0"/>
      </rPr>
      <t>68</t>
    </r>
    <r>
      <rPr>
        <sz val="16"/>
        <rFont val="宋体"/>
        <charset val="134"/>
      </rPr>
      <t>户、柳沟村</t>
    </r>
    <r>
      <rPr>
        <sz val="16"/>
        <rFont val="Times New Roman"/>
        <charset val="0"/>
      </rPr>
      <t>86</t>
    </r>
    <r>
      <rPr>
        <sz val="16"/>
        <rFont val="宋体"/>
        <charset val="134"/>
      </rPr>
      <t>亩</t>
    </r>
    <r>
      <rPr>
        <sz val="16"/>
        <rFont val="Times New Roman"/>
        <charset val="0"/>
      </rPr>
      <t>33</t>
    </r>
    <r>
      <rPr>
        <sz val="16"/>
        <rFont val="宋体"/>
        <charset val="134"/>
      </rPr>
      <t>户、海河村</t>
    </r>
    <r>
      <rPr>
        <sz val="16"/>
        <rFont val="Times New Roman"/>
        <charset val="0"/>
      </rPr>
      <t>55</t>
    </r>
    <r>
      <rPr>
        <sz val="16"/>
        <rFont val="宋体"/>
        <charset val="134"/>
      </rPr>
      <t>亩</t>
    </r>
    <r>
      <rPr>
        <sz val="16"/>
        <rFont val="Times New Roman"/>
        <charset val="0"/>
      </rPr>
      <t>20</t>
    </r>
    <r>
      <rPr>
        <sz val="16"/>
        <rFont val="宋体"/>
        <charset val="134"/>
      </rPr>
      <t>户、毛磨村</t>
    </r>
    <r>
      <rPr>
        <sz val="16"/>
        <rFont val="Times New Roman"/>
        <charset val="0"/>
      </rPr>
      <t>28</t>
    </r>
    <r>
      <rPr>
        <sz val="16"/>
        <rFont val="宋体"/>
        <charset val="134"/>
      </rPr>
      <t>亩</t>
    </r>
    <r>
      <rPr>
        <sz val="16"/>
        <rFont val="Times New Roman"/>
        <charset val="0"/>
      </rPr>
      <t>12</t>
    </r>
    <r>
      <rPr>
        <sz val="16"/>
        <rFont val="宋体"/>
        <charset val="134"/>
      </rPr>
      <t>户、仁湾村</t>
    </r>
    <r>
      <rPr>
        <sz val="16"/>
        <rFont val="Times New Roman"/>
        <charset val="0"/>
      </rPr>
      <t>65</t>
    </r>
    <r>
      <rPr>
        <sz val="16"/>
        <rFont val="宋体"/>
        <charset val="134"/>
      </rPr>
      <t>亩</t>
    </r>
    <r>
      <rPr>
        <sz val="16"/>
        <rFont val="Times New Roman"/>
        <charset val="0"/>
      </rPr>
      <t>23</t>
    </r>
    <r>
      <rPr>
        <sz val="16"/>
        <rFont val="宋体"/>
        <charset val="134"/>
      </rPr>
      <t>户、水池村</t>
    </r>
    <r>
      <rPr>
        <sz val="16"/>
        <rFont val="Times New Roman"/>
        <charset val="0"/>
      </rPr>
      <t>150</t>
    </r>
    <r>
      <rPr>
        <sz val="16"/>
        <rFont val="宋体"/>
        <charset val="134"/>
      </rPr>
      <t>亩</t>
    </r>
    <r>
      <rPr>
        <sz val="16"/>
        <rFont val="Times New Roman"/>
        <charset val="0"/>
      </rPr>
      <t>34</t>
    </r>
    <r>
      <rPr>
        <sz val="16"/>
        <rFont val="宋体"/>
        <charset val="134"/>
      </rPr>
      <t>户、天河村</t>
    </r>
    <r>
      <rPr>
        <sz val="16"/>
        <rFont val="Times New Roman"/>
        <charset val="0"/>
      </rPr>
      <t>46.5</t>
    </r>
    <r>
      <rPr>
        <sz val="16"/>
        <rFont val="宋体"/>
        <charset val="134"/>
      </rPr>
      <t>亩</t>
    </r>
    <r>
      <rPr>
        <sz val="16"/>
        <rFont val="Times New Roman"/>
        <charset val="0"/>
      </rPr>
      <t>18</t>
    </r>
    <r>
      <rPr>
        <sz val="16"/>
        <rFont val="宋体"/>
        <charset val="134"/>
      </rPr>
      <t>户、团结村</t>
    </r>
    <r>
      <rPr>
        <sz val="16"/>
        <rFont val="Times New Roman"/>
        <charset val="0"/>
      </rPr>
      <t>46</t>
    </r>
    <r>
      <rPr>
        <sz val="16"/>
        <rFont val="宋体"/>
        <charset val="134"/>
      </rPr>
      <t>亩</t>
    </r>
    <r>
      <rPr>
        <sz val="16"/>
        <rFont val="Times New Roman"/>
        <charset val="0"/>
      </rPr>
      <t>55</t>
    </r>
    <r>
      <rPr>
        <sz val="16"/>
        <rFont val="宋体"/>
        <charset val="134"/>
      </rPr>
      <t>户、西关村</t>
    </r>
    <r>
      <rPr>
        <sz val="16"/>
        <rFont val="Times New Roman"/>
        <charset val="0"/>
      </rPr>
      <t>185.7</t>
    </r>
    <r>
      <rPr>
        <sz val="16"/>
        <rFont val="宋体"/>
        <charset val="134"/>
      </rPr>
      <t>亩</t>
    </r>
    <r>
      <rPr>
        <sz val="16"/>
        <rFont val="Times New Roman"/>
        <charset val="0"/>
      </rPr>
      <t>65</t>
    </r>
    <r>
      <rPr>
        <sz val="16"/>
        <rFont val="宋体"/>
        <charset val="134"/>
      </rPr>
      <t>户、西坡村</t>
    </r>
    <r>
      <rPr>
        <sz val="16"/>
        <rFont val="Times New Roman"/>
        <charset val="0"/>
      </rPr>
      <t>126</t>
    </r>
    <r>
      <rPr>
        <sz val="16"/>
        <rFont val="宋体"/>
        <charset val="134"/>
      </rPr>
      <t>亩</t>
    </r>
    <r>
      <rPr>
        <sz val="16"/>
        <rFont val="Times New Roman"/>
        <charset val="0"/>
      </rPr>
      <t>96</t>
    </r>
    <r>
      <rPr>
        <sz val="16"/>
        <rFont val="宋体"/>
        <charset val="134"/>
      </rPr>
      <t>户、杨坡村</t>
    </r>
    <r>
      <rPr>
        <sz val="16"/>
        <rFont val="Times New Roman"/>
        <charset val="0"/>
      </rPr>
      <t>381.5</t>
    </r>
    <r>
      <rPr>
        <sz val="16"/>
        <rFont val="宋体"/>
        <charset val="134"/>
      </rPr>
      <t>亩</t>
    </r>
    <r>
      <rPr>
        <sz val="16"/>
        <rFont val="Times New Roman"/>
        <charset val="0"/>
      </rPr>
      <t>85</t>
    </r>
    <r>
      <rPr>
        <sz val="16"/>
        <rFont val="宋体"/>
        <charset val="134"/>
      </rPr>
      <t>户、阴山村</t>
    </r>
    <r>
      <rPr>
        <sz val="16"/>
        <rFont val="Times New Roman"/>
        <charset val="0"/>
      </rPr>
      <t>34</t>
    </r>
    <r>
      <rPr>
        <sz val="16"/>
        <rFont val="宋体"/>
        <charset val="134"/>
      </rPr>
      <t>亩</t>
    </r>
    <r>
      <rPr>
        <sz val="16"/>
        <rFont val="Times New Roman"/>
        <charset val="0"/>
      </rPr>
      <t>12</t>
    </r>
    <r>
      <rPr>
        <sz val="16"/>
        <rFont val="宋体"/>
        <charset val="134"/>
      </rPr>
      <t>户、张巴村</t>
    </r>
    <r>
      <rPr>
        <sz val="16"/>
        <rFont val="Times New Roman"/>
        <charset val="0"/>
      </rPr>
      <t>31</t>
    </r>
    <r>
      <rPr>
        <sz val="16"/>
        <rFont val="宋体"/>
        <charset val="134"/>
      </rPr>
      <t>亩</t>
    </r>
    <r>
      <rPr>
        <sz val="16"/>
        <rFont val="Times New Roman"/>
        <charset val="0"/>
      </rPr>
      <t>17</t>
    </r>
    <r>
      <rPr>
        <sz val="16"/>
        <rFont val="宋体"/>
        <charset val="134"/>
      </rPr>
      <t>户、河峪村</t>
    </r>
    <r>
      <rPr>
        <sz val="16"/>
        <rFont val="Times New Roman"/>
        <charset val="0"/>
      </rPr>
      <t>73</t>
    </r>
    <r>
      <rPr>
        <sz val="16"/>
        <rFont val="宋体"/>
        <charset val="134"/>
      </rPr>
      <t>亩</t>
    </r>
    <r>
      <rPr>
        <sz val="16"/>
        <rFont val="Times New Roman"/>
        <charset val="0"/>
      </rPr>
      <t>39</t>
    </r>
    <r>
      <rPr>
        <sz val="16"/>
        <rFont val="宋体"/>
        <charset val="134"/>
      </rPr>
      <t>户、恭门村</t>
    </r>
    <r>
      <rPr>
        <sz val="16"/>
        <rFont val="Times New Roman"/>
        <charset val="0"/>
      </rPr>
      <t>60</t>
    </r>
    <r>
      <rPr>
        <sz val="16"/>
        <rFont val="宋体"/>
        <charset val="134"/>
      </rPr>
      <t>户</t>
    </r>
    <r>
      <rPr>
        <sz val="16"/>
        <rFont val="Times New Roman"/>
        <charset val="0"/>
      </rPr>
      <t>135.5</t>
    </r>
    <r>
      <rPr>
        <sz val="16"/>
        <rFont val="宋体"/>
        <charset val="134"/>
      </rPr>
      <t>亩、付川村</t>
    </r>
    <r>
      <rPr>
        <sz val="16"/>
        <rFont val="Times New Roman"/>
        <charset val="0"/>
      </rPr>
      <t>217</t>
    </r>
    <r>
      <rPr>
        <sz val="16"/>
        <rFont val="宋体"/>
        <charset val="134"/>
      </rPr>
      <t>亩</t>
    </r>
    <r>
      <rPr>
        <sz val="16"/>
        <rFont val="Times New Roman"/>
        <charset val="0"/>
      </rPr>
      <t>135</t>
    </r>
    <r>
      <rPr>
        <sz val="16"/>
        <rFont val="宋体"/>
        <charset val="134"/>
      </rPr>
      <t>户、河北村</t>
    </r>
    <r>
      <rPr>
        <sz val="16"/>
        <rFont val="Times New Roman"/>
        <charset val="0"/>
      </rPr>
      <t>56</t>
    </r>
    <r>
      <rPr>
        <sz val="16"/>
        <rFont val="宋体"/>
        <charset val="134"/>
      </rPr>
      <t>户</t>
    </r>
    <r>
      <rPr>
        <sz val="16"/>
        <rFont val="Times New Roman"/>
        <charset val="0"/>
      </rPr>
      <t>167</t>
    </r>
    <r>
      <rPr>
        <sz val="16"/>
        <rFont val="宋体"/>
        <charset val="134"/>
      </rPr>
      <t>亩、袁河村</t>
    </r>
    <r>
      <rPr>
        <sz val="16"/>
        <rFont val="Times New Roman"/>
        <charset val="0"/>
      </rPr>
      <t>20</t>
    </r>
    <r>
      <rPr>
        <sz val="16"/>
        <rFont val="宋体"/>
        <charset val="134"/>
      </rPr>
      <t>户</t>
    </r>
    <r>
      <rPr>
        <sz val="16"/>
        <rFont val="Times New Roman"/>
        <charset val="0"/>
      </rPr>
      <t>19</t>
    </r>
    <r>
      <rPr>
        <sz val="16"/>
        <rFont val="宋体"/>
        <charset val="134"/>
      </rPr>
      <t>亩、麻崖村</t>
    </r>
    <r>
      <rPr>
        <sz val="16"/>
        <rFont val="Times New Roman"/>
        <charset val="0"/>
      </rPr>
      <t>298</t>
    </r>
    <r>
      <rPr>
        <sz val="16"/>
        <rFont val="宋体"/>
        <charset val="134"/>
      </rPr>
      <t>亩</t>
    </r>
    <r>
      <rPr>
        <sz val="16"/>
        <rFont val="Times New Roman"/>
        <charset val="0"/>
      </rPr>
      <t>64</t>
    </r>
    <r>
      <rPr>
        <sz val="16"/>
        <rFont val="宋体"/>
        <charset val="134"/>
      </rPr>
      <t>户。</t>
    </r>
  </si>
  <si>
    <t>饲草种植到户补助项目</t>
  </si>
  <si>
    <r>
      <rPr>
        <b/>
        <sz val="16"/>
        <rFont val="宋体"/>
        <charset val="134"/>
      </rPr>
      <t>概算投资</t>
    </r>
    <r>
      <rPr>
        <b/>
        <sz val="16"/>
        <rFont val="Times New Roman"/>
        <charset val="0"/>
      </rPr>
      <t>29.295</t>
    </r>
    <r>
      <rPr>
        <b/>
        <sz val="16"/>
        <rFont val="宋体"/>
        <charset val="134"/>
      </rPr>
      <t>万元用于实施饲草种植到户补助项目</t>
    </r>
    <r>
      <rPr>
        <b/>
        <sz val="16"/>
        <rFont val="Times New Roman"/>
        <charset val="0"/>
      </rPr>
      <t>976.5</t>
    </r>
    <r>
      <rPr>
        <b/>
        <sz val="16"/>
        <rFont val="宋体"/>
        <charset val="134"/>
      </rPr>
      <t>亩。亩均补助</t>
    </r>
    <r>
      <rPr>
        <b/>
        <sz val="16"/>
        <rFont val="Times New Roman"/>
        <charset val="0"/>
      </rPr>
      <t>300</t>
    </r>
    <r>
      <rPr>
        <b/>
        <sz val="16"/>
        <rFont val="宋体"/>
        <charset val="134"/>
      </rPr>
      <t>元。</t>
    </r>
  </si>
  <si>
    <t>平安乡饲草种植到户补助项目</t>
  </si>
  <si>
    <r>
      <rPr>
        <sz val="16"/>
        <rFont val="宋体"/>
        <charset val="134"/>
      </rPr>
      <t>为平安乡脱贫户、监测户实施饲草种植补助项目，每亩补助</t>
    </r>
    <r>
      <rPr>
        <sz val="16"/>
        <rFont val="Times New Roman"/>
        <charset val="0"/>
      </rPr>
      <t>300</t>
    </r>
    <r>
      <rPr>
        <sz val="16"/>
        <rFont val="宋体"/>
        <charset val="134"/>
      </rPr>
      <t>元。总计</t>
    </r>
    <r>
      <rPr>
        <sz val="16"/>
        <rFont val="Times New Roman"/>
        <charset val="0"/>
      </rPr>
      <t>29</t>
    </r>
    <r>
      <rPr>
        <sz val="16"/>
        <rFont val="宋体"/>
        <charset val="134"/>
      </rPr>
      <t>亩</t>
    </r>
    <r>
      <rPr>
        <sz val="16"/>
        <rFont val="Times New Roman"/>
        <charset val="0"/>
      </rPr>
      <t>0.87</t>
    </r>
    <r>
      <rPr>
        <sz val="16"/>
        <rFont val="宋体"/>
        <charset val="134"/>
      </rPr>
      <t>万元。其中脱贫户马原村</t>
    </r>
    <r>
      <rPr>
        <sz val="16"/>
        <rFont val="Times New Roman"/>
        <charset val="0"/>
      </rPr>
      <t>10</t>
    </r>
    <r>
      <rPr>
        <sz val="16"/>
        <rFont val="宋体"/>
        <charset val="134"/>
      </rPr>
      <t>户</t>
    </r>
    <r>
      <rPr>
        <sz val="16"/>
        <rFont val="Times New Roman"/>
        <charset val="0"/>
      </rPr>
      <t>25</t>
    </r>
    <r>
      <rPr>
        <sz val="16"/>
        <rFont val="宋体"/>
        <charset val="134"/>
      </rPr>
      <t>亩；监测户马原村</t>
    </r>
    <r>
      <rPr>
        <sz val="16"/>
        <rFont val="Times New Roman"/>
        <charset val="0"/>
      </rPr>
      <t>4</t>
    </r>
    <r>
      <rPr>
        <sz val="16"/>
        <rFont val="宋体"/>
        <charset val="134"/>
      </rPr>
      <t>户</t>
    </r>
    <r>
      <rPr>
        <sz val="16"/>
        <rFont val="Times New Roman"/>
        <charset val="0"/>
      </rPr>
      <t>4</t>
    </r>
    <r>
      <rPr>
        <sz val="16"/>
        <rFont val="宋体"/>
        <charset val="134"/>
      </rPr>
      <t>亩。</t>
    </r>
  </si>
  <si>
    <t>马鹿镇饲草种植到户补助项目</t>
  </si>
  <si>
    <r>
      <rPr>
        <sz val="16"/>
        <rFont val="宋体"/>
        <charset val="134"/>
      </rPr>
      <t>针对脱贫户和监测户，在马鹿镇种植饲草</t>
    </r>
    <r>
      <rPr>
        <sz val="16"/>
        <rFont val="Times New Roman"/>
        <charset val="0"/>
      </rPr>
      <t>120</t>
    </r>
    <r>
      <rPr>
        <sz val="16"/>
        <rFont val="宋体"/>
        <charset val="134"/>
      </rPr>
      <t>亩，涉及堡梁村脱贫户</t>
    </r>
    <r>
      <rPr>
        <sz val="16"/>
        <rFont val="Times New Roman"/>
        <charset val="0"/>
      </rPr>
      <t>22</t>
    </r>
    <r>
      <rPr>
        <sz val="16"/>
        <rFont val="宋体"/>
        <charset val="134"/>
      </rPr>
      <t>户</t>
    </r>
    <r>
      <rPr>
        <sz val="16"/>
        <rFont val="Times New Roman"/>
        <charset val="0"/>
      </rPr>
      <t>80</t>
    </r>
    <r>
      <rPr>
        <sz val="16"/>
        <rFont val="宋体"/>
        <charset val="134"/>
      </rPr>
      <t>亩、监测户</t>
    </r>
    <r>
      <rPr>
        <sz val="16"/>
        <rFont val="Times New Roman"/>
        <charset val="0"/>
      </rPr>
      <t>4</t>
    </r>
    <r>
      <rPr>
        <sz val="16"/>
        <rFont val="宋体"/>
        <charset val="134"/>
      </rPr>
      <t>户</t>
    </r>
    <r>
      <rPr>
        <sz val="16"/>
        <rFont val="Times New Roman"/>
        <charset val="0"/>
      </rPr>
      <t>10</t>
    </r>
    <r>
      <rPr>
        <sz val="16"/>
        <rFont val="宋体"/>
        <charset val="134"/>
      </rPr>
      <t>亩，林峰村脱贫户</t>
    </r>
    <r>
      <rPr>
        <sz val="16"/>
        <rFont val="Times New Roman"/>
        <charset val="0"/>
      </rPr>
      <t>2</t>
    </r>
    <r>
      <rPr>
        <sz val="16"/>
        <rFont val="宋体"/>
        <charset val="134"/>
      </rPr>
      <t>户</t>
    </r>
    <r>
      <rPr>
        <sz val="16"/>
        <rFont val="Times New Roman"/>
        <charset val="0"/>
      </rPr>
      <t>30</t>
    </r>
    <r>
      <rPr>
        <sz val="16"/>
        <rFont val="宋体"/>
        <charset val="134"/>
      </rPr>
      <t>亩，每亩补助</t>
    </r>
    <r>
      <rPr>
        <sz val="16"/>
        <rFont val="Times New Roman"/>
        <charset val="0"/>
      </rPr>
      <t>300</t>
    </r>
    <r>
      <rPr>
        <sz val="16"/>
        <rFont val="宋体"/>
        <charset val="134"/>
      </rPr>
      <t>元，申请补助资金</t>
    </r>
    <r>
      <rPr>
        <sz val="16"/>
        <rFont val="Times New Roman"/>
        <charset val="0"/>
      </rPr>
      <t>3.6</t>
    </r>
    <r>
      <rPr>
        <sz val="16"/>
        <rFont val="宋体"/>
        <charset val="134"/>
      </rPr>
      <t>万元。</t>
    </r>
  </si>
  <si>
    <t>闫家乡饲草种植到户补助项目</t>
  </si>
  <si>
    <r>
      <rPr>
        <sz val="16"/>
        <rFont val="宋体"/>
        <charset val="134"/>
      </rPr>
      <t>闫家乡监测户、脱贫户实施饲草种植</t>
    </r>
    <r>
      <rPr>
        <sz val="16"/>
        <rFont val="Times New Roman"/>
        <charset val="0"/>
      </rPr>
      <t>47</t>
    </r>
    <r>
      <rPr>
        <sz val="16"/>
        <rFont val="宋体"/>
        <charset val="134"/>
      </rPr>
      <t>户</t>
    </r>
    <r>
      <rPr>
        <sz val="16"/>
        <rFont val="Times New Roman"/>
        <charset val="0"/>
      </rPr>
      <t>236</t>
    </r>
    <r>
      <rPr>
        <sz val="16"/>
        <rFont val="宋体"/>
        <charset val="134"/>
      </rPr>
      <t>亩，亩补助</t>
    </r>
    <r>
      <rPr>
        <sz val="16"/>
        <rFont val="Times New Roman"/>
        <charset val="0"/>
      </rPr>
      <t>300</t>
    </r>
    <r>
      <rPr>
        <sz val="16"/>
        <rFont val="宋体"/>
        <charset val="134"/>
      </rPr>
      <t>元，补助资金</t>
    </r>
    <r>
      <rPr>
        <sz val="16"/>
        <rFont val="Times New Roman"/>
        <charset val="0"/>
      </rPr>
      <t>7.08</t>
    </r>
    <r>
      <rPr>
        <sz val="16"/>
        <rFont val="宋体"/>
        <charset val="134"/>
      </rPr>
      <t>万元，其中：朝阳村</t>
    </r>
    <r>
      <rPr>
        <sz val="16"/>
        <rFont val="Times New Roman"/>
        <charset val="0"/>
      </rPr>
      <t>2</t>
    </r>
    <r>
      <rPr>
        <sz val="16"/>
        <rFont val="宋体"/>
        <charset val="134"/>
      </rPr>
      <t>户</t>
    </r>
    <r>
      <rPr>
        <sz val="16"/>
        <rFont val="Times New Roman"/>
        <charset val="0"/>
      </rPr>
      <t>6</t>
    </r>
    <r>
      <rPr>
        <sz val="16"/>
        <rFont val="宋体"/>
        <charset val="134"/>
      </rPr>
      <t>亩；车古村</t>
    </r>
    <r>
      <rPr>
        <sz val="16"/>
        <rFont val="Times New Roman"/>
        <charset val="0"/>
      </rPr>
      <t>14</t>
    </r>
    <r>
      <rPr>
        <sz val="16"/>
        <rFont val="宋体"/>
        <charset val="134"/>
      </rPr>
      <t>户</t>
    </r>
    <r>
      <rPr>
        <sz val="16"/>
        <rFont val="Times New Roman"/>
        <charset val="0"/>
      </rPr>
      <t>60</t>
    </r>
    <r>
      <rPr>
        <sz val="16"/>
        <rFont val="宋体"/>
        <charset val="134"/>
      </rPr>
      <t>亩；付堡村</t>
    </r>
    <r>
      <rPr>
        <sz val="16"/>
        <rFont val="Times New Roman"/>
        <charset val="0"/>
      </rPr>
      <t>3</t>
    </r>
    <r>
      <rPr>
        <sz val="16"/>
        <rFont val="宋体"/>
        <charset val="134"/>
      </rPr>
      <t>户</t>
    </r>
    <r>
      <rPr>
        <sz val="16"/>
        <rFont val="Times New Roman"/>
        <charset val="0"/>
      </rPr>
      <t>30</t>
    </r>
    <r>
      <rPr>
        <sz val="16"/>
        <rFont val="宋体"/>
        <charset val="134"/>
      </rPr>
      <t>亩；花山村</t>
    </r>
    <r>
      <rPr>
        <sz val="16"/>
        <rFont val="Times New Roman"/>
        <charset val="0"/>
      </rPr>
      <t>6</t>
    </r>
    <r>
      <rPr>
        <sz val="16"/>
        <rFont val="宋体"/>
        <charset val="134"/>
      </rPr>
      <t>户</t>
    </r>
    <r>
      <rPr>
        <sz val="16"/>
        <rFont val="Times New Roman"/>
        <charset val="0"/>
      </rPr>
      <t>47</t>
    </r>
    <r>
      <rPr>
        <sz val="16"/>
        <rFont val="宋体"/>
        <charset val="134"/>
      </rPr>
      <t>亩；丁河村</t>
    </r>
    <r>
      <rPr>
        <sz val="16"/>
        <rFont val="Times New Roman"/>
        <charset val="0"/>
      </rPr>
      <t>18</t>
    </r>
    <r>
      <rPr>
        <sz val="16"/>
        <rFont val="宋体"/>
        <charset val="134"/>
      </rPr>
      <t>户</t>
    </r>
    <r>
      <rPr>
        <sz val="16"/>
        <rFont val="Times New Roman"/>
        <charset val="0"/>
      </rPr>
      <t>72</t>
    </r>
    <r>
      <rPr>
        <sz val="16"/>
        <rFont val="宋体"/>
        <charset val="134"/>
      </rPr>
      <t>亩；神树村</t>
    </r>
    <r>
      <rPr>
        <sz val="16"/>
        <rFont val="Times New Roman"/>
        <charset val="0"/>
      </rPr>
      <t>3</t>
    </r>
    <r>
      <rPr>
        <sz val="16"/>
        <rFont val="宋体"/>
        <charset val="134"/>
      </rPr>
      <t>户</t>
    </r>
    <r>
      <rPr>
        <sz val="16"/>
        <rFont val="Times New Roman"/>
        <charset val="0"/>
      </rPr>
      <t>16</t>
    </r>
    <r>
      <rPr>
        <sz val="16"/>
        <rFont val="宋体"/>
        <charset val="134"/>
      </rPr>
      <t>亩，草川梁村</t>
    </r>
    <r>
      <rPr>
        <sz val="16"/>
        <rFont val="Times New Roman"/>
        <charset val="0"/>
      </rPr>
      <t>1</t>
    </r>
    <r>
      <rPr>
        <sz val="16"/>
        <rFont val="宋体"/>
        <charset val="134"/>
      </rPr>
      <t>户</t>
    </r>
    <r>
      <rPr>
        <sz val="16"/>
        <rFont val="Times New Roman"/>
        <charset val="0"/>
      </rPr>
      <t>5</t>
    </r>
    <r>
      <rPr>
        <sz val="16"/>
        <rFont val="宋体"/>
        <charset val="134"/>
      </rPr>
      <t>亩。</t>
    </r>
  </si>
  <si>
    <t>刘堡镇饲草种植到户补助项目</t>
  </si>
  <si>
    <r>
      <rPr>
        <sz val="16"/>
        <rFont val="宋体"/>
        <charset val="134"/>
      </rPr>
      <t>共计</t>
    </r>
    <r>
      <rPr>
        <sz val="16"/>
        <rFont val="Times New Roman"/>
        <charset val="0"/>
      </rPr>
      <t>2</t>
    </r>
    <r>
      <rPr>
        <sz val="16"/>
        <rFont val="宋体"/>
        <charset val="134"/>
      </rPr>
      <t>村</t>
    </r>
    <r>
      <rPr>
        <sz val="16"/>
        <rFont val="Times New Roman"/>
        <charset val="0"/>
      </rPr>
      <t>29</t>
    </r>
    <r>
      <rPr>
        <sz val="16"/>
        <rFont val="宋体"/>
        <charset val="134"/>
      </rPr>
      <t>户</t>
    </r>
    <r>
      <rPr>
        <sz val="16"/>
        <rFont val="Times New Roman"/>
        <charset val="0"/>
      </rPr>
      <t>52</t>
    </r>
    <r>
      <rPr>
        <sz val="16"/>
        <rFont val="宋体"/>
        <charset val="134"/>
      </rPr>
      <t>亩，每亩补助</t>
    </r>
    <r>
      <rPr>
        <sz val="16"/>
        <rFont val="Times New Roman"/>
        <charset val="0"/>
      </rPr>
      <t>300</t>
    </r>
    <r>
      <rPr>
        <sz val="16"/>
        <rFont val="宋体"/>
        <charset val="134"/>
      </rPr>
      <t>元，共计</t>
    </r>
    <r>
      <rPr>
        <sz val="16"/>
        <rFont val="Times New Roman"/>
        <charset val="0"/>
      </rPr>
      <t>1.56</t>
    </r>
    <r>
      <rPr>
        <sz val="16"/>
        <rFont val="宋体"/>
        <charset val="134"/>
      </rPr>
      <t>万元。其中峡里村</t>
    </r>
    <r>
      <rPr>
        <sz val="16"/>
        <rFont val="Times New Roman"/>
        <charset val="0"/>
      </rPr>
      <t>25</t>
    </r>
    <r>
      <rPr>
        <sz val="16"/>
        <rFont val="宋体"/>
        <charset val="134"/>
      </rPr>
      <t>户</t>
    </r>
    <r>
      <rPr>
        <sz val="16"/>
        <rFont val="Times New Roman"/>
        <charset val="0"/>
      </rPr>
      <t>44</t>
    </r>
    <r>
      <rPr>
        <sz val="16"/>
        <rFont val="宋体"/>
        <charset val="134"/>
      </rPr>
      <t>亩，芦科村</t>
    </r>
    <r>
      <rPr>
        <sz val="16"/>
        <rFont val="Times New Roman"/>
        <charset val="0"/>
      </rPr>
      <t>4</t>
    </r>
    <r>
      <rPr>
        <sz val="16"/>
        <rFont val="宋体"/>
        <charset val="134"/>
      </rPr>
      <t>户</t>
    </r>
    <r>
      <rPr>
        <sz val="16"/>
        <rFont val="Times New Roman"/>
        <charset val="0"/>
      </rPr>
      <t>8</t>
    </r>
    <r>
      <rPr>
        <sz val="16"/>
        <rFont val="宋体"/>
        <charset val="134"/>
      </rPr>
      <t>亩。</t>
    </r>
  </si>
  <si>
    <t>恭门镇饲草种植到户补助项目</t>
  </si>
  <si>
    <r>
      <rPr>
        <sz val="16"/>
        <rFont val="宋体"/>
        <charset val="134"/>
      </rPr>
      <t>恭门镇共</t>
    </r>
    <r>
      <rPr>
        <sz val="16"/>
        <rFont val="Times New Roman"/>
        <charset val="0"/>
      </rPr>
      <t>58</t>
    </r>
    <r>
      <rPr>
        <sz val="16"/>
        <rFont val="宋体"/>
        <charset val="134"/>
      </rPr>
      <t>户</t>
    </r>
    <r>
      <rPr>
        <sz val="16"/>
        <rFont val="Times New Roman"/>
        <charset val="0"/>
      </rPr>
      <t>539.5</t>
    </r>
    <r>
      <rPr>
        <sz val="16"/>
        <rFont val="宋体"/>
        <charset val="134"/>
      </rPr>
      <t>亩，亩补</t>
    </r>
    <r>
      <rPr>
        <sz val="16"/>
        <rFont val="Times New Roman"/>
        <charset val="0"/>
      </rPr>
      <t>300</t>
    </r>
    <r>
      <rPr>
        <sz val="16"/>
        <rFont val="宋体"/>
        <charset val="134"/>
      </rPr>
      <t>元，共补助</t>
    </r>
    <r>
      <rPr>
        <sz val="16"/>
        <rFont val="Times New Roman"/>
        <charset val="0"/>
      </rPr>
      <t>16.1850</t>
    </r>
    <r>
      <rPr>
        <sz val="16"/>
        <rFont val="宋体"/>
        <charset val="134"/>
      </rPr>
      <t>万元。其中柳沟村</t>
    </r>
    <r>
      <rPr>
        <sz val="16"/>
        <rFont val="Times New Roman"/>
        <charset val="0"/>
      </rPr>
      <t>150</t>
    </r>
    <r>
      <rPr>
        <sz val="16"/>
        <rFont val="宋体"/>
        <charset val="134"/>
      </rPr>
      <t>亩</t>
    </r>
    <r>
      <rPr>
        <sz val="16"/>
        <rFont val="Times New Roman"/>
        <charset val="0"/>
      </rPr>
      <t>25</t>
    </r>
    <r>
      <rPr>
        <sz val="16"/>
        <rFont val="宋体"/>
        <charset val="134"/>
      </rPr>
      <t>户、海河村</t>
    </r>
    <r>
      <rPr>
        <sz val="16"/>
        <rFont val="Times New Roman"/>
        <charset val="0"/>
      </rPr>
      <t>63.5</t>
    </r>
    <r>
      <rPr>
        <sz val="16"/>
        <rFont val="宋体"/>
        <charset val="134"/>
      </rPr>
      <t>亩</t>
    </r>
    <r>
      <rPr>
        <sz val="16"/>
        <rFont val="Times New Roman"/>
        <charset val="0"/>
      </rPr>
      <t>16</t>
    </r>
    <r>
      <rPr>
        <sz val="16"/>
        <rFont val="宋体"/>
        <charset val="134"/>
      </rPr>
      <t>户、毛磨村</t>
    </r>
    <r>
      <rPr>
        <sz val="16"/>
        <rFont val="Times New Roman"/>
        <charset val="0"/>
      </rPr>
      <t>72</t>
    </r>
    <r>
      <rPr>
        <sz val="16"/>
        <rFont val="宋体"/>
        <charset val="134"/>
      </rPr>
      <t>亩</t>
    </r>
    <r>
      <rPr>
        <sz val="16"/>
        <rFont val="Times New Roman"/>
        <charset val="0"/>
      </rPr>
      <t>6</t>
    </r>
    <r>
      <rPr>
        <sz val="16"/>
        <rFont val="宋体"/>
        <charset val="134"/>
      </rPr>
      <t>户、袁河村</t>
    </r>
    <r>
      <rPr>
        <sz val="16"/>
        <rFont val="Times New Roman"/>
        <charset val="0"/>
      </rPr>
      <t>24</t>
    </r>
    <r>
      <rPr>
        <sz val="16"/>
        <rFont val="宋体"/>
        <charset val="134"/>
      </rPr>
      <t>亩</t>
    </r>
    <r>
      <rPr>
        <sz val="16"/>
        <rFont val="Times New Roman"/>
        <charset val="0"/>
      </rPr>
      <t>5</t>
    </r>
    <r>
      <rPr>
        <sz val="16"/>
        <rFont val="宋体"/>
        <charset val="134"/>
      </rPr>
      <t>户、袁家村</t>
    </r>
    <r>
      <rPr>
        <sz val="16"/>
        <rFont val="Times New Roman"/>
        <charset val="0"/>
      </rPr>
      <t>6</t>
    </r>
    <r>
      <rPr>
        <sz val="16"/>
        <rFont val="宋体"/>
        <charset val="134"/>
      </rPr>
      <t>户</t>
    </r>
    <r>
      <rPr>
        <sz val="16"/>
        <rFont val="Times New Roman"/>
        <charset val="0"/>
      </rPr>
      <t>230</t>
    </r>
    <r>
      <rPr>
        <sz val="16"/>
        <rFont val="宋体"/>
        <charset val="134"/>
      </rPr>
      <t>亩。</t>
    </r>
  </si>
  <si>
    <t>中药材种植到户补助项目</t>
  </si>
  <si>
    <r>
      <rPr>
        <b/>
        <sz val="16"/>
        <rFont val="宋体"/>
        <charset val="134"/>
      </rPr>
      <t>概算投资</t>
    </r>
    <r>
      <rPr>
        <b/>
        <sz val="16"/>
        <rFont val="Times New Roman"/>
        <charset val="134"/>
      </rPr>
      <t>336.244</t>
    </r>
    <r>
      <rPr>
        <b/>
        <sz val="16"/>
        <rFont val="宋体"/>
        <charset val="134"/>
      </rPr>
      <t>万元用于实施中药材种植到户补助项目，具体补助标准按照《张家川县衔接资金产业补助实施方案》执行。</t>
    </r>
  </si>
  <si>
    <t>木河乡中药材种植到户补助项目</t>
  </si>
  <si>
    <r>
      <rPr>
        <sz val="16"/>
        <rFont val="宋体"/>
        <charset val="0"/>
      </rPr>
      <t>木河乡实施脱贫户、监测户冬花种植到户补助项目</t>
    </r>
    <r>
      <rPr>
        <sz val="16"/>
        <rFont val="Times New Roman"/>
        <charset val="0"/>
      </rPr>
      <t>169</t>
    </r>
    <r>
      <rPr>
        <sz val="16"/>
        <rFont val="宋体"/>
        <charset val="0"/>
      </rPr>
      <t>亩，每亩补助</t>
    </r>
    <r>
      <rPr>
        <sz val="16"/>
        <rFont val="Times New Roman"/>
        <charset val="0"/>
      </rPr>
      <t>900</t>
    </r>
    <r>
      <rPr>
        <sz val="16"/>
        <rFont val="宋体"/>
        <charset val="0"/>
      </rPr>
      <t>元，共补助</t>
    </r>
    <r>
      <rPr>
        <sz val="16"/>
        <rFont val="Times New Roman"/>
        <charset val="0"/>
      </rPr>
      <t>15.21</t>
    </r>
    <r>
      <rPr>
        <sz val="16"/>
        <rFont val="宋体"/>
        <charset val="0"/>
      </rPr>
      <t>万元。其中：杜渠村</t>
    </r>
    <r>
      <rPr>
        <sz val="16"/>
        <rFont val="Times New Roman"/>
        <charset val="0"/>
      </rPr>
      <t>4</t>
    </r>
    <r>
      <rPr>
        <sz val="16"/>
        <rFont val="宋体"/>
        <charset val="0"/>
      </rPr>
      <t>户脱贫户种植</t>
    </r>
    <r>
      <rPr>
        <sz val="16"/>
        <rFont val="Times New Roman"/>
        <charset val="0"/>
      </rPr>
      <t>20</t>
    </r>
    <r>
      <rPr>
        <sz val="16"/>
        <rFont val="宋体"/>
        <charset val="0"/>
      </rPr>
      <t>亩，高山村</t>
    </r>
    <r>
      <rPr>
        <sz val="16"/>
        <rFont val="Times New Roman"/>
        <charset val="0"/>
      </rPr>
      <t>17</t>
    </r>
    <r>
      <rPr>
        <sz val="16"/>
        <rFont val="宋体"/>
        <charset val="0"/>
      </rPr>
      <t>户脱贫户种植</t>
    </r>
    <r>
      <rPr>
        <sz val="16"/>
        <rFont val="Times New Roman"/>
        <charset val="0"/>
      </rPr>
      <t>85</t>
    </r>
    <r>
      <rPr>
        <sz val="16"/>
        <rFont val="宋体"/>
        <charset val="0"/>
      </rPr>
      <t>亩，</t>
    </r>
    <r>
      <rPr>
        <sz val="16"/>
        <rFont val="Times New Roman"/>
        <charset val="0"/>
      </rPr>
      <t>3</t>
    </r>
    <r>
      <rPr>
        <sz val="16"/>
        <rFont val="宋体"/>
        <charset val="0"/>
      </rPr>
      <t>户监测户种植</t>
    </r>
    <r>
      <rPr>
        <sz val="16"/>
        <rFont val="Times New Roman"/>
        <charset val="0"/>
      </rPr>
      <t>15</t>
    </r>
    <r>
      <rPr>
        <sz val="16"/>
        <rFont val="宋体"/>
        <charset val="0"/>
      </rPr>
      <t>亩，八卜村</t>
    </r>
    <r>
      <rPr>
        <sz val="16"/>
        <rFont val="Times New Roman"/>
        <charset val="0"/>
      </rPr>
      <t>17</t>
    </r>
    <r>
      <rPr>
        <sz val="16"/>
        <rFont val="宋体"/>
        <charset val="0"/>
      </rPr>
      <t>户脱贫户种植</t>
    </r>
    <r>
      <rPr>
        <sz val="16"/>
        <rFont val="Times New Roman"/>
        <charset val="0"/>
      </rPr>
      <t>49</t>
    </r>
    <r>
      <rPr>
        <sz val="16"/>
        <rFont val="宋体"/>
        <charset val="0"/>
      </rPr>
      <t>亩。在木河乡高山村实施脱贫户、监测户黄芪种植到户补助项目</t>
    </r>
    <r>
      <rPr>
        <sz val="16"/>
        <rFont val="Times New Roman"/>
        <charset val="0"/>
      </rPr>
      <t>50</t>
    </r>
    <r>
      <rPr>
        <sz val="16"/>
        <rFont val="宋体"/>
        <charset val="0"/>
      </rPr>
      <t>亩，其中脱贫户</t>
    </r>
    <r>
      <rPr>
        <sz val="16"/>
        <rFont val="Times New Roman"/>
        <charset val="0"/>
      </rPr>
      <t>8</t>
    </r>
    <r>
      <rPr>
        <sz val="16"/>
        <rFont val="宋体"/>
        <charset val="0"/>
      </rPr>
      <t>户</t>
    </r>
    <r>
      <rPr>
        <sz val="16"/>
        <rFont val="Times New Roman"/>
        <charset val="0"/>
      </rPr>
      <t>40</t>
    </r>
    <r>
      <rPr>
        <sz val="16"/>
        <rFont val="宋体"/>
        <charset val="0"/>
      </rPr>
      <t>亩，</t>
    </r>
    <r>
      <rPr>
        <sz val="16"/>
        <rFont val="Times New Roman"/>
        <charset val="0"/>
      </rPr>
      <t xml:space="preserve"> </t>
    </r>
    <r>
      <rPr>
        <sz val="16"/>
        <rFont val="宋体"/>
        <charset val="0"/>
      </rPr>
      <t>监测户</t>
    </r>
    <r>
      <rPr>
        <sz val="16"/>
        <rFont val="Times New Roman"/>
        <charset val="0"/>
      </rPr>
      <t>2</t>
    </r>
    <r>
      <rPr>
        <sz val="16"/>
        <rFont val="宋体"/>
        <charset val="0"/>
      </rPr>
      <t>户</t>
    </r>
    <r>
      <rPr>
        <sz val="16"/>
        <rFont val="Times New Roman"/>
        <charset val="0"/>
      </rPr>
      <t>10</t>
    </r>
    <r>
      <rPr>
        <sz val="16"/>
        <rFont val="宋体"/>
        <charset val="0"/>
      </rPr>
      <t>亩；每亩补助</t>
    </r>
    <r>
      <rPr>
        <sz val="16"/>
        <rFont val="Times New Roman"/>
        <charset val="0"/>
      </rPr>
      <t>900</t>
    </r>
    <r>
      <rPr>
        <sz val="16"/>
        <rFont val="宋体"/>
        <charset val="0"/>
      </rPr>
      <t>元，共补助</t>
    </r>
    <r>
      <rPr>
        <sz val="16"/>
        <rFont val="Times New Roman"/>
        <charset val="0"/>
      </rPr>
      <t>4.5</t>
    </r>
    <r>
      <rPr>
        <sz val="16"/>
        <rFont val="宋体"/>
        <charset val="0"/>
      </rPr>
      <t>万元。</t>
    </r>
  </si>
  <si>
    <t>连五乡中药材种植到户补助项目</t>
  </si>
  <si>
    <r>
      <rPr>
        <sz val="16"/>
        <rFont val="宋体"/>
        <charset val="134"/>
      </rPr>
      <t>连五乡投入</t>
    </r>
    <r>
      <rPr>
        <sz val="16"/>
        <rFont val="Times New Roman"/>
        <charset val="134"/>
      </rPr>
      <t>2.52</t>
    </r>
    <r>
      <rPr>
        <sz val="16"/>
        <rFont val="宋体"/>
        <charset val="134"/>
      </rPr>
      <t>万元种植中药材黄芪</t>
    </r>
    <r>
      <rPr>
        <sz val="16"/>
        <rFont val="Times New Roman"/>
        <charset val="134"/>
      </rPr>
      <t>28</t>
    </r>
    <r>
      <rPr>
        <sz val="16"/>
        <rFont val="宋体"/>
        <charset val="134"/>
      </rPr>
      <t>亩，每亩补助</t>
    </r>
    <r>
      <rPr>
        <sz val="16"/>
        <rFont val="Times New Roman"/>
        <charset val="134"/>
      </rPr>
      <t>900</t>
    </r>
    <r>
      <rPr>
        <sz val="16"/>
        <rFont val="宋体"/>
        <charset val="134"/>
      </rPr>
      <t>元。其中：连五村种植黄芪</t>
    </r>
    <r>
      <rPr>
        <sz val="16"/>
        <rFont val="Times New Roman"/>
        <charset val="134"/>
      </rPr>
      <t>1</t>
    </r>
    <r>
      <rPr>
        <sz val="16"/>
        <rFont val="宋体"/>
        <charset val="134"/>
      </rPr>
      <t>户</t>
    </r>
    <r>
      <rPr>
        <sz val="16"/>
        <rFont val="Times New Roman"/>
        <charset val="134"/>
      </rPr>
      <t>6</t>
    </r>
    <r>
      <rPr>
        <sz val="16"/>
        <rFont val="宋体"/>
        <charset val="134"/>
      </rPr>
      <t>亩，黄家村种植柴胡</t>
    </r>
    <r>
      <rPr>
        <sz val="16"/>
        <rFont val="Times New Roman"/>
        <charset val="134"/>
      </rPr>
      <t>1</t>
    </r>
    <r>
      <rPr>
        <sz val="16"/>
        <rFont val="宋体"/>
        <charset val="134"/>
      </rPr>
      <t>户</t>
    </r>
    <r>
      <rPr>
        <sz val="16"/>
        <rFont val="Times New Roman"/>
        <charset val="134"/>
      </rPr>
      <t>6</t>
    </r>
    <r>
      <rPr>
        <sz val="16"/>
        <rFont val="宋体"/>
        <charset val="134"/>
      </rPr>
      <t>亩、冬花</t>
    </r>
    <r>
      <rPr>
        <sz val="16"/>
        <rFont val="Times New Roman"/>
        <charset val="134"/>
      </rPr>
      <t>1</t>
    </r>
    <r>
      <rPr>
        <sz val="16"/>
        <rFont val="宋体"/>
        <charset val="134"/>
      </rPr>
      <t>户</t>
    </r>
    <r>
      <rPr>
        <sz val="16"/>
        <rFont val="Times New Roman"/>
        <charset val="134"/>
      </rPr>
      <t>6</t>
    </r>
    <r>
      <rPr>
        <sz val="16"/>
        <rFont val="宋体"/>
        <charset val="134"/>
      </rPr>
      <t>亩，贠家村种植黄芪</t>
    </r>
    <r>
      <rPr>
        <sz val="16"/>
        <rFont val="Times New Roman"/>
        <charset val="134"/>
      </rPr>
      <t>1</t>
    </r>
    <r>
      <rPr>
        <sz val="16"/>
        <rFont val="宋体"/>
        <charset val="134"/>
      </rPr>
      <t>户</t>
    </r>
    <r>
      <rPr>
        <sz val="16"/>
        <rFont val="Times New Roman"/>
        <charset val="134"/>
      </rPr>
      <t>10</t>
    </r>
    <r>
      <rPr>
        <sz val="16"/>
        <rFont val="宋体"/>
        <charset val="134"/>
      </rPr>
      <t>亩。</t>
    </r>
  </si>
  <si>
    <t>平安乡中药材种植到户补助项目</t>
  </si>
  <si>
    <r>
      <rPr>
        <sz val="16"/>
        <rFont val="宋体"/>
        <charset val="134"/>
      </rPr>
      <t>平安乡脱贫户、监测户实施中药材种植补助项目，每亩补助</t>
    </r>
    <r>
      <rPr>
        <sz val="16"/>
        <rFont val="Times New Roman"/>
        <charset val="134"/>
      </rPr>
      <t>900</t>
    </r>
    <r>
      <rPr>
        <sz val="16"/>
        <rFont val="宋体"/>
        <charset val="134"/>
      </rPr>
      <t>元。总计</t>
    </r>
    <r>
      <rPr>
        <sz val="16"/>
        <rFont val="Times New Roman"/>
        <charset val="134"/>
      </rPr>
      <t>260</t>
    </r>
    <r>
      <rPr>
        <sz val="16"/>
        <rFont val="宋体"/>
        <charset val="134"/>
      </rPr>
      <t>亩</t>
    </r>
    <r>
      <rPr>
        <sz val="16"/>
        <rFont val="Times New Roman"/>
        <charset val="134"/>
      </rPr>
      <t>23.4</t>
    </r>
    <r>
      <rPr>
        <sz val="16"/>
        <rFont val="宋体"/>
        <charset val="134"/>
      </rPr>
      <t>万元。其中，脱贫户梨树村种植黄芪</t>
    </r>
    <r>
      <rPr>
        <sz val="16"/>
        <rFont val="Times New Roman"/>
        <charset val="134"/>
      </rPr>
      <t>6</t>
    </r>
    <r>
      <rPr>
        <sz val="16"/>
        <rFont val="宋体"/>
        <charset val="134"/>
      </rPr>
      <t>户</t>
    </r>
    <r>
      <rPr>
        <sz val="16"/>
        <rFont val="Times New Roman"/>
        <charset val="134"/>
      </rPr>
      <t>60</t>
    </r>
    <r>
      <rPr>
        <sz val="16"/>
        <rFont val="宋体"/>
        <charset val="134"/>
      </rPr>
      <t>亩，包梁村种植柴胡</t>
    </r>
    <r>
      <rPr>
        <sz val="16"/>
        <rFont val="Times New Roman"/>
        <charset val="134"/>
      </rPr>
      <t>9</t>
    </r>
    <r>
      <rPr>
        <sz val="16"/>
        <rFont val="宋体"/>
        <charset val="134"/>
      </rPr>
      <t>户</t>
    </r>
    <r>
      <rPr>
        <sz val="16"/>
        <rFont val="Times New Roman"/>
        <charset val="134"/>
      </rPr>
      <t>140</t>
    </r>
    <r>
      <rPr>
        <sz val="16"/>
        <rFont val="宋体"/>
        <charset val="134"/>
      </rPr>
      <t>亩；监测户包梁村种植柴胡</t>
    </r>
    <r>
      <rPr>
        <sz val="16"/>
        <rFont val="Times New Roman"/>
        <charset val="134"/>
      </rPr>
      <t>5</t>
    </r>
    <r>
      <rPr>
        <sz val="16"/>
        <rFont val="宋体"/>
        <charset val="134"/>
      </rPr>
      <t>户</t>
    </r>
    <r>
      <rPr>
        <sz val="16"/>
        <rFont val="Times New Roman"/>
        <charset val="134"/>
      </rPr>
      <t>60</t>
    </r>
    <r>
      <rPr>
        <sz val="16"/>
        <rFont val="宋体"/>
        <charset val="134"/>
      </rPr>
      <t>亩。</t>
    </r>
  </si>
  <si>
    <t>梁山镇中药材种植到户补助项目</t>
  </si>
  <si>
    <t>梁山镇脱贫户实施中药材种植补助项目，每亩补助900元。总计83亩7.47万元，其中唐刘村涉及5户16亩。（其中：2户柴胡种植8亩，冬花种植3户8亩）；丹麻村柴胡种植3户15亩、冬花种植5户42亩，党参种植2户10亩。</t>
  </si>
  <si>
    <t>马关镇中药材种植到户补助项目</t>
  </si>
  <si>
    <r>
      <rPr>
        <sz val="16"/>
        <rFont val="宋体"/>
        <charset val="0"/>
      </rPr>
      <t>在马关镇</t>
    </r>
    <r>
      <rPr>
        <sz val="16"/>
        <rFont val="Times New Roman"/>
        <charset val="0"/>
      </rPr>
      <t>3</t>
    </r>
    <r>
      <rPr>
        <sz val="16"/>
        <rFont val="宋体"/>
        <charset val="0"/>
      </rPr>
      <t>个村实施中药材种植到户补助项目</t>
    </r>
    <r>
      <rPr>
        <sz val="16"/>
        <rFont val="Times New Roman"/>
        <charset val="0"/>
      </rPr>
      <t>44.5</t>
    </r>
    <r>
      <rPr>
        <sz val="16"/>
        <rFont val="宋体"/>
        <charset val="0"/>
      </rPr>
      <t>亩，共补助</t>
    </r>
    <r>
      <rPr>
        <sz val="16"/>
        <rFont val="Times New Roman"/>
        <charset val="0"/>
      </rPr>
      <t>4.005</t>
    </r>
    <r>
      <rPr>
        <sz val="16"/>
        <rFont val="宋体"/>
        <charset val="0"/>
      </rPr>
      <t>万元；其中上豆村</t>
    </r>
    <r>
      <rPr>
        <sz val="16"/>
        <rFont val="Times New Roman"/>
        <charset val="0"/>
      </rPr>
      <t>4</t>
    </r>
    <r>
      <rPr>
        <sz val="16"/>
        <rFont val="宋体"/>
        <charset val="0"/>
      </rPr>
      <t>户种植黄芪</t>
    </r>
    <r>
      <rPr>
        <sz val="16"/>
        <rFont val="Times New Roman"/>
        <charset val="0"/>
      </rPr>
      <t>9.5</t>
    </r>
    <r>
      <rPr>
        <sz val="16"/>
        <rFont val="宋体"/>
        <charset val="0"/>
      </rPr>
      <t>亩中药材，补助</t>
    </r>
    <r>
      <rPr>
        <sz val="16"/>
        <rFont val="Times New Roman"/>
        <charset val="0"/>
      </rPr>
      <t>0.855</t>
    </r>
    <r>
      <rPr>
        <sz val="16"/>
        <rFont val="宋体"/>
        <charset val="0"/>
      </rPr>
      <t>万元，庙湾村</t>
    </r>
    <r>
      <rPr>
        <sz val="16"/>
        <rFont val="Times New Roman"/>
        <charset val="0"/>
      </rPr>
      <t>1</t>
    </r>
    <r>
      <rPr>
        <sz val="16"/>
        <rFont val="宋体"/>
        <charset val="0"/>
      </rPr>
      <t>户种植黄芪</t>
    </r>
    <r>
      <rPr>
        <sz val="16"/>
        <rFont val="Times New Roman"/>
        <charset val="0"/>
      </rPr>
      <t>5</t>
    </r>
    <r>
      <rPr>
        <sz val="16"/>
        <rFont val="宋体"/>
        <charset val="0"/>
      </rPr>
      <t>亩，补助</t>
    </r>
    <r>
      <rPr>
        <sz val="16"/>
        <rFont val="Times New Roman"/>
        <charset val="0"/>
      </rPr>
      <t>0.45</t>
    </r>
    <r>
      <rPr>
        <sz val="16"/>
        <rFont val="宋体"/>
        <charset val="0"/>
      </rPr>
      <t>万元；八杜村</t>
    </r>
    <r>
      <rPr>
        <sz val="16"/>
        <rFont val="Times New Roman"/>
        <charset val="0"/>
      </rPr>
      <t>10</t>
    </r>
    <r>
      <rPr>
        <sz val="16"/>
        <rFont val="宋体"/>
        <charset val="0"/>
      </rPr>
      <t>户</t>
    </r>
    <r>
      <rPr>
        <sz val="16"/>
        <rFont val="Times New Roman"/>
        <charset val="0"/>
      </rPr>
      <t>30</t>
    </r>
    <r>
      <rPr>
        <sz val="16"/>
        <rFont val="宋体"/>
        <charset val="0"/>
      </rPr>
      <t>亩，补助</t>
    </r>
    <r>
      <rPr>
        <sz val="16"/>
        <rFont val="Times New Roman"/>
        <charset val="0"/>
      </rPr>
      <t>2.7</t>
    </r>
    <r>
      <rPr>
        <sz val="16"/>
        <rFont val="宋体"/>
        <charset val="0"/>
      </rPr>
      <t>万元。其中，种植冬花</t>
    </r>
    <r>
      <rPr>
        <sz val="16"/>
        <rFont val="Times New Roman"/>
        <charset val="0"/>
      </rPr>
      <t>4</t>
    </r>
    <r>
      <rPr>
        <sz val="16"/>
        <rFont val="宋体"/>
        <charset val="0"/>
      </rPr>
      <t>亩，补助</t>
    </r>
    <r>
      <rPr>
        <sz val="16"/>
        <rFont val="Times New Roman"/>
        <charset val="0"/>
      </rPr>
      <t>0.36</t>
    </r>
    <r>
      <rPr>
        <sz val="16"/>
        <rFont val="宋体"/>
        <charset val="0"/>
      </rPr>
      <t>万元，种植柴胡</t>
    </r>
    <r>
      <rPr>
        <sz val="16"/>
        <rFont val="Times New Roman"/>
        <charset val="0"/>
      </rPr>
      <t>26</t>
    </r>
    <r>
      <rPr>
        <sz val="16"/>
        <rFont val="宋体"/>
        <charset val="0"/>
      </rPr>
      <t>亩</t>
    </r>
    <r>
      <rPr>
        <sz val="16"/>
        <rFont val="Times New Roman"/>
        <charset val="0"/>
      </rPr>
      <t>2.34</t>
    </r>
    <r>
      <rPr>
        <sz val="16"/>
        <rFont val="宋体"/>
        <charset val="0"/>
      </rPr>
      <t>万元。</t>
    </r>
  </si>
  <si>
    <t>闫家乡中药材种植到户补助项目</t>
  </si>
  <si>
    <r>
      <rPr>
        <sz val="16"/>
        <rFont val="宋体"/>
        <charset val="0"/>
      </rPr>
      <t>闫家乡监测户、脱贫户实施柴胡、冬花、黄芪、种植</t>
    </r>
    <r>
      <rPr>
        <sz val="16"/>
        <rFont val="Times New Roman"/>
        <charset val="0"/>
      </rPr>
      <t>18</t>
    </r>
    <r>
      <rPr>
        <sz val="16"/>
        <rFont val="宋体"/>
        <charset val="0"/>
      </rPr>
      <t>户</t>
    </r>
    <r>
      <rPr>
        <sz val="16"/>
        <rFont val="Times New Roman"/>
        <charset val="0"/>
      </rPr>
      <t>67</t>
    </r>
    <r>
      <rPr>
        <sz val="16"/>
        <rFont val="宋体"/>
        <charset val="0"/>
      </rPr>
      <t>亩，亩补助</t>
    </r>
    <r>
      <rPr>
        <sz val="16"/>
        <rFont val="Times New Roman"/>
        <charset val="0"/>
      </rPr>
      <t>900</t>
    </r>
    <r>
      <rPr>
        <sz val="16"/>
        <rFont val="宋体"/>
        <charset val="0"/>
      </rPr>
      <t>元，补助资金</t>
    </r>
    <r>
      <rPr>
        <sz val="16"/>
        <rFont val="Times New Roman"/>
        <charset val="0"/>
      </rPr>
      <t>6.03</t>
    </r>
    <r>
      <rPr>
        <sz val="16"/>
        <rFont val="宋体"/>
        <charset val="0"/>
      </rPr>
      <t>万元，其中：操场村柴胡</t>
    </r>
    <r>
      <rPr>
        <sz val="16"/>
        <rFont val="Times New Roman"/>
        <charset val="0"/>
      </rPr>
      <t>1</t>
    </r>
    <r>
      <rPr>
        <sz val="16"/>
        <rFont val="宋体"/>
        <charset val="0"/>
      </rPr>
      <t>户</t>
    </r>
    <r>
      <rPr>
        <sz val="16"/>
        <rFont val="Times New Roman"/>
        <charset val="0"/>
      </rPr>
      <t>5</t>
    </r>
    <r>
      <rPr>
        <sz val="16"/>
        <rFont val="宋体"/>
        <charset val="0"/>
      </rPr>
      <t>亩；付堡村冬花</t>
    </r>
    <r>
      <rPr>
        <sz val="16"/>
        <rFont val="Times New Roman"/>
        <charset val="0"/>
      </rPr>
      <t>5</t>
    </r>
    <r>
      <rPr>
        <sz val="16"/>
        <rFont val="宋体"/>
        <charset val="0"/>
      </rPr>
      <t>户</t>
    </r>
    <r>
      <rPr>
        <sz val="16"/>
        <rFont val="Times New Roman"/>
        <charset val="0"/>
      </rPr>
      <t>17</t>
    </r>
    <r>
      <rPr>
        <sz val="16"/>
        <rFont val="宋体"/>
        <charset val="0"/>
      </rPr>
      <t>亩，柴胡</t>
    </r>
    <r>
      <rPr>
        <sz val="16"/>
        <rFont val="Times New Roman"/>
        <charset val="0"/>
      </rPr>
      <t>1</t>
    </r>
    <r>
      <rPr>
        <sz val="16"/>
        <rFont val="宋体"/>
        <charset val="0"/>
      </rPr>
      <t>户</t>
    </r>
    <r>
      <rPr>
        <sz val="16"/>
        <rFont val="Times New Roman"/>
        <charset val="0"/>
      </rPr>
      <t>5</t>
    </r>
    <r>
      <rPr>
        <sz val="16"/>
        <rFont val="宋体"/>
        <charset val="0"/>
      </rPr>
      <t>亩；王坪村冬花</t>
    </r>
    <r>
      <rPr>
        <sz val="16"/>
        <rFont val="Times New Roman"/>
        <charset val="0"/>
      </rPr>
      <t>8</t>
    </r>
    <r>
      <rPr>
        <sz val="16"/>
        <rFont val="宋体"/>
        <charset val="0"/>
      </rPr>
      <t>户</t>
    </r>
    <r>
      <rPr>
        <sz val="16"/>
        <rFont val="Times New Roman"/>
        <charset val="0"/>
      </rPr>
      <t>27</t>
    </r>
    <r>
      <rPr>
        <sz val="16"/>
        <rFont val="宋体"/>
        <charset val="0"/>
      </rPr>
      <t>亩，黄芪</t>
    </r>
    <r>
      <rPr>
        <sz val="16"/>
        <rFont val="Times New Roman"/>
        <charset val="0"/>
      </rPr>
      <t>1</t>
    </r>
    <r>
      <rPr>
        <sz val="16"/>
        <rFont val="宋体"/>
        <charset val="0"/>
      </rPr>
      <t>户</t>
    </r>
    <r>
      <rPr>
        <sz val="16"/>
        <rFont val="Times New Roman"/>
        <charset val="0"/>
      </rPr>
      <t>3</t>
    </r>
    <r>
      <rPr>
        <sz val="16"/>
        <rFont val="宋体"/>
        <charset val="0"/>
      </rPr>
      <t>亩；花山村柴胡</t>
    </r>
    <r>
      <rPr>
        <sz val="16"/>
        <rFont val="Times New Roman"/>
        <charset val="0"/>
      </rPr>
      <t>1</t>
    </r>
    <r>
      <rPr>
        <sz val="16"/>
        <rFont val="宋体"/>
        <charset val="0"/>
      </rPr>
      <t>户</t>
    </r>
    <r>
      <rPr>
        <sz val="16"/>
        <rFont val="Times New Roman"/>
        <charset val="0"/>
      </rPr>
      <t>5</t>
    </r>
    <r>
      <rPr>
        <sz val="16"/>
        <rFont val="宋体"/>
        <charset val="0"/>
      </rPr>
      <t>亩，大场村冬花</t>
    </r>
    <r>
      <rPr>
        <sz val="16"/>
        <rFont val="Times New Roman"/>
        <charset val="0"/>
      </rPr>
      <t>1</t>
    </r>
    <r>
      <rPr>
        <sz val="16"/>
        <rFont val="宋体"/>
        <charset val="0"/>
      </rPr>
      <t>户</t>
    </r>
    <r>
      <rPr>
        <sz val="16"/>
        <rFont val="Times New Roman"/>
        <charset val="0"/>
      </rPr>
      <t>5</t>
    </r>
    <r>
      <rPr>
        <sz val="16"/>
        <rFont val="宋体"/>
        <charset val="0"/>
      </rPr>
      <t>亩。闫家乡监测户、脱贫户实施半夏种植</t>
    </r>
    <r>
      <rPr>
        <sz val="16"/>
        <rFont val="Times New Roman"/>
        <charset val="0"/>
      </rPr>
      <t>4</t>
    </r>
    <r>
      <rPr>
        <sz val="16"/>
        <rFont val="宋体"/>
        <charset val="0"/>
      </rPr>
      <t>户</t>
    </r>
    <r>
      <rPr>
        <sz val="16"/>
        <rFont val="Times New Roman"/>
        <charset val="0"/>
      </rPr>
      <t>19</t>
    </r>
    <r>
      <rPr>
        <sz val="16"/>
        <rFont val="宋体"/>
        <charset val="0"/>
      </rPr>
      <t>亩，亩补助</t>
    </r>
    <r>
      <rPr>
        <sz val="16"/>
        <rFont val="Times New Roman"/>
        <charset val="0"/>
      </rPr>
      <t>1700</t>
    </r>
    <r>
      <rPr>
        <sz val="16"/>
        <rFont val="宋体"/>
        <charset val="0"/>
      </rPr>
      <t>元，补助资金</t>
    </r>
    <r>
      <rPr>
        <sz val="16"/>
        <rFont val="Times New Roman"/>
        <charset val="0"/>
      </rPr>
      <t>3.23</t>
    </r>
    <r>
      <rPr>
        <sz val="16"/>
        <rFont val="宋体"/>
        <charset val="0"/>
      </rPr>
      <t>万元，其中：付堡村半夏</t>
    </r>
    <r>
      <rPr>
        <sz val="16"/>
        <rFont val="Times New Roman"/>
        <charset val="0"/>
      </rPr>
      <t>1</t>
    </r>
    <r>
      <rPr>
        <sz val="16"/>
        <rFont val="宋体"/>
        <charset val="0"/>
      </rPr>
      <t>户</t>
    </r>
    <r>
      <rPr>
        <sz val="16"/>
        <rFont val="Times New Roman"/>
        <charset val="0"/>
      </rPr>
      <t>5</t>
    </r>
    <r>
      <rPr>
        <sz val="16"/>
        <rFont val="宋体"/>
        <charset val="0"/>
      </rPr>
      <t>亩；王坪村半夏</t>
    </r>
    <r>
      <rPr>
        <sz val="16"/>
        <rFont val="Times New Roman"/>
        <charset val="0"/>
      </rPr>
      <t>3</t>
    </r>
    <r>
      <rPr>
        <sz val="16"/>
        <rFont val="宋体"/>
        <charset val="0"/>
      </rPr>
      <t>户</t>
    </r>
    <r>
      <rPr>
        <sz val="16"/>
        <rFont val="Times New Roman"/>
        <charset val="0"/>
      </rPr>
      <t>14</t>
    </r>
    <r>
      <rPr>
        <sz val="16"/>
        <rFont val="宋体"/>
        <charset val="0"/>
      </rPr>
      <t>亩。</t>
    </r>
  </si>
  <si>
    <t>张棉驿乡中药材到户补助项目</t>
  </si>
  <si>
    <r>
      <rPr>
        <sz val="16"/>
        <rFont val="宋体"/>
        <charset val="0"/>
      </rPr>
      <t>投资</t>
    </r>
    <r>
      <rPr>
        <sz val="16"/>
        <rFont val="Times New Roman"/>
        <charset val="0"/>
      </rPr>
      <t>44.5050</t>
    </r>
    <r>
      <rPr>
        <sz val="16"/>
        <rFont val="宋体"/>
        <charset val="0"/>
      </rPr>
      <t>万元，</t>
    </r>
    <r>
      <rPr>
        <sz val="16"/>
        <rFont val="Times New Roman"/>
        <charset val="0"/>
      </rPr>
      <t>156</t>
    </r>
    <r>
      <rPr>
        <sz val="16"/>
        <rFont val="宋体"/>
        <charset val="0"/>
      </rPr>
      <t>户种植中药材</t>
    </r>
    <r>
      <rPr>
        <sz val="16"/>
        <rFont val="Times New Roman"/>
        <charset val="0"/>
      </rPr>
      <t>494.5</t>
    </r>
    <r>
      <rPr>
        <sz val="16"/>
        <rFont val="宋体"/>
        <charset val="0"/>
      </rPr>
      <t>亩，其中和平村</t>
    </r>
    <r>
      <rPr>
        <sz val="16"/>
        <rFont val="Times New Roman"/>
        <charset val="0"/>
      </rPr>
      <t>23</t>
    </r>
    <r>
      <rPr>
        <sz val="16"/>
        <rFont val="宋体"/>
        <charset val="0"/>
      </rPr>
      <t>户种植柴胡</t>
    </r>
    <r>
      <rPr>
        <sz val="16"/>
        <rFont val="Times New Roman"/>
        <charset val="0"/>
      </rPr>
      <t>42</t>
    </r>
    <r>
      <rPr>
        <sz val="16"/>
        <rFont val="宋体"/>
        <charset val="0"/>
      </rPr>
      <t>亩、</t>
    </r>
    <r>
      <rPr>
        <sz val="16"/>
        <rFont val="Times New Roman"/>
        <charset val="0"/>
      </rPr>
      <t>15</t>
    </r>
    <r>
      <rPr>
        <sz val="16"/>
        <rFont val="宋体"/>
        <charset val="0"/>
      </rPr>
      <t>户种植冬花</t>
    </r>
    <r>
      <rPr>
        <sz val="16"/>
        <rFont val="Times New Roman"/>
        <charset val="0"/>
      </rPr>
      <t>33</t>
    </r>
    <r>
      <rPr>
        <sz val="16"/>
        <rFont val="宋体"/>
        <charset val="0"/>
      </rPr>
      <t>亩，马夭村</t>
    </r>
    <r>
      <rPr>
        <sz val="16"/>
        <rFont val="Times New Roman"/>
        <charset val="0"/>
      </rPr>
      <t>22</t>
    </r>
    <r>
      <rPr>
        <sz val="16"/>
        <rFont val="宋体"/>
        <charset val="0"/>
      </rPr>
      <t>户种植独活</t>
    </r>
    <r>
      <rPr>
        <sz val="16"/>
        <rFont val="Times New Roman"/>
        <charset val="0"/>
      </rPr>
      <t>80.5</t>
    </r>
    <r>
      <rPr>
        <sz val="16"/>
        <rFont val="宋体"/>
        <charset val="0"/>
      </rPr>
      <t>亩，庙川村</t>
    </r>
    <r>
      <rPr>
        <sz val="16"/>
        <rFont val="Times New Roman"/>
        <charset val="0"/>
      </rPr>
      <t>11</t>
    </r>
    <r>
      <rPr>
        <sz val="16"/>
        <rFont val="宋体"/>
        <charset val="0"/>
      </rPr>
      <t>户种植柴胡</t>
    </r>
    <r>
      <rPr>
        <sz val="16"/>
        <rFont val="Times New Roman"/>
        <charset val="0"/>
      </rPr>
      <t>20</t>
    </r>
    <r>
      <rPr>
        <sz val="16"/>
        <rFont val="宋体"/>
        <charset val="0"/>
      </rPr>
      <t>亩、</t>
    </r>
    <r>
      <rPr>
        <sz val="16"/>
        <rFont val="Times New Roman"/>
        <charset val="0"/>
      </rPr>
      <t>12</t>
    </r>
    <r>
      <rPr>
        <sz val="16"/>
        <rFont val="宋体"/>
        <charset val="0"/>
      </rPr>
      <t>户种植冬花</t>
    </r>
    <r>
      <rPr>
        <sz val="16"/>
        <rFont val="Times New Roman"/>
        <charset val="0"/>
      </rPr>
      <t>26</t>
    </r>
    <r>
      <rPr>
        <sz val="16"/>
        <rFont val="宋体"/>
        <charset val="0"/>
      </rPr>
      <t>亩，盘山村</t>
    </r>
    <r>
      <rPr>
        <sz val="16"/>
        <rFont val="Times New Roman"/>
        <charset val="0"/>
      </rPr>
      <t>41</t>
    </r>
    <r>
      <rPr>
        <sz val="16"/>
        <rFont val="宋体"/>
        <charset val="0"/>
      </rPr>
      <t>户种植独活</t>
    </r>
    <r>
      <rPr>
        <sz val="16"/>
        <rFont val="Times New Roman"/>
        <charset val="0"/>
      </rPr>
      <t>212</t>
    </r>
    <r>
      <rPr>
        <sz val="16"/>
        <rFont val="宋体"/>
        <charset val="0"/>
      </rPr>
      <t>亩，上蒋村</t>
    </r>
    <r>
      <rPr>
        <sz val="16"/>
        <rFont val="Times New Roman"/>
        <charset val="0"/>
      </rPr>
      <t>14</t>
    </r>
    <r>
      <rPr>
        <sz val="16"/>
        <rFont val="宋体"/>
        <charset val="0"/>
      </rPr>
      <t>户种植冬花</t>
    </r>
    <r>
      <rPr>
        <sz val="16"/>
        <rFont val="Times New Roman"/>
        <charset val="0"/>
      </rPr>
      <t>18</t>
    </r>
    <r>
      <rPr>
        <sz val="16"/>
        <rFont val="宋体"/>
        <charset val="0"/>
      </rPr>
      <t>亩，张棉村</t>
    </r>
    <r>
      <rPr>
        <sz val="16"/>
        <rFont val="Times New Roman"/>
        <charset val="0"/>
      </rPr>
      <t>3</t>
    </r>
    <r>
      <rPr>
        <sz val="16"/>
        <rFont val="宋体"/>
        <charset val="0"/>
      </rPr>
      <t>户种植柴胡</t>
    </r>
    <r>
      <rPr>
        <sz val="16"/>
        <rFont val="Times New Roman"/>
        <charset val="0"/>
      </rPr>
      <t>10</t>
    </r>
    <r>
      <rPr>
        <sz val="16"/>
        <rFont val="宋体"/>
        <charset val="0"/>
      </rPr>
      <t>亩，周家村</t>
    </r>
    <r>
      <rPr>
        <sz val="16"/>
        <rFont val="Times New Roman"/>
        <charset val="0"/>
      </rPr>
      <t>15</t>
    </r>
    <r>
      <rPr>
        <sz val="16"/>
        <rFont val="宋体"/>
        <charset val="0"/>
      </rPr>
      <t>户</t>
    </r>
    <r>
      <rPr>
        <sz val="16"/>
        <rFont val="Times New Roman"/>
        <charset val="0"/>
      </rPr>
      <t>53</t>
    </r>
    <r>
      <rPr>
        <sz val="16"/>
        <rFont val="宋体"/>
        <charset val="0"/>
      </rPr>
      <t>亩冬花。</t>
    </r>
  </si>
  <si>
    <t>大阳镇中药材种植到户补助项目</t>
  </si>
  <si>
    <r>
      <rPr>
        <sz val="16"/>
        <rFont val="宋体"/>
        <charset val="134"/>
      </rPr>
      <t>大阳镇投入</t>
    </r>
    <r>
      <rPr>
        <sz val="16"/>
        <rFont val="Times New Roman"/>
        <charset val="0"/>
      </rPr>
      <t>57.5550</t>
    </r>
    <r>
      <rPr>
        <sz val="16"/>
        <rFont val="宋体"/>
        <charset val="134"/>
      </rPr>
      <t>万元监测户、脱贫户种植中药材</t>
    </r>
    <r>
      <rPr>
        <sz val="16"/>
        <rFont val="Times New Roman"/>
        <charset val="0"/>
      </rPr>
      <t>639.5</t>
    </r>
    <r>
      <rPr>
        <sz val="16"/>
        <rFont val="宋体"/>
        <charset val="134"/>
      </rPr>
      <t>亩，每亩补助</t>
    </r>
    <r>
      <rPr>
        <sz val="16"/>
        <rFont val="Times New Roman"/>
        <charset val="0"/>
      </rPr>
      <t>900</t>
    </r>
    <r>
      <rPr>
        <sz val="16"/>
        <rFont val="宋体"/>
        <charset val="134"/>
      </rPr>
      <t>元。其中大阳村</t>
    </r>
    <r>
      <rPr>
        <sz val="16"/>
        <rFont val="Times New Roman"/>
        <charset val="0"/>
      </rPr>
      <t>87</t>
    </r>
    <r>
      <rPr>
        <sz val="16"/>
        <rFont val="宋体"/>
        <charset val="134"/>
      </rPr>
      <t>户</t>
    </r>
    <r>
      <rPr>
        <sz val="16"/>
        <rFont val="Times New Roman"/>
        <charset val="0"/>
      </rPr>
      <t>300</t>
    </r>
    <r>
      <rPr>
        <sz val="16"/>
        <rFont val="宋体"/>
        <charset val="134"/>
      </rPr>
      <t>亩、河李村</t>
    </r>
    <r>
      <rPr>
        <sz val="16"/>
        <rFont val="Times New Roman"/>
        <charset val="0"/>
      </rPr>
      <t>9</t>
    </r>
    <r>
      <rPr>
        <sz val="16"/>
        <rFont val="宋体"/>
        <charset val="134"/>
      </rPr>
      <t>户</t>
    </r>
    <r>
      <rPr>
        <sz val="16"/>
        <rFont val="Times New Roman"/>
        <charset val="0"/>
      </rPr>
      <t>25</t>
    </r>
    <r>
      <rPr>
        <sz val="16"/>
        <rFont val="宋体"/>
        <charset val="134"/>
      </rPr>
      <t>亩、刘沟村</t>
    </r>
    <r>
      <rPr>
        <sz val="16"/>
        <rFont val="Times New Roman"/>
        <charset val="0"/>
      </rPr>
      <t>11</t>
    </r>
    <r>
      <rPr>
        <sz val="16"/>
        <rFont val="宋体"/>
        <charset val="134"/>
      </rPr>
      <t>户</t>
    </r>
    <r>
      <rPr>
        <sz val="16"/>
        <rFont val="Times New Roman"/>
        <charset val="0"/>
      </rPr>
      <t>53</t>
    </r>
    <r>
      <rPr>
        <sz val="16"/>
        <rFont val="宋体"/>
        <charset val="134"/>
      </rPr>
      <t>亩、太原村</t>
    </r>
    <r>
      <rPr>
        <sz val="16"/>
        <rFont val="Times New Roman"/>
        <charset val="0"/>
      </rPr>
      <t>1</t>
    </r>
    <r>
      <rPr>
        <sz val="16"/>
        <rFont val="宋体"/>
        <charset val="134"/>
      </rPr>
      <t>户</t>
    </r>
    <r>
      <rPr>
        <sz val="16"/>
        <rFont val="Times New Roman"/>
        <charset val="0"/>
      </rPr>
      <t>2</t>
    </r>
    <r>
      <rPr>
        <sz val="16"/>
        <rFont val="宋体"/>
        <charset val="134"/>
      </rPr>
      <t>亩、吴家村</t>
    </r>
    <r>
      <rPr>
        <sz val="16"/>
        <rFont val="Times New Roman"/>
        <charset val="0"/>
      </rPr>
      <t>9</t>
    </r>
    <r>
      <rPr>
        <sz val="16"/>
        <rFont val="宋体"/>
        <charset val="134"/>
      </rPr>
      <t>户</t>
    </r>
    <r>
      <rPr>
        <sz val="16"/>
        <rFont val="Times New Roman"/>
        <charset val="0"/>
      </rPr>
      <t>15.5</t>
    </r>
    <r>
      <rPr>
        <sz val="16"/>
        <rFont val="宋体"/>
        <charset val="134"/>
      </rPr>
      <t>亩、闫庄村</t>
    </r>
    <r>
      <rPr>
        <sz val="16"/>
        <rFont val="Times New Roman"/>
        <charset val="0"/>
      </rPr>
      <t>27</t>
    </r>
    <r>
      <rPr>
        <sz val="16"/>
        <rFont val="宋体"/>
        <charset val="134"/>
      </rPr>
      <t>户</t>
    </r>
    <r>
      <rPr>
        <sz val="16"/>
        <rFont val="Times New Roman"/>
        <charset val="0"/>
      </rPr>
      <t>32</t>
    </r>
    <r>
      <rPr>
        <sz val="16"/>
        <rFont val="宋体"/>
        <charset val="134"/>
      </rPr>
      <t>亩、阳沟村</t>
    </r>
    <r>
      <rPr>
        <sz val="16"/>
        <rFont val="Times New Roman"/>
        <charset val="0"/>
      </rPr>
      <t>11</t>
    </r>
    <r>
      <rPr>
        <sz val="16"/>
        <rFont val="宋体"/>
        <charset val="134"/>
      </rPr>
      <t>户</t>
    </r>
    <r>
      <rPr>
        <sz val="16"/>
        <rFont val="Times New Roman"/>
        <charset val="0"/>
      </rPr>
      <t>55</t>
    </r>
    <r>
      <rPr>
        <sz val="16"/>
        <rFont val="宋体"/>
        <charset val="134"/>
      </rPr>
      <t>亩、阳湾村</t>
    </r>
    <r>
      <rPr>
        <sz val="16"/>
        <rFont val="Times New Roman"/>
        <charset val="0"/>
      </rPr>
      <t>3</t>
    </r>
    <r>
      <rPr>
        <sz val="16"/>
        <rFont val="宋体"/>
        <charset val="134"/>
      </rPr>
      <t>户</t>
    </r>
    <r>
      <rPr>
        <sz val="16"/>
        <rFont val="Times New Roman"/>
        <charset val="0"/>
      </rPr>
      <t>3.5</t>
    </r>
    <r>
      <rPr>
        <sz val="16"/>
        <rFont val="宋体"/>
        <charset val="134"/>
      </rPr>
      <t>亩、寨子村</t>
    </r>
    <r>
      <rPr>
        <sz val="16"/>
        <rFont val="Times New Roman"/>
        <charset val="0"/>
      </rPr>
      <t>8</t>
    </r>
    <r>
      <rPr>
        <sz val="16"/>
        <rFont val="宋体"/>
        <charset val="134"/>
      </rPr>
      <t>户</t>
    </r>
    <r>
      <rPr>
        <sz val="16"/>
        <rFont val="Times New Roman"/>
        <charset val="0"/>
      </rPr>
      <t>40</t>
    </r>
    <r>
      <rPr>
        <sz val="16"/>
        <rFont val="宋体"/>
        <charset val="134"/>
      </rPr>
      <t>亩、中庄村</t>
    </r>
    <r>
      <rPr>
        <sz val="16"/>
        <rFont val="Times New Roman"/>
        <charset val="0"/>
      </rPr>
      <t>3</t>
    </r>
    <r>
      <rPr>
        <sz val="16"/>
        <rFont val="宋体"/>
        <charset val="134"/>
      </rPr>
      <t>户</t>
    </r>
    <r>
      <rPr>
        <sz val="16"/>
        <rFont val="Times New Roman"/>
        <charset val="0"/>
      </rPr>
      <t>14</t>
    </r>
    <r>
      <rPr>
        <sz val="16"/>
        <rFont val="宋体"/>
        <charset val="134"/>
      </rPr>
      <t>亩、高沟村</t>
    </r>
    <r>
      <rPr>
        <sz val="16"/>
        <rFont val="Times New Roman"/>
        <charset val="0"/>
      </rPr>
      <t>2</t>
    </r>
    <r>
      <rPr>
        <sz val="16"/>
        <rFont val="宋体"/>
        <charset val="134"/>
      </rPr>
      <t>户</t>
    </r>
    <r>
      <rPr>
        <sz val="16"/>
        <rFont val="Times New Roman"/>
        <charset val="0"/>
      </rPr>
      <t>9</t>
    </r>
    <r>
      <rPr>
        <sz val="16"/>
        <rFont val="宋体"/>
        <charset val="134"/>
      </rPr>
      <t>亩、侯吴村</t>
    </r>
    <r>
      <rPr>
        <sz val="16"/>
        <rFont val="Times New Roman"/>
        <charset val="0"/>
      </rPr>
      <t>20</t>
    </r>
    <r>
      <rPr>
        <sz val="16"/>
        <rFont val="宋体"/>
        <charset val="134"/>
      </rPr>
      <t>户</t>
    </r>
    <r>
      <rPr>
        <sz val="16"/>
        <rFont val="Times New Roman"/>
        <charset val="0"/>
      </rPr>
      <t>36.5</t>
    </r>
    <r>
      <rPr>
        <sz val="16"/>
        <rFont val="宋体"/>
        <charset val="134"/>
      </rPr>
      <t>亩、刘山村</t>
    </r>
    <r>
      <rPr>
        <sz val="16"/>
        <rFont val="Times New Roman"/>
        <charset val="0"/>
      </rPr>
      <t>13</t>
    </r>
    <r>
      <rPr>
        <sz val="16"/>
        <rFont val="宋体"/>
        <charset val="134"/>
      </rPr>
      <t>户</t>
    </r>
    <r>
      <rPr>
        <sz val="16"/>
        <rFont val="Times New Roman"/>
        <charset val="0"/>
      </rPr>
      <t>39</t>
    </r>
    <r>
      <rPr>
        <sz val="16"/>
        <rFont val="宋体"/>
        <charset val="134"/>
      </rPr>
      <t>亩、小杨村</t>
    </r>
    <r>
      <rPr>
        <sz val="16"/>
        <rFont val="Times New Roman"/>
        <charset val="0"/>
      </rPr>
      <t>6</t>
    </r>
    <r>
      <rPr>
        <sz val="16"/>
        <rFont val="宋体"/>
        <charset val="134"/>
      </rPr>
      <t>户</t>
    </r>
    <r>
      <rPr>
        <sz val="16"/>
        <rFont val="Times New Roman"/>
        <charset val="0"/>
      </rPr>
      <t>15</t>
    </r>
    <r>
      <rPr>
        <sz val="16"/>
        <rFont val="宋体"/>
        <charset val="134"/>
      </rPr>
      <t>亩。</t>
    </r>
  </si>
  <si>
    <t>川王镇中药材种植到户补助项目</t>
  </si>
  <si>
    <r>
      <rPr>
        <sz val="16"/>
        <rFont val="宋体"/>
        <charset val="0"/>
      </rPr>
      <t>在</t>
    </r>
    <r>
      <rPr>
        <sz val="16"/>
        <rFont val="Times New Roman"/>
        <charset val="0"/>
      </rPr>
      <t>3</t>
    </r>
    <r>
      <rPr>
        <sz val="16"/>
        <rFont val="宋体"/>
        <charset val="0"/>
      </rPr>
      <t>村投资</t>
    </r>
    <r>
      <rPr>
        <sz val="16"/>
        <rFont val="Times New Roman"/>
        <charset val="0"/>
      </rPr>
      <t>21.78</t>
    </r>
    <r>
      <rPr>
        <sz val="16"/>
        <rFont val="宋体"/>
        <charset val="0"/>
      </rPr>
      <t>万元种植冬花</t>
    </r>
    <r>
      <rPr>
        <sz val="16"/>
        <rFont val="Times New Roman"/>
        <charset val="0"/>
      </rPr>
      <t>242</t>
    </r>
    <r>
      <rPr>
        <sz val="16"/>
        <rFont val="宋体"/>
        <charset val="0"/>
      </rPr>
      <t>亩，其中哈沟村</t>
    </r>
    <r>
      <rPr>
        <sz val="16"/>
        <rFont val="Times New Roman"/>
        <charset val="0"/>
      </rPr>
      <t>2</t>
    </r>
    <r>
      <rPr>
        <sz val="16"/>
        <rFont val="宋体"/>
        <charset val="0"/>
      </rPr>
      <t>户</t>
    </r>
    <r>
      <rPr>
        <sz val="16"/>
        <rFont val="Times New Roman"/>
        <charset val="0"/>
      </rPr>
      <t>16</t>
    </r>
    <r>
      <rPr>
        <sz val="16"/>
        <rFont val="宋体"/>
        <charset val="0"/>
      </rPr>
      <t>亩；松树湾村</t>
    </r>
    <r>
      <rPr>
        <sz val="16"/>
        <rFont val="Times New Roman"/>
        <charset val="0"/>
      </rPr>
      <t>40</t>
    </r>
    <r>
      <rPr>
        <sz val="16"/>
        <rFont val="宋体"/>
        <charset val="0"/>
      </rPr>
      <t>户</t>
    </r>
    <r>
      <rPr>
        <sz val="16"/>
        <rFont val="Times New Roman"/>
        <charset val="0"/>
      </rPr>
      <t>200</t>
    </r>
    <r>
      <rPr>
        <sz val="16"/>
        <rFont val="宋体"/>
        <charset val="0"/>
      </rPr>
      <t>亩；王沟村</t>
    </r>
    <r>
      <rPr>
        <sz val="16"/>
        <rFont val="Times New Roman"/>
        <charset val="0"/>
      </rPr>
      <t>5</t>
    </r>
    <r>
      <rPr>
        <sz val="16"/>
        <rFont val="宋体"/>
        <charset val="0"/>
      </rPr>
      <t>户</t>
    </r>
    <r>
      <rPr>
        <sz val="16"/>
        <rFont val="Times New Roman"/>
        <charset val="0"/>
      </rPr>
      <t>26</t>
    </r>
    <r>
      <rPr>
        <sz val="16"/>
        <rFont val="宋体"/>
        <charset val="0"/>
      </rPr>
      <t>亩；每亩</t>
    </r>
    <r>
      <rPr>
        <sz val="16"/>
        <rFont val="Times New Roman"/>
        <charset val="0"/>
      </rPr>
      <t>900</t>
    </r>
    <r>
      <rPr>
        <sz val="16"/>
        <rFont val="宋体"/>
        <charset val="0"/>
      </rPr>
      <t>元；西崖村种植板蓝根</t>
    </r>
    <r>
      <rPr>
        <sz val="16"/>
        <rFont val="Times New Roman"/>
        <charset val="0"/>
      </rPr>
      <t>12</t>
    </r>
    <r>
      <rPr>
        <sz val="16"/>
        <rFont val="宋体"/>
        <charset val="0"/>
      </rPr>
      <t>户</t>
    </r>
    <r>
      <rPr>
        <sz val="16"/>
        <rFont val="Times New Roman"/>
        <charset val="0"/>
      </rPr>
      <t>36</t>
    </r>
    <r>
      <rPr>
        <sz val="16"/>
        <rFont val="宋体"/>
        <charset val="0"/>
      </rPr>
      <t>亩，每亩</t>
    </r>
    <r>
      <rPr>
        <sz val="16"/>
        <rFont val="Times New Roman"/>
        <charset val="0"/>
      </rPr>
      <t>900</t>
    </r>
    <r>
      <rPr>
        <sz val="16"/>
        <rFont val="宋体"/>
        <charset val="0"/>
      </rPr>
      <t>元。</t>
    </r>
  </si>
  <si>
    <t>胡川镇脱贫户中药材到户补助项目</t>
  </si>
  <si>
    <t>胡川镇中药材42户共80亩，每亩补助900元，共7.2万元，其中：脱贫户40户共78亩；潘峪村33户种植冬花48亩；柳湾村7户30亩（冬花3户15亩、板蓝根4户15亩）。监测户2户共2亩，潘峪村2户种植2亩。</t>
  </si>
  <si>
    <t>刘堡镇中药材种植到户补助项目</t>
  </si>
  <si>
    <r>
      <rPr>
        <sz val="16"/>
        <rFont val="宋体"/>
        <charset val="0"/>
      </rPr>
      <t>刘堡村种植中药材</t>
    </r>
    <r>
      <rPr>
        <sz val="16"/>
        <rFont val="Times New Roman"/>
        <charset val="0"/>
      </rPr>
      <t>6</t>
    </r>
    <r>
      <rPr>
        <sz val="16"/>
        <rFont val="宋体"/>
        <charset val="0"/>
      </rPr>
      <t>户</t>
    </r>
    <r>
      <rPr>
        <sz val="16"/>
        <rFont val="Times New Roman"/>
        <charset val="0"/>
      </rPr>
      <t>37</t>
    </r>
    <r>
      <rPr>
        <sz val="16"/>
        <rFont val="宋体"/>
        <charset val="0"/>
      </rPr>
      <t>亩，其中柴胡</t>
    </r>
    <r>
      <rPr>
        <sz val="16"/>
        <rFont val="Times New Roman"/>
        <charset val="0"/>
      </rPr>
      <t>3</t>
    </r>
    <r>
      <rPr>
        <sz val="16"/>
        <rFont val="宋体"/>
        <charset val="0"/>
      </rPr>
      <t>户</t>
    </r>
    <r>
      <rPr>
        <sz val="16"/>
        <rFont val="Times New Roman"/>
        <charset val="0"/>
      </rPr>
      <t>15</t>
    </r>
    <r>
      <rPr>
        <sz val="16"/>
        <rFont val="宋体"/>
        <charset val="0"/>
      </rPr>
      <t>亩，冬花</t>
    </r>
    <r>
      <rPr>
        <sz val="16"/>
        <rFont val="Times New Roman"/>
        <charset val="0"/>
      </rPr>
      <t>3</t>
    </r>
    <r>
      <rPr>
        <sz val="16"/>
        <rFont val="宋体"/>
        <charset val="0"/>
      </rPr>
      <t>户</t>
    </r>
    <r>
      <rPr>
        <sz val="16"/>
        <rFont val="Times New Roman"/>
        <charset val="0"/>
      </rPr>
      <t>22</t>
    </r>
    <r>
      <rPr>
        <sz val="16"/>
        <rFont val="宋体"/>
        <charset val="0"/>
      </rPr>
      <t>亩，每亩补助</t>
    </r>
    <r>
      <rPr>
        <sz val="16"/>
        <rFont val="Times New Roman"/>
        <charset val="0"/>
      </rPr>
      <t>900</t>
    </r>
    <r>
      <rPr>
        <sz val="16"/>
        <rFont val="宋体"/>
        <charset val="0"/>
      </rPr>
      <t>元，共计</t>
    </r>
    <r>
      <rPr>
        <sz val="16"/>
        <rFont val="Times New Roman"/>
        <charset val="0"/>
      </rPr>
      <t>3.33</t>
    </r>
    <r>
      <rPr>
        <sz val="16"/>
        <rFont val="宋体"/>
        <charset val="0"/>
      </rPr>
      <t>万元。</t>
    </r>
  </si>
  <si>
    <t>张家川镇中药材种植到户补助项目</t>
  </si>
  <si>
    <r>
      <rPr>
        <sz val="16"/>
        <rFont val="宋体"/>
        <charset val="0"/>
      </rPr>
      <t>共</t>
    </r>
    <r>
      <rPr>
        <sz val="16"/>
        <rFont val="Times New Roman"/>
        <charset val="0"/>
      </rPr>
      <t>173</t>
    </r>
    <r>
      <rPr>
        <sz val="16"/>
        <rFont val="宋体"/>
        <charset val="0"/>
      </rPr>
      <t>户</t>
    </r>
    <r>
      <rPr>
        <sz val="16"/>
        <rFont val="Times New Roman"/>
        <charset val="0"/>
      </rPr>
      <t>446</t>
    </r>
    <r>
      <rPr>
        <sz val="16"/>
        <rFont val="宋体"/>
        <charset val="0"/>
      </rPr>
      <t>亩。阳上村</t>
    </r>
    <r>
      <rPr>
        <sz val="16"/>
        <rFont val="Times New Roman"/>
        <charset val="0"/>
      </rPr>
      <t>1</t>
    </r>
    <r>
      <rPr>
        <sz val="16"/>
        <rFont val="宋体"/>
        <charset val="0"/>
      </rPr>
      <t>户</t>
    </r>
    <r>
      <rPr>
        <sz val="16"/>
        <rFont val="Times New Roman"/>
        <charset val="0"/>
      </rPr>
      <t>5</t>
    </r>
    <r>
      <rPr>
        <sz val="16"/>
        <rFont val="宋体"/>
        <charset val="0"/>
      </rPr>
      <t>亩（冬花）、刘家村</t>
    </r>
    <r>
      <rPr>
        <sz val="16"/>
        <rFont val="Times New Roman"/>
        <charset val="0"/>
      </rPr>
      <t>5</t>
    </r>
    <r>
      <rPr>
        <sz val="16"/>
        <rFont val="宋体"/>
        <charset val="0"/>
      </rPr>
      <t>户</t>
    </r>
    <r>
      <rPr>
        <sz val="16"/>
        <rFont val="Times New Roman"/>
        <charset val="0"/>
      </rPr>
      <t>35</t>
    </r>
    <r>
      <rPr>
        <sz val="16"/>
        <rFont val="宋体"/>
        <charset val="0"/>
      </rPr>
      <t>亩（冬花）、刘家村</t>
    </r>
    <r>
      <rPr>
        <sz val="16"/>
        <rFont val="Times New Roman"/>
        <charset val="0"/>
      </rPr>
      <t>3</t>
    </r>
    <r>
      <rPr>
        <sz val="16"/>
        <rFont val="宋体"/>
        <charset val="0"/>
      </rPr>
      <t>户</t>
    </r>
    <r>
      <rPr>
        <sz val="16"/>
        <rFont val="Times New Roman"/>
        <charset val="0"/>
      </rPr>
      <t>26</t>
    </r>
    <r>
      <rPr>
        <sz val="16"/>
        <rFont val="宋体"/>
        <charset val="0"/>
      </rPr>
      <t>亩（黄芩）、下仁村</t>
    </r>
    <r>
      <rPr>
        <sz val="16"/>
        <rFont val="Times New Roman"/>
        <charset val="0"/>
      </rPr>
      <t>6</t>
    </r>
    <r>
      <rPr>
        <sz val="16"/>
        <rFont val="宋体"/>
        <charset val="0"/>
      </rPr>
      <t>户</t>
    </r>
    <r>
      <rPr>
        <sz val="16"/>
        <rFont val="Times New Roman"/>
        <charset val="0"/>
      </rPr>
      <t>50</t>
    </r>
    <r>
      <rPr>
        <sz val="16"/>
        <rFont val="宋体"/>
        <charset val="0"/>
      </rPr>
      <t>亩（冬花）、赵阳村</t>
    </r>
    <r>
      <rPr>
        <sz val="16"/>
        <rFont val="Times New Roman"/>
        <charset val="0"/>
      </rPr>
      <t>158</t>
    </r>
    <r>
      <rPr>
        <sz val="16"/>
        <rFont val="宋体"/>
        <charset val="0"/>
      </rPr>
      <t>户</t>
    </r>
    <r>
      <rPr>
        <sz val="16"/>
        <rFont val="Times New Roman"/>
        <charset val="0"/>
      </rPr>
      <t>330</t>
    </r>
    <r>
      <rPr>
        <sz val="16"/>
        <rFont val="宋体"/>
        <charset val="0"/>
      </rPr>
      <t>亩（黄芩）。每亩补助</t>
    </r>
    <r>
      <rPr>
        <sz val="16"/>
        <rFont val="Times New Roman"/>
        <charset val="0"/>
      </rPr>
      <t>900</t>
    </r>
    <r>
      <rPr>
        <sz val="16"/>
        <rFont val="宋体"/>
        <charset val="0"/>
      </rPr>
      <t>元。</t>
    </r>
  </si>
  <si>
    <t>恭门镇中药材种植到户补助项目</t>
  </si>
  <si>
    <r>
      <rPr>
        <sz val="16"/>
        <rFont val="宋体"/>
        <charset val="0"/>
      </rPr>
      <t>恭门镇冬花种植共</t>
    </r>
    <r>
      <rPr>
        <sz val="16"/>
        <rFont val="Times New Roman"/>
        <charset val="0"/>
      </rPr>
      <t>74</t>
    </r>
    <r>
      <rPr>
        <sz val="16"/>
        <rFont val="宋体"/>
        <charset val="0"/>
      </rPr>
      <t>户</t>
    </r>
    <r>
      <rPr>
        <sz val="16"/>
        <rFont val="Times New Roman"/>
        <charset val="0"/>
      </rPr>
      <t>409.6</t>
    </r>
    <r>
      <rPr>
        <sz val="16"/>
        <rFont val="宋体"/>
        <charset val="0"/>
      </rPr>
      <t>亩，亩补</t>
    </r>
    <r>
      <rPr>
        <sz val="16"/>
        <rFont val="Times New Roman"/>
        <charset val="0"/>
      </rPr>
      <t>900</t>
    </r>
    <r>
      <rPr>
        <sz val="16"/>
        <rFont val="宋体"/>
        <charset val="0"/>
      </rPr>
      <t>元，共补助</t>
    </r>
    <r>
      <rPr>
        <sz val="16"/>
        <rFont val="Times New Roman"/>
        <charset val="0"/>
      </rPr>
      <t>36.864</t>
    </r>
    <r>
      <rPr>
        <sz val="16"/>
        <rFont val="宋体"/>
        <charset val="0"/>
      </rPr>
      <t>万元。其中灵台村</t>
    </r>
    <r>
      <rPr>
        <sz val="16"/>
        <rFont val="Times New Roman"/>
        <charset val="0"/>
      </rPr>
      <t>19.6</t>
    </r>
    <r>
      <rPr>
        <sz val="16"/>
        <rFont val="宋体"/>
        <charset val="0"/>
      </rPr>
      <t>亩</t>
    </r>
    <r>
      <rPr>
        <sz val="16"/>
        <rFont val="Times New Roman"/>
        <charset val="0"/>
      </rPr>
      <t>4</t>
    </r>
    <r>
      <rPr>
        <sz val="16"/>
        <rFont val="宋体"/>
        <charset val="0"/>
      </rPr>
      <t>户、城子村</t>
    </r>
    <r>
      <rPr>
        <sz val="16"/>
        <rFont val="Times New Roman"/>
        <charset val="0"/>
      </rPr>
      <t>60</t>
    </r>
    <r>
      <rPr>
        <sz val="16"/>
        <rFont val="宋体"/>
        <charset val="0"/>
      </rPr>
      <t>亩</t>
    </r>
    <r>
      <rPr>
        <sz val="16"/>
        <rFont val="Times New Roman"/>
        <charset val="0"/>
      </rPr>
      <t>7</t>
    </r>
    <r>
      <rPr>
        <sz val="16"/>
        <rFont val="宋体"/>
        <charset val="0"/>
      </rPr>
      <t>户、杨坡村</t>
    </r>
    <r>
      <rPr>
        <sz val="16"/>
        <rFont val="Times New Roman"/>
        <charset val="0"/>
      </rPr>
      <t>110</t>
    </r>
    <r>
      <rPr>
        <sz val="16"/>
        <rFont val="宋体"/>
        <charset val="0"/>
      </rPr>
      <t>亩</t>
    </r>
    <r>
      <rPr>
        <sz val="16"/>
        <rFont val="Times New Roman"/>
        <charset val="0"/>
      </rPr>
      <t>11</t>
    </r>
    <r>
      <rPr>
        <sz val="16"/>
        <rFont val="宋体"/>
        <charset val="0"/>
      </rPr>
      <t>户、西坡村</t>
    </r>
    <r>
      <rPr>
        <sz val="16"/>
        <rFont val="Times New Roman"/>
        <charset val="0"/>
      </rPr>
      <t>26</t>
    </r>
    <r>
      <rPr>
        <sz val="16"/>
        <rFont val="宋体"/>
        <charset val="0"/>
      </rPr>
      <t>户</t>
    </r>
    <r>
      <rPr>
        <sz val="16"/>
        <rFont val="Times New Roman"/>
        <charset val="0"/>
      </rPr>
      <t>100</t>
    </r>
    <r>
      <rPr>
        <sz val="16"/>
        <rFont val="宋体"/>
        <charset val="0"/>
      </rPr>
      <t>亩、付川村</t>
    </r>
    <r>
      <rPr>
        <sz val="16"/>
        <rFont val="Times New Roman"/>
        <charset val="0"/>
      </rPr>
      <t>120</t>
    </r>
    <r>
      <rPr>
        <sz val="16"/>
        <rFont val="宋体"/>
        <charset val="0"/>
      </rPr>
      <t>亩</t>
    </r>
    <r>
      <rPr>
        <sz val="16"/>
        <rFont val="Times New Roman"/>
        <charset val="0"/>
      </rPr>
      <t>26</t>
    </r>
    <r>
      <rPr>
        <sz val="16"/>
        <rFont val="宋体"/>
        <charset val="0"/>
      </rPr>
      <t>户。恭门镇半夏种植共</t>
    </r>
    <r>
      <rPr>
        <sz val="16"/>
        <rFont val="Times New Roman"/>
        <charset val="0"/>
      </rPr>
      <t>57</t>
    </r>
    <r>
      <rPr>
        <sz val="16"/>
        <rFont val="宋体"/>
        <charset val="0"/>
      </rPr>
      <t>户</t>
    </r>
    <r>
      <rPr>
        <sz val="16"/>
        <rFont val="Times New Roman"/>
        <charset val="0"/>
      </rPr>
      <t>166</t>
    </r>
    <r>
      <rPr>
        <sz val="16"/>
        <rFont val="宋体"/>
        <charset val="0"/>
      </rPr>
      <t>亩，亩补</t>
    </r>
    <r>
      <rPr>
        <sz val="16"/>
        <rFont val="Times New Roman"/>
        <charset val="0"/>
      </rPr>
      <t>1700</t>
    </r>
    <r>
      <rPr>
        <sz val="16"/>
        <rFont val="宋体"/>
        <charset val="0"/>
      </rPr>
      <t>元，共补助</t>
    </r>
    <r>
      <rPr>
        <sz val="16"/>
        <rFont val="Times New Roman"/>
        <charset val="0"/>
      </rPr>
      <t>28.22</t>
    </r>
    <r>
      <rPr>
        <sz val="16"/>
        <rFont val="宋体"/>
        <charset val="0"/>
      </rPr>
      <t>万元。其中城子村</t>
    </r>
    <r>
      <rPr>
        <sz val="16"/>
        <rFont val="Times New Roman"/>
        <charset val="0"/>
      </rPr>
      <t>70</t>
    </r>
    <r>
      <rPr>
        <sz val="16"/>
        <rFont val="宋体"/>
        <charset val="0"/>
      </rPr>
      <t>亩</t>
    </r>
    <r>
      <rPr>
        <sz val="16"/>
        <rFont val="Times New Roman"/>
        <charset val="0"/>
      </rPr>
      <t>19</t>
    </r>
    <r>
      <rPr>
        <sz val="16"/>
        <rFont val="宋体"/>
        <charset val="0"/>
      </rPr>
      <t>户、恭门村</t>
    </r>
    <r>
      <rPr>
        <sz val="16"/>
        <rFont val="Times New Roman"/>
        <charset val="0"/>
      </rPr>
      <t>23</t>
    </r>
    <r>
      <rPr>
        <sz val="16"/>
        <rFont val="宋体"/>
        <charset val="0"/>
      </rPr>
      <t>户</t>
    </r>
    <r>
      <rPr>
        <sz val="16"/>
        <rFont val="Times New Roman"/>
        <charset val="0"/>
      </rPr>
      <t>36</t>
    </r>
    <r>
      <rPr>
        <sz val="16"/>
        <rFont val="宋体"/>
        <charset val="0"/>
      </rPr>
      <t>亩、麻崖村</t>
    </r>
    <r>
      <rPr>
        <sz val="16"/>
        <rFont val="Times New Roman"/>
        <charset val="0"/>
      </rPr>
      <t>60</t>
    </r>
    <r>
      <rPr>
        <sz val="16"/>
        <rFont val="宋体"/>
        <charset val="0"/>
      </rPr>
      <t>亩</t>
    </r>
    <r>
      <rPr>
        <sz val="16"/>
        <rFont val="Times New Roman"/>
        <charset val="0"/>
      </rPr>
      <t>15</t>
    </r>
    <r>
      <rPr>
        <sz val="16"/>
        <rFont val="宋体"/>
        <charset val="0"/>
      </rPr>
      <t>户。恭门镇黄芪种植共</t>
    </r>
    <r>
      <rPr>
        <sz val="16"/>
        <rFont val="Times New Roman"/>
        <charset val="0"/>
      </rPr>
      <t>65</t>
    </r>
    <r>
      <rPr>
        <sz val="16"/>
        <rFont val="宋体"/>
        <charset val="0"/>
      </rPr>
      <t>户</t>
    </r>
    <r>
      <rPr>
        <sz val="16"/>
        <rFont val="Times New Roman"/>
        <charset val="0"/>
      </rPr>
      <t>250.5</t>
    </r>
    <r>
      <rPr>
        <sz val="16"/>
        <rFont val="宋体"/>
        <charset val="0"/>
      </rPr>
      <t>亩，亩补</t>
    </r>
    <r>
      <rPr>
        <sz val="16"/>
        <rFont val="Times New Roman"/>
        <charset val="0"/>
      </rPr>
      <t>900</t>
    </r>
    <r>
      <rPr>
        <sz val="16"/>
        <rFont val="宋体"/>
        <charset val="0"/>
      </rPr>
      <t>元，共补助</t>
    </r>
    <r>
      <rPr>
        <sz val="16"/>
        <rFont val="Times New Roman"/>
        <charset val="0"/>
      </rPr>
      <t>22.5450</t>
    </r>
    <r>
      <rPr>
        <sz val="16"/>
        <rFont val="宋体"/>
        <charset val="0"/>
      </rPr>
      <t>万元。其中灵台村</t>
    </r>
    <r>
      <rPr>
        <sz val="16"/>
        <rFont val="Times New Roman"/>
        <charset val="0"/>
      </rPr>
      <t>126.3</t>
    </r>
    <r>
      <rPr>
        <sz val="16"/>
        <rFont val="宋体"/>
        <charset val="0"/>
      </rPr>
      <t>亩</t>
    </r>
    <r>
      <rPr>
        <sz val="16"/>
        <rFont val="Times New Roman"/>
        <charset val="0"/>
      </rPr>
      <t>22</t>
    </r>
    <r>
      <rPr>
        <sz val="16"/>
        <rFont val="宋体"/>
        <charset val="0"/>
      </rPr>
      <t>户、麻崖村</t>
    </r>
    <r>
      <rPr>
        <sz val="16"/>
        <rFont val="Times New Roman"/>
        <charset val="0"/>
      </rPr>
      <t>50</t>
    </r>
    <r>
      <rPr>
        <sz val="16"/>
        <rFont val="宋体"/>
        <charset val="0"/>
      </rPr>
      <t>亩</t>
    </r>
    <r>
      <rPr>
        <sz val="16"/>
        <rFont val="Times New Roman"/>
        <charset val="0"/>
      </rPr>
      <t>5</t>
    </r>
    <r>
      <rPr>
        <sz val="16"/>
        <rFont val="宋体"/>
        <charset val="0"/>
      </rPr>
      <t>户、张窑村</t>
    </r>
    <r>
      <rPr>
        <sz val="16"/>
        <rFont val="Times New Roman"/>
        <charset val="0"/>
      </rPr>
      <t>54.2</t>
    </r>
    <r>
      <rPr>
        <sz val="16"/>
        <rFont val="宋体"/>
        <charset val="0"/>
      </rPr>
      <t>亩</t>
    </r>
    <r>
      <rPr>
        <sz val="16"/>
        <rFont val="Times New Roman"/>
        <charset val="0"/>
      </rPr>
      <t>18</t>
    </r>
    <r>
      <rPr>
        <sz val="16"/>
        <rFont val="宋体"/>
        <charset val="0"/>
      </rPr>
      <t>户。天河村</t>
    </r>
    <r>
      <rPr>
        <sz val="16"/>
        <rFont val="Times New Roman"/>
        <charset val="0"/>
      </rPr>
      <t>20</t>
    </r>
    <r>
      <rPr>
        <sz val="16"/>
        <rFont val="宋体"/>
        <charset val="0"/>
      </rPr>
      <t>亩</t>
    </r>
    <r>
      <rPr>
        <sz val="16"/>
        <rFont val="Times New Roman"/>
        <charset val="0"/>
      </rPr>
      <t>2</t>
    </r>
    <r>
      <rPr>
        <sz val="16"/>
        <rFont val="宋体"/>
        <charset val="0"/>
      </rPr>
      <t>户。恭门镇党参种植共</t>
    </r>
    <r>
      <rPr>
        <sz val="16"/>
        <rFont val="Times New Roman"/>
        <charset val="0"/>
      </rPr>
      <t>18</t>
    </r>
    <r>
      <rPr>
        <sz val="16"/>
        <rFont val="宋体"/>
        <charset val="0"/>
      </rPr>
      <t>户</t>
    </r>
    <r>
      <rPr>
        <sz val="16"/>
        <rFont val="Times New Roman"/>
        <charset val="0"/>
      </rPr>
      <t>50</t>
    </r>
    <r>
      <rPr>
        <sz val="16"/>
        <rFont val="宋体"/>
        <charset val="0"/>
      </rPr>
      <t>亩，亩补</t>
    </r>
    <r>
      <rPr>
        <sz val="16"/>
        <rFont val="Times New Roman"/>
        <charset val="0"/>
      </rPr>
      <t>900</t>
    </r>
    <r>
      <rPr>
        <sz val="16"/>
        <rFont val="宋体"/>
        <charset val="0"/>
      </rPr>
      <t>元，共补助</t>
    </r>
    <r>
      <rPr>
        <sz val="16"/>
        <rFont val="Times New Roman"/>
        <charset val="0"/>
      </rPr>
      <t>4.5</t>
    </r>
    <r>
      <rPr>
        <sz val="16"/>
        <rFont val="宋体"/>
        <charset val="0"/>
      </rPr>
      <t>万元。付川村</t>
    </r>
    <r>
      <rPr>
        <sz val="16"/>
        <rFont val="Times New Roman"/>
        <charset val="0"/>
      </rPr>
      <t>50</t>
    </r>
    <r>
      <rPr>
        <sz val="16"/>
        <rFont val="宋体"/>
        <charset val="0"/>
      </rPr>
      <t>亩</t>
    </r>
    <r>
      <rPr>
        <sz val="16"/>
        <rFont val="Times New Roman"/>
        <charset val="0"/>
      </rPr>
      <t>18</t>
    </r>
    <r>
      <rPr>
        <sz val="16"/>
        <rFont val="宋体"/>
        <charset val="0"/>
      </rPr>
      <t>户。</t>
    </r>
  </si>
  <si>
    <t>火麻种植到户补助项目</t>
  </si>
  <si>
    <r>
      <rPr>
        <b/>
        <sz val="16"/>
        <rFont val="宋体"/>
        <charset val="134"/>
      </rPr>
      <t>概算投资</t>
    </r>
    <r>
      <rPr>
        <b/>
        <sz val="16"/>
        <rFont val="Times New Roman"/>
        <charset val="134"/>
      </rPr>
      <t>99.16</t>
    </r>
    <r>
      <rPr>
        <b/>
        <sz val="16"/>
        <rFont val="宋体"/>
        <charset val="134"/>
      </rPr>
      <t>万元用于实施火麻种植到户补助项目</t>
    </r>
    <r>
      <rPr>
        <b/>
        <sz val="16"/>
        <rFont val="Times New Roman"/>
        <charset val="134"/>
      </rPr>
      <t>2479</t>
    </r>
    <r>
      <rPr>
        <b/>
        <sz val="16"/>
        <rFont val="宋体"/>
        <charset val="134"/>
      </rPr>
      <t>亩，每亩补助</t>
    </r>
    <r>
      <rPr>
        <b/>
        <sz val="16"/>
        <rFont val="Times New Roman"/>
        <charset val="134"/>
      </rPr>
      <t>400</t>
    </r>
    <r>
      <rPr>
        <b/>
        <sz val="16"/>
        <rFont val="宋体"/>
        <charset val="134"/>
      </rPr>
      <t>元。</t>
    </r>
  </si>
  <si>
    <t>马鹿镇火麻种植到户补助项目</t>
  </si>
  <si>
    <t>马鹿镇牌楼村、韩河村、陡崖村、龙口村、大滩村、堡梁村、草川村、金川村、白杨村、康王村、林峰村、宝坪村、石庄科村、长宁村、花园村、寺湾村</t>
  </si>
  <si>
    <r>
      <rPr>
        <sz val="16"/>
        <rFont val="宋体"/>
        <charset val="0"/>
      </rPr>
      <t>针对脱贫户和监测户，在马鹿镇种植汉麻</t>
    </r>
    <r>
      <rPr>
        <sz val="16"/>
        <rFont val="Times New Roman"/>
        <charset val="0"/>
      </rPr>
      <t>2394</t>
    </r>
    <r>
      <rPr>
        <sz val="16"/>
        <rFont val="宋体"/>
        <charset val="0"/>
      </rPr>
      <t>亩，涉及脱贫户（监测户）</t>
    </r>
    <r>
      <rPr>
        <sz val="16"/>
        <rFont val="Times New Roman"/>
        <charset val="0"/>
      </rPr>
      <t>538</t>
    </r>
    <r>
      <rPr>
        <sz val="16"/>
        <rFont val="宋体"/>
        <charset val="0"/>
      </rPr>
      <t>户，每亩补助</t>
    </r>
    <r>
      <rPr>
        <sz val="16"/>
        <rFont val="Times New Roman"/>
        <charset val="0"/>
      </rPr>
      <t>400</t>
    </r>
    <r>
      <rPr>
        <sz val="16"/>
        <rFont val="宋体"/>
        <charset val="0"/>
      </rPr>
      <t>元，申请补助资金</t>
    </r>
    <r>
      <rPr>
        <sz val="16"/>
        <rFont val="Times New Roman"/>
        <charset val="0"/>
      </rPr>
      <t>95.76</t>
    </r>
    <r>
      <rPr>
        <sz val="16"/>
        <rFont val="宋体"/>
        <charset val="0"/>
      </rPr>
      <t>万元。其中牌楼村脱贫户</t>
    </r>
    <r>
      <rPr>
        <sz val="16"/>
        <rFont val="Times New Roman"/>
        <charset val="0"/>
      </rPr>
      <t>24</t>
    </r>
    <r>
      <rPr>
        <sz val="16"/>
        <rFont val="宋体"/>
        <charset val="0"/>
      </rPr>
      <t>户</t>
    </r>
    <r>
      <rPr>
        <sz val="16"/>
        <rFont val="Times New Roman"/>
        <charset val="0"/>
      </rPr>
      <t>274</t>
    </r>
    <r>
      <rPr>
        <sz val="16"/>
        <rFont val="宋体"/>
        <charset val="0"/>
      </rPr>
      <t>亩、监测户</t>
    </r>
    <r>
      <rPr>
        <sz val="16"/>
        <rFont val="Times New Roman"/>
        <charset val="0"/>
      </rPr>
      <t>3</t>
    </r>
    <r>
      <rPr>
        <sz val="16"/>
        <rFont val="宋体"/>
        <charset val="0"/>
      </rPr>
      <t>户</t>
    </r>
    <r>
      <rPr>
        <sz val="16"/>
        <rFont val="Times New Roman"/>
        <charset val="0"/>
      </rPr>
      <t>6</t>
    </r>
    <r>
      <rPr>
        <sz val="16"/>
        <rFont val="宋体"/>
        <charset val="0"/>
      </rPr>
      <t>亩；韩河村脱贫户</t>
    </r>
    <r>
      <rPr>
        <sz val="16"/>
        <rFont val="Times New Roman"/>
        <charset val="0"/>
      </rPr>
      <t>46</t>
    </r>
    <r>
      <rPr>
        <sz val="16"/>
        <rFont val="宋体"/>
        <charset val="0"/>
      </rPr>
      <t>户</t>
    </r>
    <r>
      <rPr>
        <sz val="16"/>
        <rFont val="Times New Roman"/>
        <charset val="0"/>
      </rPr>
      <t>186</t>
    </r>
    <r>
      <rPr>
        <sz val="16"/>
        <rFont val="宋体"/>
        <charset val="0"/>
      </rPr>
      <t>亩、监测户</t>
    </r>
    <r>
      <rPr>
        <sz val="16"/>
        <rFont val="Times New Roman"/>
        <charset val="0"/>
      </rPr>
      <t>8</t>
    </r>
    <r>
      <rPr>
        <sz val="16"/>
        <rFont val="宋体"/>
        <charset val="0"/>
      </rPr>
      <t>户</t>
    </r>
    <r>
      <rPr>
        <sz val="16"/>
        <rFont val="Times New Roman"/>
        <charset val="0"/>
      </rPr>
      <t>16</t>
    </r>
    <r>
      <rPr>
        <sz val="16"/>
        <rFont val="宋体"/>
        <charset val="0"/>
      </rPr>
      <t>亩；陡崖村脱贫户</t>
    </r>
    <r>
      <rPr>
        <sz val="16"/>
        <rFont val="Times New Roman"/>
        <charset val="0"/>
      </rPr>
      <t>14</t>
    </r>
    <r>
      <rPr>
        <sz val="16"/>
        <rFont val="宋体"/>
        <charset val="0"/>
      </rPr>
      <t>户</t>
    </r>
    <r>
      <rPr>
        <sz val="16"/>
        <rFont val="Times New Roman"/>
        <charset val="0"/>
      </rPr>
      <t>55</t>
    </r>
    <r>
      <rPr>
        <sz val="16"/>
        <rFont val="宋体"/>
        <charset val="0"/>
      </rPr>
      <t>亩、监测户</t>
    </r>
    <r>
      <rPr>
        <sz val="16"/>
        <rFont val="Times New Roman"/>
        <charset val="0"/>
      </rPr>
      <t>5</t>
    </r>
    <r>
      <rPr>
        <sz val="16"/>
        <rFont val="宋体"/>
        <charset val="0"/>
      </rPr>
      <t>户</t>
    </r>
    <r>
      <rPr>
        <sz val="16"/>
        <rFont val="Times New Roman"/>
        <charset val="0"/>
      </rPr>
      <t>15</t>
    </r>
    <r>
      <rPr>
        <sz val="16"/>
        <rFont val="宋体"/>
        <charset val="0"/>
      </rPr>
      <t>亩；龙口村脱贫户</t>
    </r>
    <r>
      <rPr>
        <sz val="16"/>
        <rFont val="Times New Roman"/>
        <charset val="0"/>
      </rPr>
      <t>19</t>
    </r>
    <r>
      <rPr>
        <sz val="16"/>
        <rFont val="宋体"/>
        <charset val="0"/>
      </rPr>
      <t>户</t>
    </r>
    <r>
      <rPr>
        <sz val="16"/>
        <rFont val="Times New Roman"/>
        <charset val="0"/>
      </rPr>
      <t>86</t>
    </r>
    <r>
      <rPr>
        <sz val="16"/>
        <rFont val="宋体"/>
        <charset val="0"/>
      </rPr>
      <t>亩、监测户</t>
    </r>
    <r>
      <rPr>
        <sz val="16"/>
        <rFont val="Times New Roman"/>
        <charset val="0"/>
      </rPr>
      <t>3</t>
    </r>
    <r>
      <rPr>
        <sz val="16"/>
        <rFont val="宋体"/>
        <charset val="0"/>
      </rPr>
      <t>户</t>
    </r>
    <r>
      <rPr>
        <sz val="16"/>
        <rFont val="Times New Roman"/>
        <charset val="0"/>
      </rPr>
      <t>8</t>
    </r>
    <r>
      <rPr>
        <sz val="16"/>
        <rFont val="宋体"/>
        <charset val="0"/>
      </rPr>
      <t>亩；大滩村脱贫户</t>
    </r>
    <r>
      <rPr>
        <sz val="16"/>
        <rFont val="Times New Roman"/>
        <charset val="0"/>
      </rPr>
      <t>51</t>
    </r>
    <r>
      <rPr>
        <sz val="16"/>
        <rFont val="宋体"/>
        <charset val="0"/>
      </rPr>
      <t>户</t>
    </r>
    <r>
      <rPr>
        <sz val="16"/>
        <rFont val="Times New Roman"/>
        <charset val="0"/>
      </rPr>
      <t>194</t>
    </r>
    <r>
      <rPr>
        <sz val="16"/>
        <rFont val="宋体"/>
        <charset val="0"/>
      </rPr>
      <t>亩，监测户</t>
    </r>
    <r>
      <rPr>
        <sz val="16"/>
        <rFont val="Times New Roman"/>
        <charset val="0"/>
      </rPr>
      <t>8</t>
    </r>
    <r>
      <rPr>
        <sz val="16"/>
        <rFont val="宋体"/>
        <charset val="0"/>
      </rPr>
      <t>户</t>
    </r>
    <r>
      <rPr>
        <sz val="16"/>
        <rFont val="Times New Roman"/>
        <charset val="0"/>
      </rPr>
      <t>27</t>
    </r>
    <r>
      <rPr>
        <sz val="16"/>
        <rFont val="宋体"/>
        <charset val="0"/>
      </rPr>
      <t>亩；草川村脱贫户</t>
    </r>
    <r>
      <rPr>
        <sz val="16"/>
        <rFont val="Times New Roman"/>
        <charset val="0"/>
      </rPr>
      <t>26</t>
    </r>
    <r>
      <rPr>
        <sz val="16"/>
        <rFont val="宋体"/>
        <charset val="0"/>
      </rPr>
      <t>户</t>
    </r>
    <r>
      <rPr>
        <sz val="16"/>
        <rFont val="Times New Roman"/>
        <charset val="0"/>
      </rPr>
      <t>196</t>
    </r>
    <r>
      <rPr>
        <sz val="16"/>
        <rFont val="宋体"/>
        <charset val="0"/>
      </rPr>
      <t>亩、监测户</t>
    </r>
    <r>
      <rPr>
        <sz val="16"/>
        <rFont val="Times New Roman"/>
        <charset val="0"/>
      </rPr>
      <t>4</t>
    </r>
    <r>
      <rPr>
        <sz val="16"/>
        <rFont val="宋体"/>
        <charset val="0"/>
      </rPr>
      <t>户</t>
    </r>
    <r>
      <rPr>
        <sz val="16"/>
        <rFont val="Times New Roman"/>
        <charset val="0"/>
      </rPr>
      <t>26</t>
    </r>
    <r>
      <rPr>
        <sz val="16"/>
        <rFont val="宋体"/>
        <charset val="0"/>
      </rPr>
      <t>亩；堡梁村脱贫户</t>
    </r>
    <r>
      <rPr>
        <sz val="16"/>
        <rFont val="Times New Roman"/>
        <charset val="0"/>
      </rPr>
      <t>32</t>
    </r>
    <r>
      <rPr>
        <sz val="16"/>
        <rFont val="宋体"/>
        <charset val="0"/>
      </rPr>
      <t>户</t>
    </r>
    <r>
      <rPr>
        <sz val="16"/>
        <rFont val="Times New Roman"/>
        <charset val="0"/>
      </rPr>
      <t>87</t>
    </r>
    <r>
      <rPr>
        <sz val="16"/>
        <rFont val="宋体"/>
        <charset val="0"/>
      </rPr>
      <t>亩、监测户</t>
    </r>
    <r>
      <rPr>
        <sz val="16"/>
        <rFont val="Times New Roman"/>
        <charset val="0"/>
      </rPr>
      <t>7</t>
    </r>
    <r>
      <rPr>
        <sz val="16"/>
        <rFont val="宋体"/>
        <charset val="0"/>
      </rPr>
      <t>户</t>
    </r>
    <r>
      <rPr>
        <sz val="16"/>
        <rFont val="Times New Roman"/>
        <charset val="0"/>
      </rPr>
      <t>18</t>
    </r>
    <r>
      <rPr>
        <sz val="16"/>
        <rFont val="宋体"/>
        <charset val="0"/>
      </rPr>
      <t>亩；金川村脱贫户</t>
    </r>
    <r>
      <rPr>
        <sz val="16"/>
        <rFont val="Times New Roman"/>
        <charset val="0"/>
      </rPr>
      <t>77</t>
    </r>
    <r>
      <rPr>
        <sz val="16"/>
        <rFont val="宋体"/>
        <charset val="0"/>
      </rPr>
      <t>户</t>
    </r>
    <r>
      <rPr>
        <sz val="16"/>
        <rFont val="Times New Roman"/>
        <charset val="0"/>
      </rPr>
      <t>185.5</t>
    </r>
    <r>
      <rPr>
        <sz val="16"/>
        <rFont val="宋体"/>
        <charset val="0"/>
      </rPr>
      <t>亩、监测户</t>
    </r>
    <r>
      <rPr>
        <sz val="16"/>
        <rFont val="Times New Roman"/>
        <charset val="0"/>
      </rPr>
      <t>9</t>
    </r>
    <r>
      <rPr>
        <sz val="16"/>
        <rFont val="宋体"/>
        <charset val="0"/>
      </rPr>
      <t>户</t>
    </r>
    <r>
      <rPr>
        <sz val="16"/>
        <rFont val="Times New Roman"/>
        <charset val="0"/>
      </rPr>
      <t>29</t>
    </r>
    <r>
      <rPr>
        <sz val="16"/>
        <rFont val="宋体"/>
        <charset val="0"/>
      </rPr>
      <t>亩；康王村脱贫户</t>
    </r>
    <r>
      <rPr>
        <sz val="16"/>
        <rFont val="Times New Roman"/>
        <charset val="0"/>
      </rPr>
      <t>8</t>
    </r>
    <r>
      <rPr>
        <sz val="16"/>
        <rFont val="宋体"/>
        <charset val="0"/>
      </rPr>
      <t>户</t>
    </r>
    <r>
      <rPr>
        <sz val="16"/>
        <rFont val="Times New Roman"/>
        <charset val="0"/>
      </rPr>
      <t>50</t>
    </r>
    <r>
      <rPr>
        <sz val="16"/>
        <rFont val="宋体"/>
        <charset val="0"/>
      </rPr>
      <t>亩；白杨村脱贫户</t>
    </r>
    <r>
      <rPr>
        <sz val="16"/>
        <rFont val="Times New Roman"/>
        <charset val="0"/>
      </rPr>
      <t>38</t>
    </r>
    <r>
      <rPr>
        <sz val="16"/>
        <rFont val="宋体"/>
        <charset val="0"/>
      </rPr>
      <t>户</t>
    </r>
    <r>
      <rPr>
        <sz val="16"/>
        <rFont val="Times New Roman"/>
        <charset val="0"/>
      </rPr>
      <t>100.5</t>
    </r>
    <r>
      <rPr>
        <sz val="16"/>
        <rFont val="宋体"/>
        <charset val="0"/>
      </rPr>
      <t>亩、监测户</t>
    </r>
    <r>
      <rPr>
        <sz val="16"/>
        <rFont val="Times New Roman"/>
        <charset val="0"/>
      </rPr>
      <t>5</t>
    </r>
    <r>
      <rPr>
        <sz val="16"/>
        <rFont val="宋体"/>
        <charset val="0"/>
      </rPr>
      <t>户</t>
    </r>
    <r>
      <rPr>
        <sz val="16"/>
        <rFont val="Times New Roman"/>
        <charset val="0"/>
      </rPr>
      <t>14</t>
    </r>
    <r>
      <rPr>
        <sz val="16"/>
        <rFont val="宋体"/>
        <charset val="0"/>
      </rPr>
      <t>亩；林峰村脱贫户</t>
    </r>
    <r>
      <rPr>
        <sz val="16"/>
        <rFont val="Times New Roman"/>
        <charset val="0"/>
      </rPr>
      <t>10</t>
    </r>
    <r>
      <rPr>
        <sz val="16"/>
        <rFont val="宋体"/>
        <charset val="0"/>
      </rPr>
      <t>户</t>
    </r>
    <r>
      <rPr>
        <sz val="16"/>
        <rFont val="Times New Roman"/>
        <charset val="0"/>
      </rPr>
      <t>111</t>
    </r>
    <r>
      <rPr>
        <sz val="16"/>
        <rFont val="宋体"/>
        <charset val="0"/>
      </rPr>
      <t>亩、监测户</t>
    </r>
    <r>
      <rPr>
        <sz val="16"/>
        <rFont val="Times New Roman"/>
        <charset val="0"/>
      </rPr>
      <t>2</t>
    </r>
    <r>
      <rPr>
        <sz val="16"/>
        <rFont val="宋体"/>
        <charset val="0"/>
      </rPr>
      <t>户</t>
    </r>
    <r>
      <rPr>
        <sz val="16"/>
        <rFont val="Times New Roman"/>
        <charset val="0"/>
      </rPr>
      <t>16</t>
    </r>
    <r>
      <rPr>
        <sz val="16"/>
        <rFont val="宋体"/>
        <charset val="0"/>
      </rPr>
      <t>亩；宝坪村脱贫户</t>
    </r>
    <r>
      <rPr>
        <sz val="16"/>
        <rFont val="Times New Roman"/>
        <charset val="0"/>
      </rPr>
      <t>28</t>
    </r>
    <r>
      <rPr>
        <sz val="16"/>
        <rFont val="宋体"/>
        <charset val="0"/>
      </rPr>
      <t>户</t>
    </r>
    <r>
      <rPr>
        <sz val="16"/>
        <rFont val="Times New Roman"/>
        <charset val="0"/>
      </rPr>
      <t>93</t>
    </r>
    <r>
      <rPr>
        <sz val="16"/>
        <rFont val="宋体"/>
        <charset val="0"/>
      </rPr>
      <t>亩、监测户</t>
    </r>
    <r>
      <rPr>
        <sz val="16"/>
        <rFont val="Times New Roman"/>
        <charset val="0"/>
      </rPr>
      <t>9</t>
    </r>
    <r>
      <rPr>
        <sz val="16"/>
        <rFont val="宋体"/>
        <charset val="0"/>
      </rPr>
      <t>户</t>
    </r>
    <r>
      <rPr>
        <sz val="16"/>
        <rFont val="Times New Roman"/>
        <charset val="0"/>
      </rPr>
      <t>80</t>
    </r>
    <r>
      <rPr>
        <sz val="16"/>
        <rFont val="宋体"/>
        <charset val="0"/>
      </rPr>
      <t>亩；长宁村脱贫户</t>
    </r>
    <r>
      <rPr>
        <sz val="16"/>
        <rFont val="Times New Roman"/>
        <charset val="0"/>
      </rPr>
      <t>29</t>
    </r>
    <r>
      <rPr>
        <sz val="16"/>
        <rFont val="宋体"/>
        <charset val="0"/>
      </rPr>
      <t>户</t>
    </r>
    <r>
      <rPr>
        <sz val="16"/>
        <rFont val="Times New Roman"/>
        <charset val="0"/>
      </rPr>
      <t>190</t>
    </r>
    <r>
      <rPr>
        <sz val="16"/>
        <rFont val="宋体"/>
        <charset val="0"/>
      </rPr>
      <t>亩、监测户</t>
    </r>
    <r>
      <rPr>
        <sz val="16"/>
        <rFont val="Times New Roman"/>
        <charset val="0"/>
      </rPr>
      <t>1</t>
    </r>
    <r>
      <rPr>
        <sz val="16"/>
        <rFont val="宋体"/>
        <charset val="0"/>
      </rPr>
      <t>户</t>
    </r>
    <r>
      <rPr>
        <sz val="16"/>
        <rFont val="Times New Roman"/>
        <charset val="0"/>
      </rPr>
      <t>8</t>
    </r>
    <r>
      <rPr>
        <sz val="16"/>
        <rFont val="宋体"/>
        <charset val="0"/>
      </rPr>
      <t>亩；石庄科村脱贫户</t>
    </r>
    <r>
      <rPr>
        <sz val="16"/>
        <rFont val="Times New Roman"/>
        <charset val="0"/>
      </rPr>
      <t>5</t>
    </r>
    <r>
      <rPr>
        <sz val="16"/>
        <rFont val="宋体"/>
        <charset val="0"/>
      </rPr>
      <t>户</t>
    </r>
    <r>
      <rPr>
        <sz val="16"/>
        <rFont val="Times New Roman"/>
        <charset val="0"/>
      </rPr>
      <t>25</t>
    </r>
    <r>
      <rPr>
        <sz val="16"/>
        <rFont val="宋体"/>
        <charset val="0"/>
      </rPr>
      <t>亩、监测户</t>
    </r>
    <r>
      <rPr>
        <sz val="16"/>
        <rFont val="Times New Roman"/>
        <charset val="0"/>
      </rPr>
      <t>1</t>
    </r>
    <r>
      <rPr>
        <sz val="16"/>
        <rFont val="宋体"/>
        <charset val="0"/>
      </rPr>
      <t>户</t>
    </r>
    <r>
      <rPr>
        <sz val="16"/>
        <rFont val="Times New Roman"/>
        <charset val="0"/>
      </rPr>
      <t>20</t>
    </r>
    <r>
      <rPr>
        <sz val="16"/>
        <rFont val="宋体"/>
        <charset val="0"/>
      </rPr>
      <t>亩；花园村脱贫户</t>
    </r>
    <r>
      <rPr>
        <sz val="16"/>
        <rFont val="Times New Roman"/>
        <charset val="0"/>
      </rPr>
      <t>45</t>
    </r>
    <r>
      <rPr>
        <sz val="16"/>
        <rFont val="宋体"/>
        <charset val="0"/>
      </rPr>
      <t>户</t>
    </r>
    <r>
      <rPr>
        <sz val="16"/>
        <rFont val="Times New Roman"/>
        <charset val="0"/>
      </rPr>
      <t>185</t>
    </r>
    <r>
      <rPr>
        <sz val="16"/>
        <rFont val="宋体"/>
        <charset val="0"/>
      </rPr>
      <t>亩、监测户</t>
    </r>
    <r>
      <rPr>
        <sz val="16"/>
        <rFont val="Times New Roman"/>
        <charset val="0"/>
      </rPr>
      <t>9</t>
    </r>
    <r>
      <rPr>
        <sz val="16"/>
        <rFont val="宋体"/>
        <charset val="0"/>
      </rPr>
      <t>户</t>
    </r>
    <r>
      <rPr>
        <sz val="16"/>
        <rFont val="Times New Roman"/>
        <charset val="0"/>
      </rPr>
      <t>35</t>
    </r>
    <r>
      <rPr>
        <sz val="16"/>
        <rFont val="宋体"/>
        <charset val="0"/>
      </rPr>
      <t>亩；寺湾村脱贫户</t>
    </r>
    <r>
      <rPr>
        <sz val="16"/>
        <rFont val="Times New Roman"/>
        <charset val="0"/>
      </rPr>
      <t>8</t>
    </r>
    <r>
      <rPr>
        <sz val="16"/>
        <rFont val="宋体"/>
        <charset val="0"/>
      </rPr>
      <t>户</t>
    </r>
    <r>
      <rPr>
        <sz val="16"/>
        <rFont val="Times New Roman"/>
        <charset val="0"/>
      </rPr>
      <t>29</t>
    </r>
    <r>
      <rPr>
        <sz val="16"/>
        <rFont val="宋体"/>
        <charset val="0"/>
      </rPr>
      <t>亩，监测户</t>
    </r>
    <r>
      <rPr>
        <sz val="16"/>
        <rFont val="Times New Roman"/>
        <charset val="0"/>
      </rPr>
      <t>4</t>
    </r>
    <r>
      <rPr>
        <sz val="16"/>
        <rFont val="宋体"/>
        <charset val="0"/>
      </rPr>
      <t>户</t>
    </r>
    <r>
      <rPr>
        <sz val="16"/>
        <rFont val="Times New Roman"/>
        <charset val="0"/>
      </rPr>
      <t>29</t>
    </r>
    <r>
      <rPr>
        <sz val="16"/>
        <rFont val="宋体"/>
        <charset val="0"/>
      </rPr>
      <t>亩。</t>
    </r>
  </si>
  <si>
    <t>闫家乡火麻种植到户补助项目</t>
  </si>
  <si>
    <t>闫家乡监测户、脱贫户实施火麻种植21户85亩，亩补助400元，补助资金3.4万元，其中：草川梁1户5亩；大场村18户72亩；闫家村1户4亩，王坪村1户4亩。</t>
  </si>
  <si>
    <t>蔬菜大棚建设到户补助项目</t>
  </si>
  <si>
    <r>
      <rPr>
        <b/>
        <sz val="16"/>
        <rFont val="宋体"/>
        <charset val="134"/>
      </rPr>
      <t>概算投资</t>
    </r>
    <r>
      <rPr>
        <b/>
        <sz val="16"/>
        <rFont val="Times New Roman"/>
        <charset val="0"/>
      </rPr>
      <t>6.4</t>
    </r>
    <r>
      <rPr>
        <b/>
        <sz val="16"/>
        <rFont val="宋体"/>
        <charset val="134"/>
      </rPr>
      <t>万元用于实施蔬菜大棚建设补助项目</t>
    </r>
    <r>
      <rPr>
        <b/>
        <sz val="16"/>
        <rFont val="Times New Roman"/>
        <charset val="0"/>
      </rPr>
      <t>8</t>
    </r>
    <r>
      <rPr>
        <b/>
        <sz val="16"/>
        <rFont val="宋体"/>
        <charset val="134"/>
      </rPr>
      <t>座，每座补助</t>
    </r>
    <r>
      <rPr>
        <b/>
        <sz val="16"/>
        <rFont val="Times New Roman"/>
        <charset val="0"/>
      </rPr>
      <t>8000</t>
    </r>
    <r>
      <rPr>
        <b/>
        <sz val="16"/>
        <rFont val="宋体"/>
        <charset val="134"/>
      </rPr>
      <t>元。</t>
    </r>
  </si>
  <si>
    <t>张家川镇新建蔬菜大棚到户补助项目</t>
  </si>
  <si>
    <r>
      <rPr>
        <sz val="16"/>
        <rFont val="宋体"/>
        <charset val="134"/>
      </rPr>
      <t>共</t>
    </r>
    <r>
      <rPr>
        <sz val="16"/>
        <rFont val="Times New Roman"/>
        <charset val="0"/>
      </rPr>
      <t>2</t>
    </r>
    <r>
      <rPr>
        <sz val="16"/>
        <rFont val="宋体"/>
        <charset val="134"/>
      </rPr>
      <t>户</t>
    </r>
    <r>
      <rPr>
        <sz val="16"/>
        <rFont val="Times New Roman"/>
        <charset val="0"/>
      </rPr>
      <t>2</t>
    </r>
    <r>
      <rPr>
        <sz val="16"/>
        <rFont val="宋体"/>
        <charset val="134"/>
      </rPr>
      <t>座。纳沟村</t>
    </r>
    <r>
      <rPr>
        <sz val="16"/>
        <rFont val="Times New Roman"/>
        <charset val="0"/>
      </rPr>
      <t>2</t>
    </r>
    <r>
      <rPr>
        <sz val="16"/>
        <rFont val="宋体"/>
        <charset val="134"/>
      </rPr>
      <t>户</t>
    </r>
    <r>
      <rPr>
        <sz val="16"/>
        <rFont val="Times New Roman"/>
        <charset val="0"/>
      </rPr>
      <t>2</t>
    </r>
    <r>
      <rPr>
        <sz val="16"/>
        <rFont val="宋体"/>
        <charset val="134"/>
      </rPr>
      <t>座。每座补助</t>
    </r>
    <r>
      <rPr>
        <sz val="16"/>
        <rFont val="Times New Roman"/>
        <charset val="0"/>
      </rPr>
      <t>8000</t>
    </r>
    <r>
      <rPr>
        <sz val="16"/>
        <rFont val="宋体"/>
        <charset val="134"/>
      </rPr>
      <t>元。</t>
    </r>
  </si>
  <si>
    <t>恭门镇新建蔬菜大棚到户补助项目</t>
  </si>
  <si>
    <r>
      <rPr>
        <sz val="16"/>
        <rFont val="宋体"/>
        <charset val="134"/>
      </rPr>
      <t>付川村</t>
    </r>
    <r>
      <rPr>
        <sz val="16"/>
        <rFont val="Times New Roman"/>
        <charset val="0"/>
      </rPr>
      <t>3</t>
    </r>
    <r>
      <rPr>
        <sz val="16"/>
        <rFont val="宋体"/>
        <charset val="134"/>
      </rPr>
      <t>户</t>
    </r>
    <r>
      <rPr>
        <sz val="16"/>
        <rFont val="Times New Roman"/>
        <charset val="0"/>
      </rPr>
      <t>5</t>
    </r>
    <r>
      <rPr>
        <sz val="16"/>
        <rFont val="宋体"/>
        <charset val="134"/>
      </rPr>
      <t>座，每座补</t>
    </r>
    <r>
      <rPr>
        <sz val="16"/>
        <rFont val="Times New Roman"/>
        <charset val="0"/>
      </rPr>
      <t>8000</t>
    </r>
    <r>
      <rPr>
        <sz val="16"/>
        <rFont val="宋体"/>
        <charset val="134"/>
      </rPr>
      <t>元，共补助</t>
    </r>
    <r>
      <rPr>
        <sz val="16"/>
        <rFont val="Times New Roman"/>
        <charset val="0"/>
      </rPr>
      <t>4</t>
    </r>
    <r>
      <rPr>
        <sz val="16"/>
        <rFont val="宋体"/>
        <charset val="134"/>
      </rPr>
      <t>万元。</t>
    </r>
  </si>
  <si>
    <t>木河乡脱贫户、监测户标准化蔬菜大棚到户补助项目</t>
  </si>
  <si>
    <t>木河乡庄河村</t>
  </si>
  <si>
    <r>
      <rPr>
        <sz val="16"/>
        <rFont val="宋体"/>
        <charset val="134"/>
      </rPr>
      <t>在木河乡实施脱贫户、监测户标准化蔬菜大棚到户补助项目，每座补助</t>
    </r>
    <r>
      <rPr>
        <sz val="16"/>
        <rFont val="Times New Roman"/>
        <charset val="0"/>
      </rPr>
      <t>8000</t>
    </r>
    <r>
      <rPr>
        <sz val="16"/>
        <rFont val="宋体"/>
        <charset val="134"/>
      </rPr>
      <t>元，其中庄河村</t>
    </r>
    <r>
      <rPr>
        <sz val="16"/>
        <rFont val="Times New Roman"/>
        <charset val="0"/>
      </rPr>
      <t>1</t>
    </r>
    <r>
      <rPr>
        <sz val="16"/>
        <rFont val="宋体"/>
        <charset val="134"/>
      </rPr>
      <t>户</t>
    </r>
    <r>
      <rPr>
        <sz val="16"/>
        <rFont val="Times New Roman"/>
        <charset val="0"/>
      </rPr>
      <t>1</t>
    </r>
    <r>
      <rPr>
        <sz val="16"/>
        <rFont val="宋体"/>
        <charset val="134"/>
      </rPr>
      <t>座。</t>
    </r>
  </si>
  <si>
    <t>高原夏菜种植到户补助项目</t>
  </si>
  <si>
    <r>
      <rPr>
        <b/>
        <sz val="16"/>
        <rFont val="宋体"/>
        <charset val="134"/>
      </rPr>
      <t>概算投资</t>
    </r>
    <r>
      <rPr>
        <b/>
        <sz val="16"/>
        <rFont val="Times New Roman"/>
        <charset val="0"/>
      </rPr>
      <t>5.7</t>
    </r>
    <r>
      <rPr>
        <b/>
        <sz val="16"/>
        <rFont val="宋体"/>
        <charset val="134"/>
      </rPr>
      <t>万元用于实施高原夏菜种植到户补助项目</t>
    </r>
    <r>
      <rPr>
        <b/>
        <sz val="16"/>
        <rFont val="Times New Roman"/>
        <charset val="0"/>
      </rPr>
      <t>95</t>
    </r>
    <r>
      <rPr>
        <b/>
        <sz val="16"/>
        <rFont val="宋体"/>
        <charset val="134"/>
      </rPr>
      <t>亩，亩均补助</t>
    </r>
    <r>
      <rPr>
        <b/>
        <sz val="16"/>
        <rFont val="Times New Roman"/>
        <charset val="0"/>
      </rPr>
      <t>600</t>
    </r>
    <r>
      <rPr>
        <b/>
        <sz val="16"/>
        <rFont val="宋体"/>
        <charset val="134"/>
      </rPr>
      <t>元。</t>
    </r>
  </si>
  <si>
    <t>梁山镇高原夏菜种植到户补助项目</t>
  </si>
  <si>
    <r>
      <rPr>
        <sz val="16"/>
        <rFont val="宋体"/>
        <charset val="134"/>
      </rPr>
      <t>为梁山镇阳洼村</t>
    </r>
    <r>
      <rPr>
        <sz val="16"/>
        <rFont val="Times New Roman"/>
        <charset val="0"/>
      </rPr>
      <t>56</t>
    </r>
    <r>
      <rPr>
        <sz val="16"/>
        <rFont val="宋体"/>
        <charset val="134"/>
      </rPr>
      <t>户已脱贫户实施高原夏菜</t>
    </r>
    <r>
      <rPr>
        <sz val="16"/>
        <rFont val="Times New Roman"/>
        <charset val="0"/>
      </rPr>
      <t>95</t>
    </r>
    <r>
      <rPr>
        <sz val="16"/>
        <rFont val="宋体"/>
        <charset val="134"/>
      </rPr>
      <t>亩共计</t>
    </r>
    <r>
      <rPr>
        <sz val="16"/>
        <rFont val="Times New Roman"/>
        <charset val="0"/>
      </rPr>
      <t>5.7</t>
    </r>
    <r>
      <rPr>
        <sz val="16"/>
        <rFont val="宋体"/>
        <charset val="134"/>
      </rPr>
      <t>万元，每亩补助</t>
    </r>
    <r>
      <rPr>
        <sz val="16"/>
        <rFont val="Times New Roman"/>
        <charset val="0"/>
      </rPr>
      <t>600</t>
    </r>
    <r>
      <rPr>
        <sz val="16"/>
        <rFont val="宋体"/>
        <charset val="134"/>
      </rPr>
      <t>元。</t>
    </r>
  </si>
  <si>
    <t>②</t>
  </si>
  <si>
    <t>养殖业（脱贫户、监测户）</t>
  </si>
  <si>
    <r>
      <rPr>
        <b/>
        <sz val="16"/>
        <rFont val="宋体"/>
        <charset val="134"/>
      </rPr>
      <t>概算投资</t>
    </r>
    <r>
      <rPr>
        <b/>
        <sz val="16"/>
        <rFont val="Times New Roman"/>
        <charset val="134"/>
      </rPr>
      <t>2253.1</t>
    </r>
    <r>
      <rPr>
        <b/>
        <sz val="16"/>
        <rFont val="宋体"/>
        <charset val="134"/>
      </rPr>
      <t>万元用于实施脱贫户、监测户养殖业补助项目。</t>
    </r>
  </si>
  <si>
    <t>基础母牛到户补助项目</t>
  </si>
  <si>
    <r>
      <rPr>
        <b/>
        <sz val="16"/>
        <rFont val="宋体"/>
        <charset val="134"/>
      </rPr>
      <t>概算投资</t>
    </r>
    <r>
      <rPr>
        <b/>
        <sz val="16"/>
        <rFont val="Times New Roman"/>
        <charset val="0"/>
      </rPr>
      <t>1138</t>
    </r>
    <r>
      <rPr>
        <b/>
        <sz val="16"/>
        <rFont val="宋体"/>
        <charset val="134"/>
      </rPr>
      <t>万元用于实施基础母牛购进到户补助项目</t>
    </r>
    <r>
      <rPr>
        <b/>
        <sz val="16"/>
        <rFont val="Times New Roman"/>
        <charset val="0"/>
      </rPr>
      <t>2845</t>
    </r>
    <r>
      <rPr>
        <b/>
        <sz val="16"/>
        <rFont val="宋体"/>
        <charset val="134"/>
      </rPr>
      <t>头，每头补助</t>
    </r>
    <r>
      <rPr>
        <b/>
        <sz val="16"/>
        <rFont val="Times New Roman"/>
        <charset val="0"/>
      </rPr>
      <t>4000</t>
    </r>
    <r>
      <rPr>
        <b/>
        <sz val="16"/>
        <rFont val="宋体"/>
        <charset val="134"/>
      </rPr>
      <t>元。</t>
    </r>
  </si>
  <si>
    <t>木河乡基础母牛购进到户补助项目</t>
  </si>
  <si>
    <r>
      <rPr>
        <sz val="16"/>
        <rFont val="宋体"/>
        <charset val="134"/>
      </rPr>
      <t>在木河乡实施脱贫户、监测户基础母牛到户补助项目</t>
    </r>
    <r>
      <rPr>
        <sz val="16"/>
        <rFont val="Times New Roman"/>
        <charset val="0"/>
      </rPr>
      <t>41</t>
    </r>
    <r>
      <rPr>
        <sz val="16"/>
        <rFont val="宋体"/>
        <charset val="134"/>
      </rPr>
      <t>头，每头补助</t>
    </r>
    <r>
      <rPr>
        <sz val="16"/>
        <rFont val="Times New Roman"/>
        <charset val="0"/>
      </rPr>
      <t>4000</t>
    </r>
    <r>
      <rPr>
        <sz val="16"/>
        <rFont val="宋体"/>
        <charset val="134"/>
      </rPr>
      <t>元，共补助</t>
    </r>
    <r>
      <rPr>
        <sz val="16"/>
        <rFont val="Times New Roman"/>
        <charset val="0"/>
      </rPr>
      <t>16.4</t>
    </r>
    <r>
      <rPr>
        <sz val="16"/>
        <rFont val="宋体"/>
        <charset val="134"/>
      </rPr>
      <t>万元。其中：杜渠村</t>
    </r>
    <r>
      <rPr>
        <sz val="16"/>
        <rFont val="Times New Roman"/>
        <charset val="0"/>
      </rPr>
      <t>10</t>
    </r>
    <r>
      <rPr>
        <sz val="16"/>
        <rFont val="宋体"/>
        <charset val="134"/>
      </rPr>
      <t>户</t>
    </r>
    <r>
      <rPr>
        <sz val="16"/>
        <rFont val="Times New Roman"/>
        <charset val="0"/>
      </rPr>
      <t>10</t>
    </r>
    <r>
      <rPr>
        <sz val="16"/>
        <rFont val="宋体"/>
        <charset val="134"/>
      </rPr>
      <t>头，桃园村</t>
    </r>
    <r>
      <rPr>
        <sz val="16"/>
        <rFont val="Times New Roman"/>
        <charset val="0"/>
      </rPr>
      <t>5</t>
    </r>
    <r>
      <rPr>
        <sz val="16"/>
        <rFont val="宋体"/>
        <charset val="134"/>
      </rPr>
      <t>户</t>
    </r>
    <r>
      <rPr>
        <sz val="16"/>
        <rFont val="Times New Roman"/>
        <charset val="0"/>
      </rPr>
      <t>10</t>
    </r>
    <r>
      <rPr>
        <sz val="16"/>
        <rFont val="宋体"/>
        <charset val="134"/>
      </rPr>
      <t>头，庄河村</t>
    </r>
    <r>
      <rPr>
        <sz val="16"/>
        <rFont val="Times New Roman"/>
        <charset val="0"/>
      </rPr>
      <t>18</t>
    </r>
    <r>
      <rPr>
        <sz val="16"/>
        <rFont val="宋体"/>
        <charset val="134"/>
      </rPr>
      <t>户</t>
    </r>
    <r>
      <rPr>
        <sz val="16"/>
        <rFont val="Times New Roman"/>
        <charset val="0"/>
      </rPr>
      <t>18</t>
    </r>
    <r>
      <rPr>
        <sz val="16"/>
        <rFont val="宋体"/>
        <charset val="134"/>
      </rPr>
      <t>头，马坪村</t>
    </r>
    <r>
      <rPr>
        <sz val="16"/>
        <rFont val="Times New Roman"/>
        <charset val="0"/>
      </rPr>
      <t>1</t>
    </r>
    <r>
      <rPr>
        <sz val="16"/>
        <rFont val="宋体"/>
        <charset val="134"/>
      </rPr>
      <t>户</t>
    </r>
    <r>
      <rPr>
        <sz val="16"/>
        <rFont val="Times New Roman"/>
        <charset val="0"/>
      </rPr>
      <t>1</t>
    </r>
    <r>
      <rPr>
        <sz val="16"/>
        <rFont val="宋体"/>
        <charset val="134"/>
      </rPr>
      <t>头，坪王村</t>
    </r>
    <r>
      <rPr>
        <sz val="16"/>
        <rFont val="Times New Roman"/>
        <charset val="0"/>
      </rPr>
      <t>2</t>
    </r>
    <r>
      <rPr>
        <sz val="16"/>
        <rFont val="宋体"/>
        <charset val="134"/>
      </rPr>
      <t>户</t>
    </r>
    <r>
      <rPr>
        <sz val="16"/>
        <rFont val="Times New Roman"/>
        <charset val="0"/>
      </rPr>
      <t>2</t>
    </r>
    <r>
      <rPr>
        <sz val="16"/>
        <rFont val="宋体"/>
        <charset val="134"/>
      </rPr>
      <t>头。</t>
    </r>
  </si>
  <si>
    <t>连五乡基础母牛购进到户补助项目</t>
  </si>
  <si>
    <r>
      <rPr>
        <sz val="16"/>
        <rFont val="宋体"/>
        <charset val="134"/>
      </rPr>
      <t>连五乡投入</t>
    </r>
    <r>
      <rPr>
        <sz val="16"/>
        <rFont val="Times New Roman"/>
        <charset val="0"/>
      </rPr>
      <t>81.6</t>
    </r>
    <r>
      <rPr>
        <sz val="16"/>
        <rFont val="宋体"/>
        <charset val="134"/>
      </rPr>
      <t>万元购进基础母牛</t>
    </r>
    <r>
      <rPr>
        <sz val="16"/>
        <rFont val="Times New Roman"/>
        <charset val="0"/>
      </rPr>
      <t>204</t>
    </r>
    <r>
      <rPr>
        <sz val="16"/>
        <rFont val="宋体"/>
        <charset val="134"/>
      </rPr>
      <t>头，每头补助</t>
    </r>
    <r>
      <rPr>
        <sz val="16"/>
        <rFont val="Times New Roman"/>
        <charset val="0"/>
      </rPr>
      <t>4000</t>
    </r>
    <r>
      <rPr>
        <sz val="16"/>
        <rFont val="宋体"/>
        <charset val="134"/>
      </rPr>
      <t>元。其中兰家村</t>
    </r>
    <r>
      <rPr>
        <sz val="16"/>
        <rFont val="Times New Roman"/>
        <charset val="0"/>
      </rPr>
      <t>21</t>
    </r>
    <r>
      <rPr>
        <sz val="16"/>
        <rFont val="宋体"/>
        <charset val="134"/>
      </rPr>
      <t>户</t>
    </r>
    <r>
      <rPr>
        <sz val="16"/>
        <rFont val="Times New Roman"/>
        <charset val="0"/>
      </rPr>
      <t>28</t>
    </r>
    <r>
      <rPr>
        <sz val="16"/>
        <rFont val="宋体"/>
        <charset val="134"/>
      </rPr>
      <t>头，连五村</t>
    </r>
    <r>
      <rPr>
        <sz val="16"/>
        <rFont val="Times New Roman"/>
        <charset val="0"/>
      </rPr>
      <t>33</t>
    </r>
    <r>
      <rPr>
        <sz val="16"/>
        <rFont val="宋体"/>
        <charset val="134"/>
      </rPr>
      <t>户</t>
    </r>
    <r>
      <rPr>
        <sz val="16"/>
        <rFont val="Times New Roman"/>
        <charset val="0"/>
      </rPr>
      <t>72</t>
    </r>
    <r>
      <rPr>
        <sz val="16"/>
        <rFont val="宋体"/>
        <charset val="134"/>
      </rPr>
      <t>头，四合村</t>
    </r>
    <r>
      <rPr>
        <sz val="16"/>
        <rFont val="Times New Roman"/>
        <charset val="0"/>
      </rPr>
      <t>59</t>
    </r>
    <r>
      <rPr>
        <sz val="16"/>
        <rFont val="宋体"/>
        <charset val="134"/>
      </rPr>
      <t>户</t>
    </r>
    <r>
      <rPr>
        <sz val="16"/>
        <rFont val="Times New Roman"/>
        <charset val="134"/>
      </rPr>
      <t>69</t>
    </r>
    <r>
      <rPr>
        <sz val="16"/>
        <rFont val="宋体"/>
        <charset val="134"/>
      </rPr>
      <t>头，陈家村</t>
    </r>
    <r>
      <rPr>
        <sz val="16"/>
        <rFont val="Times New Roman"/>
        <charset val="134"/>
      </rPr>
      <t>8</t>
    </r>
    <r>
      <rPr>
        <sz val="16"/>
        <rFont val="宋体"/>
        <charset val="134"/>
      </rPr>
      <t>户</t>
    </r>
    <r>
      <rPr>
        <sz val="16"/>
        <rFont val="Times New Roman"/>
        <charset val="134"/>
      </rPr>
      <t>17</t>
    </r>
    <r>
      <rPr>
        <sz val="16"/>
        <rFont val="宋体"/>
        <charset val="134"/>
      </rPr>
      <t>头，腰庄村</t>
    </r>
    <r>
      <rPr>
        <sz val="16"/>
        <rFont val="Times New Roman"/>
        <charset val="134"/>
      </rPr>
      <t>6</t>
    </r>
    <r>
      <rPr>
        <sz val="16"/>
        <rFont val="宋体"/>
        <charset val="134"/>
      </rPr>
      <t>户</t>
    </r>
    <r>
      <rPr>
        <sz val="16"/>
        <rFont val="Times New Roman"/>
        <charset val="134"/>
      </rPr>
      <t>12</t>
    </r>
    <r>
      <rPr>
        <sz val="16"/>
        <rFont val="宋体"/>
        <charset val="134"/>
      </rPr>
      <t>头，三合村</t>
    </r>
    <r>
      <rPr>
        <sz val="16"/>
        <rFont val="Times New Roman"/>
        <charset val="134"/>
      </rPr>
      <t>2</t>
    </r>
    <r>
      <rPr>
        <sz val="16"/>
        <rFont val="宋体"/>
        <charset val="134"/>
      </rPr>
      <t>户</t>
    </r>
    <r>
      <rPr>
        <sz val="16"/>
        <rFont val="Times New Roman"/>
        <charset val="134"/>
      </rPr>
      <t>6</t>
    </r>
    <r>
      <rPr>
        <sz val="16"/>
        <rFont val="宋体"/>
        <charset val="134"/>
      </rPr>
      <t>头。</t>
    </r>
  </si>
  <si>
    <t>平安乡基础母牛购进到户补助项目</t>
  </si>
  <si>
    <r>
      <rPr>
        <sz val="16"/>
        <rFont val="宋体"/>
        <charset val="134"/>
      </rPr>
      <t>为平安乡脱贫户、监测户实施基础母牛购进到户补助项目，每头补助</t>
    </r>
    <r>
      <rPr>
        <sz val="16"/>
        <rFont val="Times New Roman"/>
        <charset val="0"/>
      </rPr>
      <t>4000</t>
    </r>
    <r>
      <rPr>
        <sz val="16"/>
        <rFont val="宋体"/>
        <charset val="134"/>
      </rPr>
      <t>元，总计</t>
    </r>
    <r>
      <rPr>
        <sz val="16"/>
        <rFont val="Times New Roman"/>
        <charset val="0"/>
      </rPr>
      <t>45</t>
    </r>
    <r>
      <rPr>
        <sz val="16"/>
        <rFont val="宋体"/>
        <charset val="134"/>
      </rPr>
      <t>头</t>
    </r>
    <r>
      <rPr>
        <sz val="16"/>
        <rFont val="Times New Roman"/>
        <charset val="0"/>
      </rPr>
      <t>18</t>
    </r>
    <r>
      <rPr>
        <sz val="16"/>
        <rFont val="宋体"/>
        <charset val="134"/>
      </rPr>
      <t>万元，其中脱贫户梨树村</t>
    </r>
    <r>
      <rPr>
        <sz val="16"/>
        <rFont val="Times New Roman"/>
        <charset val="0"/>
      </rPr>
      <t>1</t>
    </r>
    <r>
      <rPr>
        <sz val="16"/>
        <rFont val="宋体"/>
        <charset val="134"/>
      </rPr>
      <t>户</t>
    </r>
    <r>
      <rPr>
        <sz val="16"/>
        <rFont val="Times New Roman"/>
        <charset val="0"/>
      </rPr>
      <t>2</t>
    </r>
    <r>
      <rPr>
        <sz val="16"/>
        <rFont val="宋体"/>
        <charset val="134"/>
      </rPr>
      <t>头，马原村</t>
    </r>
    <r>
      <rPr>
        <sz val="16"/>
        <rFont val="Times New Roman"/>
        <charset val="0"/>
      </rPr>
      <t>15</t>
    </r>
    <r>
      <rPr>
        <sz val="16"/>
        <rFont val="宋体"/>
        <charset val="134"/>
      </rPr>
      <t>户</t>
    </r>
    <r>
      <rPr>
        <sz val="16"/>
        <rFont val="Times New Roman"/>
        <charset val="0"/>
      </rPr>
      <t>35</t>
    </r>
    <r>
      <rPr>
        <sz val="16"/>
        <rFont val="宋体"/>
        <charset val="134"/>
      </rPr>
      <t>头；监测户马原村</t>
    </r>
    <r>
      <rPr>
        <sz val="16"/>
        <rFont val="Times New Roman"/>
        <charset val="0"/>
      </rPr>
      <t>2</t>
    </r>
    <r>
      <rPr>
        <sz val="16"/>
        <rFont val="宋体"/>
        <charset val="134"/>
      </rPr>
      <t>户</t>
    </r>
    <r>
      <rPr>
        <sz val="16"/>
        <rFont val="Times New Roman"/>
        <charset val="0"/>
      </rPr>
      <t>2</t>
    </r>
    <r>
      <rPr>
        <sz val="16"/>
        <rFont val="宋体"/>
        <charset val="134"/>
      </rPr>
      <t>头，磨马村</t>
    </r>
    <r>
      <rPr>
        <sz val="16"/>
        <rFont val="Times New Roman"/>
        <charset val="0"/>
      </rPr>
      <t>3</t>
    </r>
    <r>
      <rPr>
        <sz val="16"/>
        <rFont val="宋体"/>
        <charset val="134"/>
      </rPr>
      <t>户</t>
    </r>
    <r>
      <rPr>
        <sz val="16"/>
        <rFont val="Times New Roman"/>
        <charset val="0"/>
      </rPr>
      <t>6</t>
    </r>
    <r>
      <rPr>
        <sz val="16"/>
        <rFont val="宋体"/>
        <charset val="134"/>
      </rPr>
      <t>头。</t>
    </r>
  </si>
  <si>
    <t>梁山镇基础母牛购进到户补助项目</t>
  </si>
  <si>
    <r>
      <rPr>
        <sz val="16"/>
        <rFont val="宋体"/>
        <charset val="134"/>
      </rPr>
      <t>为梁山镇脱贫户实施基础母牛购进到户补助项目，每头补助</t>
    </r>
    <r>
      <rPr>
        <sz val="16"/>
        <rFont val="Times New Roman"/>
        <charset val="0"/>
      </rPr>
      <t>4000</t>
    </r>
    <r>
      <rPr>
        <sz val="16"/>
        <rFont val="宋体"/>
        <charset val="134"/>
      </rPr>
      <t>元，总计</t>
    </r>
    <r>
      <rPr>
        <sz val="16"/>
        <rFont val="Times New Roman"/>
        <charset val="0"/>
      </rPr>
      <t>58</t>
    </r>
    <r>
      <rPr>
        <sz val="16"/>
        <rFont val="宋体"/>
        <charset val="134"/>
      </rPr>
      <t>头</t>
    </r>
    <r>
      <rPr>
        <sz val="16"/>
        <rFont val="Times New Roman"/>
        <charset val="134"/>
      </rPr>
      <t>23.2</t>
    </r>
    <r>
      <rPr>
        <sz val="16"/>
        <rFont val="宋体"/>
        <charset val="134"/>
      </rPr>
      <t>万元，其中五方村</t>
    </r>
    <r>
      <rPr>
        <sz val="16"/>
        <rFont val="Times New Roman"/>
        <charset val="134"/>
      </rPr>
      <t>10</t>
    </r>
    <r>
      <rPr>
        <sz val="16"/>
        <rFont val="宋体"/>
        <charset val="134"/>
      </rPr>
      <t>户</t>
    </r>
    <r>
      <rPr>
        <sz val="16"/>
        <rFont val="Times New Roman"/>
        <charset val="134"/>
      </rPr>
      <t>20</t>
    </r>
    <r>
      <rPr>
        <sz val="16"/>
        <rFont val="宋体"/>
        <charset val="134"/>
      </rPr>
      <t>头，高营村</t>
    </r>
    <r>
      <rPr>
        <sz val="16"/>
        <rFont val="Times New Roman"/>
        <charset val="134"/>
      </rPr>
      <t>9</t>
    </r>
    <r>
      <rPr>
        <sz val="16"/>
        <rFont val="宋体"/>
        <charset val="134"/>
      </rPr>
      <t>户</t>
    </r>
    <r>
      <rPr>
        <sz val="16"/>
        <rFont val="Times New Roman"/>
        <charset val="134"/>
      </rPr>
      <t>38</t>
    </r>
    <r>
      <rPr>
        <sz val="16"/>
        <rFont val="宋体"/>
        <charset val="134"/>
      </rPr>
      <t>头。</t>
    </r>
  </si>
  <si>
    <t>马关镇基础母牛购进到户补助项目</t>
  </si>
  <si>
    <r>
      <rPr>
        <sz val="16"/>
        <rFont val="宋体"/>
        <charset val="134"/>
      </rPr>
      <t>在马关镇</t>
    </r>
    <r>
      <rPr>
        <sz val="16"/>
        <rFont val="Times New Roman"/>
        <charset val="0"/>
      </rPr>
      <t>13</t>
    </r>
    <r>
      <rPr>
        <sz val="16"/>
        <rFont val="宋体"/>
        <charset val="134"/>
      </rPr>
      <t>个村实施新增基础母牛到户补助项目</t>
    </r>
    <r>
      <rPr>
        <sz val="16"/>
        <rFont val="Times New Roman"/>
        <charset val="0"/>
      </rPr>
      <t>354</t>
    </r>
    <r>
      <rPr>
        <sz val="16"/>
        <rFont val="宋体"/>
        <charset val="134"/>
      </rPr>
      <t>头，每头补助</t>
    </r>
    <r>
      <rPr>
        <sz val="16"/>
        <rFont val="Times New Roman"/>
        <charset val="0"/>
      </rPr>
      <t>4000</t>
    </r>
    <r>
      <rPr>
        <sz val="16"/>
        <rFont val="宋体"/>
        <charset val="134"/>
      </rPr>
      <t>元，共补助</t>
    </r>
    <r>
      <rPr>
        <sz val="16"/>
        <rFont val="Times New Roman"/>
        <charset val="0"/>
      </rPr>
      <t>141.6</t>
    </r>
    <r>
      <rPr>
        <sz val="16"/>
        <rFont val="宋体"/>
        <charset val="134"/>
      </rPr>
      <t>万元；其中八杜村</t>
    </r>
    <r>
      <rPr>
        <sz val="16"/>
        <rFont val="Times New Roman"/>
        <charset val="0"/>
      </rPr>
      <t>22</t>
    </r>
    <r>
      <rPr>
        <sz val="16"/>
        <rFont val="宋体"/>
        <charset val="134"/>
      </rPr>
      <t>户</t>
    </r>
    <r>
      <rPr>
        <sz val="16"/>
        <rFont val="Times New Roman"/>
        <charset val="0"/>
      </rPr>
      <t>34</t>
    </r>
    <r>
      <rPr>
        <sz val="16"/>
        <rFont val="宋体"/>
        <charset val="134"/>
      </rPr>
      <t>头，草湾村</t>
    </r>
    <r>
      <rPr>
        <sz val="16"/>
        <rFont val="Times New Roman"/>
        <charset val="0"/>
      </rPr>
      <t>36</t>
    </r>
    <r>
      <rPr>
        <sz val="16"/>
        <rFont val="宋体"/>
        <charset val="134"/>
      </rPr>
      <t>户</t>
    </r>
    <r>
      <rPr>
        <sz val="16"/>
        <rFont val="Times New Roman"/>
        <charset val="0"/>
      </rPr>
      <t>75</t>
    </r>
    <r>
      <rPr>
        <sz val="16"/>
        <rFont val="宋体"/>
        <charset val="134"/>
      </rPr>
      <t>头，东山村</t>
    </r>
    <r>
      <rPr>
        <sz val="16"/>
        <rFont val="Times New Roman"/>
        <charset val="0"/>
      </rPr>
      <t>1</t>
    </r>
    <r>
      <rPr>
        <sz val="16"/>
        <rFont val="宋体"/>
        <charset val="134"/>
      </rPr>
      <t>户</t>
    </r>
    <r>
      <rPr>
        <sz val="16"/>
        <rFont val="Times New Roman"/>
        <charset val="0"/>
      </rPr>
      <t>2</t>
    </r>
    <r>
      <rPr>
        <sz val="16"/>
        <rFont val="宋体"/>
        <charset val="134"/>
      </rPr>
      <t>头，东庄村</t>
    </r>
    <r>
      <rPr>
        <sz val="16"/>
        <rFont val="Times New Roman"/>
        <charset val="0"/>
      </rPr>
      <t>8</t>
    </r>
    <r>
      <rPr>
        <sz val="16"/>
        <rFont val="宋体"/>
        <charset val="134"/>
      </rPr>
      <t>户</t>
    </r>
    <r>
      <rPr>
        <sz val="16"/>
        <rFont val="Times New Roman"/>
        <charset val="0"/>
      </rPr>
      <t>16</t>
    </r>
    <r>
      <rPr>
        <sz val="16"/>
        <rFont val="宋体"/>
        <charset val="134"/>
      </rPr>
      <t>头，上河村</t>
    </r>
    <r>
      <rPr>
        <sz val="16"/>
        <rFont val="Times New Roman"/>
        <charset val="0"/>
      </rPr>
      <t>1</t>
    </r>
    <r>
      <rPr>
        <sz val="16"/>
        <rFont val="宋体"/>
        <charset val="134"/>
      </rPr>
      <t>户</t>
    </r>
    <r>
      <rPr>
        <sz val="16"/>
        <rFont val="Times New Roman"/>
        <charset val="0"/>
      </rPr>
      <t>2</t>
    </r>
    <r>
      <rPr>
        <sz val="16"/>
        <rFont val="宋体"/>
        <charset val="134"/>
      </rPr>
      <t>头，马堡村</t>
    </r>
    <r>
      <rPr>
        <sz val="16"/>
        <rFont val="Times New Roman"/>
        <charset val="0"/>
      </rPr>
      <t>43</t>
    </r>
    <r>
      <rPr>
        <sz val="16"/>
        <rFont val="宋体"/>
        <charset val="134"/>
      </rPr>
      <t>户</t>
    </r>
    <r>
      <rPr>
        <sz val="16"/>
        <rFont val="Times New Roman"/>
        <charset val="0"/>
      </rPr>
      <t>45</t>
    </r>
    <r>
      <rPr>
        <sz val="16"/>
        <rFont val="宋体"/>
        <charset val="134"/>
      </rPr>
      <t>头，西山村</t>
    </r>
    <r>
      <rPr>
        <sz val="16"/>
        <rFont val="Times New Roman"/>
        <charset val="0"/>
      </rPr>
      <t>40</t>
    </r>
    <r>
      <rPr>
        <sz val="16"/>
        <rFont val="宋体"/>
        <charset val="0"/>
      </rPr>
      <t>户</t>
    </r>
    <r>
      <rPr>
        <sz val="16"/>
        <rFont val="Times New Roman"/>
        <charset val="0"/>
      </rPr>
      <t>40</t>
    </r>
    <r>
      <rPr>
        <sz val="16"/>
        <rFont val="宋体"/>
        <charset val="0"/>
      </rPr>
      <t>头，西台村</t>
    </r>
    <r>
      <rPr>
        <sz val="16"/>
        <rFont val="Times New Roman"/>
        <charset val="0"/>
      </rPr>
      <t>15</t>
    </r>
    <r>
      <rPr>
        <sz val="16"/>
        <rFont val="宋体"/>
        <charset val="0"/>
      </rPr>
      <t>户</t>
    </r>
    <r>
      <rPr>
        <sz val="16"/>
        <rFont val="Times New Roman"/>
        <charset val="0"/>
      </rPr>
      <t>20</t>
    </r>
    <r>
      <rPr>
        <sz val="16"/>
        <rFont val="宋体"/>
        <charset val="0"/>
      </rPr>
      <t>头，西庄村</t>
    </r>
    <r>
      <rPr>
        <sz val="16"/>
        <rFont val="Times New Roman"/>
        <charset val="0"/>
      </rPr>
      <t>1</t>
    </r>
    <r>
      <rPr>
        <sz val="16"/>
        <rFont val="宋体"/>
        <charset val="0"/>
      </rPr>
      <t>户</t>
    </r>
    <r>
      <rPr>
        <sz val="16"/>
        <rFont val="Times New Roman"/>
        <charset val="0"/>
      </rPr>
      <t>2</t>
    </r>
    <r>
      <rPr>
        <sz val="16"/>
        <rFont val="宋体"/>
        <charset val="0"/>
      </rPr>
      <t>头、新义村</t>
    </r>
    <r>
      <rPr>
        <sz val="16"/>
        <rFont val="Times New Roman"/>
        <charset val="0"/>
      </rPr>
      <t>15</t>
    </r>
    <r>
      <rPr>
        <sz val="16"/>
        <rFont val="宋体"/>
        <charset val="0"/>
      </rPr>
      <t>户</t>
    </r>
    <r>
      <rPr>
        <sz val="16"/>
        <rFont val="Times New Roman"/>
        <charset val="0"/>
      </rPr>
      <t>30</t>
    </r>
    <r>
      <rPr>
        <sz val="16"/>
        <rFont val="宋体"/>
        <charset val="0"/>
      </rPr>
      <t>头，石川村</t>
    </r>
    <r>
      <rPr>
        <sz val="16"/>
        <rFont val="Times New Roman"/>
        <charset val="0"/>
      </rPr>
      <t>32</t>
    </r>
    <r>
      <rPr>
        <sz val="16"/>
        <rFont val="宋体"/>
        <charset val="0"/>
      </rPr>
      <t>户</t>
    </r>
    <r>
      <rPr>
        <sz val="16"/>
        <rFont val="Times New Roman"/>
        <charset val="0"/>
      </rPr>
      <t>64</t>
    </r>
    <r>
      <rPr>
        <sz val="16"/>
        <rFont val="宋体"/>
        <charset val="0"/>
      </rPr>
      <t>头，赵沟村</t>
    </r>
    <r>
      <rPr>
        <sz val="16"/>
        <rFont val="Times New Roman"/>
        <charset val="0"/>
      </rPr>
      <t>1</t>
    </r>
    <r>
      <rPr>
        <sz val="16"/>
        <rFont val="宋体"/>
        <charset val="0"/>
      </rPr>
      <t>户</t>
    </r>
    <r>
      <rPr>
        <sz val="16"/>
        <rFont val="Times New Roman"/>
        <charset val="0"/>
      </rPr>
      <t>1</t>
    </r>
    <r>
      <rPr>
        <sz val="16"/>
        <rFont val="宋体"/>
        <charset val="0"/>
      </rPr>
      <t>头，小庄村</t>
    </r>
    <r>
      <rPr>
        <sz val="16"/>
        <rFont val="Times New Roman"/>
        <charset val="0"/>
      </rPr>
      <t>10</t>
    </r>
    <r>
      <rPr>
        <sz val="16"/>
        <rFont val="宋体"/>
        <charset val="0"/>
      </rPr>
      <t>户</t>
    </r>
    <r>
      <rPr>
        <sz val="16"/>
        <rFont val="Times New Roman"/>
        <charset val="0"/>
      </rPr>
      <t>23</t>
    </r>
    <r>
      <rPr>
        <sz val="16"/>
        <rFont val="宋体"/>
        <charset val="0"/>
      </rPr>
      <t>头，</t>
    </r>
  </si>
  <si>
    <t>马鹿镇基础母牛购进到户补助项目</t>
  </si>
  <si>
    <r>
      <rPr>
        <sz val="16"/>
        <rFont val="宋体"/>
        <charset val="134"/>
      </rPr>
      <t>针对脱贫户和监测户，在马鹿镇申报基础母牛涉及脱贫户（监测户）</t>
    </r>
    <r>
      <rPr>
        <sz val="16"/>
        <rFont val="Times New Roman"/>
        <charset val="0"/>
      </rPr>
      <t>139</t>
    </r>
    <r>
      <rPr>
        <sz val="16"/>
        <rFont val="宋体"/>
        <charset val="134"/>
      </rPr>
      <t>户</t>
    </r>
    <r>
      <rPr>
        <sz val="16"/>
        <rFont val="Times New Roman"/>
        <charset val="0"/>
      </rPr>
      <t>239</t>
    </r>
    <r>
      <rPr>
        <sz val="16"/>
        <rFont val="宋体"/>
        <charset val="134"/>
      </rPr>
      <t>头，每头补助</t>
    </r>
    <r>
      <rPr>
        <sz val="16"/>
        <rFont val="Times New Roman"/>
        <charset val="0"/>
      </rPr>
      <t>4000</t>
    </r>
    <r>
      <rPr>
        <sz val="16"/>
        <rFont val="宋体"/>
        <charset val="134"/>
      </rPr>
      <t>元，申请补助资金</t>
    </r>
    <r>
      <rPr>
        <sz val="16"/>
        <rFont val="Times New Roman"/>
        <charset val="0"/>
      </rPr>
      <t>95.6</t>
    </r>
    <r>
      <rPr>
        <sz val="16"/>
        <rFont val="宋体"/>
        <charset val="134"/>
      </rPr>
      <t>万元。其中牌楼村脱贫户</t>
    </r>
    <r>
      <rPr>
        <sz val="16"/>
        <rFont val="Times New Roman"/>
        <charset val="0"/>
      </rPr>
      <t>14</t>
    </r>
    <r>
      <rPr>
        <sz val="16"/>
        <rFont val="宋体"/>
        <charset val="134"/>
      </rPr>
      <t>户</t>
    </r>
    <r>
      <rPr>
        <sz val="16"/>
        <rFont val="Times New Roman"/>
        <charset val="0"/>
      </rPr>
      <t>20</t>
    </r>
    <r>
      <rPr>
        <sz val="16"/>
        <rFont val="宋体"/>
        <charset val="134"/>
      </rPr>
      <t>头、监测户</t>
    </r>
    <r>
      <rPr>
        <sz val="16"/>
        <rFont val="Times New Roman"/>
        <charset val="0"/>
      </rPr>
      <t>1</t>
    </r>
    <r>
      <rPr>
        <sz val="16"/>
        <rFont val="宋体"/>
        <charset val="134"/>
      </rPr>
      <t>户</t>
    </r>
    <r>
      <rPr>
        <sz val="16"/>
        <rFont val="Times New Roman"/>
        <charset val="0"/>
      </rPr>
      <t>2</t>
    </r>
    <r>
      <rPr>
        <sz val="16"/>
        <rFont val="宋体"/>
        <charset val="134"/>
      </rPr>
      <t>头；韩河村脱贫户</t>
    </r>
    <r>
      <rPr>
        <sz val="16"/>
        <rFont val="Times New Roman"/>
        <charset val="0"/>
      </rPr>
      <t>9</t>
    </r>
    <r>
      <rPr>
        <sz val="16"/>
        <rFont val="宋体"/>
        <charset val="134"/>
      </rPr>
      <t>户</t>
    </r>
    <r>
      <rPr>
        <sz val="16"/>
        <rFont val="Times New Roman"/>
        <charset val="0"/>
      </rPr>
      <t>9</t>
    </r>
    <r>
      <rPr>
        <sz val="16"/>
        <rFont val="宋体"/>
        <charset val="134"/>
      </rPr>
      <t>头、监测户</t>
    </r>
    <r>
      <rPr>
        <sz val="16"/>
        <rFont val="Times New Roman"/>
        <charset val="0"/>
      </rPr>
      <t>2</t>
    </r>
    <r>
      <rPr>
        <sz val="16"/>
        <rFont val="宋体"/>
        <charset val="134"/>
      </rPr>
      <t>户</t>
    </r>
    <r>
      <rPr>
        <sz val="16"/>
        <rFont val="Times New Roman"/>
        <charset val="0"/>
      </rPr>
      <t>2</t>
    </r>
    <r>
      <rPr>
        <sz val="16"/>
        <rFont val="宋体"/>
        <charset val="134"/>
      </rPr>
      <t>头；陡崖村脱贫户</t>
    </r>
    <r>
      <rPr>
        <sz val="16"/>
        <rFont val="Times New Roman"/>
        <charset val="0"/>
      </rPr>
      <t>1</t>
    </r>
    <r>
      <rPr>
        <sz val="16"/>
        <rFont val="宋体"/>
        <charset val="134"/>
      </rPr>
      <t>户</t>
    </r>
    <r>
      <rPr>
        <sz val="16"/>
        <rFont val="Times New Roman"/>
        <charset val="0"/>
      </rPr>
      <t>2</t>
    </r>
    <r>
      <rPr>
        <sz val="16"/>
        <rFont val="宋体"/>
        <charset val="134"/>
      </rPr>
      <t>头；龙口村脱贫户</t>
    </r>
    <r>
      <rPr>
        <sz val="16"/>
        <rFont val="Times New Roman"/>
        <charset val="0"/>
      </rPr>
      <t>2</t>
    </r>
    <r>
      <rPr>
        <sz val="16"/>
        <rFont val="宋体"/>
        <charset val="134"/>
      </rPr>
      <t>户</t>
    </r>
    <r>
      <rPr>
        <sz val="16"/>
        <rFont val="Times New Roman"/>
        <charset val="0"/>
      </rPr>
      <t>7</t>
    </r>
    <r>
      <rPr>
        <sz val="16"/>
        <rFont val="宋体"/>
        <charset val="134"/>
      </rPr>
      <t>头；大滩村涉脱贫户</t>
    </r>
    <r>
      <rPr>
        <sz val="16"/>
        <rFont val="Times New Roman"/>
        <charset val="0"/>
      </rPr>
      <t>10</t>
    </r>
    <r>
      <rPr>
        <sz val="16"/>
        <rFont val="宋体"/>
        <charset val="134"/>
      </rPr>
      <t>户</t>
    </r>
    <r>
      <rPr>
        <sz val="16"/>
        <rFont val="Times New Roman"/>
        <charset val="0"/>
      </rPr>
      <t>24</t>
    </r>
    <r>
      <rPr>
        <sz val="16"/>
        <rFont val="宋体"/>
        <charset val="134"/>
      </rPr>
      <t>头</t>
    </r>
    <r>
      <rPr>
        <sz val="16"/>
        <rFont val="Times New Roman"/>
        <charset val="0"/>
      </rPr>
      <t xml:space="preserve"> </t>
    </r>
    <r>
      <rPr>
        <sz val="16"/>
        <rFont val="宋体"/>
        <charset val="134"/>
      </rPr>
      <t>、监测户</t>
    </r>
    <r>
      <rPr>
        <sz val="16"/>
        <rFont val="Times New Roman"/>
        <charset val="0"/>
      </rPr>
      <t>1</t>
    </r>
    <r>
      <rPr>
        <sz val="16"/>
        <rFont val="宋体"/>
        <charset val="134"/>
      </rPr>
      <t>户</t>
    </r>
    <r>
      <rPr>
        <sz val="16"/>
        <rFont val="Times New Roman"/>
        <charset val="0"/>
      </rPr>
      <t>2</t>
    </r>
    <r>
      <rPr>
        <sz val="16"/>
        <rFont val="宋体"/>
        <charset val="134"/>
      </rPr>
      <t>头</t>
    </r>
    <r>
      <rPr>
        <sz val="16"/>
        <rFont val="Times New Roman"/>
        <charset val="0"/>
      </rPr>
      <t xml:space="preserve"> </t>
    </r>
    <r>
      <rPr>
        <sz val="16"/>
        <rFont val="宋体"/>
        <charset val="134"/>
      </rPr>
      <t>；草川村脱贫户</t>
    </r>
    <r>
      <rPr>
        <sz val="16"/>
        <rFont val="Times New Roman"/>
        <charset val="0"/>
      </rPr>
      <t>14</t>
    </r>
    <r>
      <rPr>
        <sz val="16"/>
        <rFont val="宋体"/>
        <charset val="134"/>
      </rPr>
      <t>户</t>
    </r>
    <r>
      <rPr>
        <sz val="16"/>
        <rFont val="Times New Roman"/>
        <charset val="0"/>
      </rPr>
      <t>14</t>
    </r>
    <r>
      <rPr>
        <sz val="16"/>
        <rFont val="宋体"/>
        <charset val="134"/>
      </rPr>
      <t>头、监测户</t>
    </r>
    <r>
      <rPr>
        <sz val="16"/>
        <rFont val="Times New Roman"/>
        <charset val="0"/>
      </rPr>
      <t>3</t>
    </r>
    <r>
      <rPr>
        <sz val="16"/>
        <rFont val="宋体"/>
        <charset val="134"/>
      </rPr>
      <t>户</t>
    </r>
    <r>
      <rPr>
        <sz val="16"/>
        <rFont val="Times New Roman"/>
        <charset val="0"/>
      </rPr>
      <t>3</t>
    </r>
    <r>
      <rPr>
        <sz val="16"/>
        <rFont val="宋体"/>
        <charset val="134"/>
      </rPr>
      <t>头；金川村脱贫户</t>
    </r>
    <r>
      <rPr>
        <sz val="16"/>
        <rFont val="Times New Roman"/>
        <charset val="0"/>
      </rPr>
      <t>21</t>
    </r>
    <r>
      <rPr>
        <sz val="16"/>
        <rFont val="宋体"/>
        <charset val="134"/>
      </rPr>
      <t>户</t>
    </r>
    <r>
      <rPr>
        <sz val="16"/>
        <rFont val="Times New Roman"/>
        <charset val="0"/>
      </rPr>
      <t>21</t>
    </r>
    <r>
      <rPr>
        <sz val="16"/>
        <rFont val="宋体"/>
        <charset val="134"/>
      </rPr>
      <t>头、监测户</t>
    </r>
    <r>
      <rPr>
        <sz val="16"/>
        <rFont val="Times New Roman"/>
        <charset val="0"/>
      </rPr>
      <t>3</t>
    </r>
    <r>
      <rPr>
        <sz val="16"/>
        <rFont val="宋体"/>
        <charset val="134"/>
      </rPr>
      <t>户</t>
    </r>
    <r>
      <rPr>
        <sz val="16"/>
        <rFont val="Times New Roman"/>
        <charset val="0"/>
      </rPr>
      <t>3</t>
    </r>
    <r>
      <rPr>
        <sz val="16"/>
        <rFont val="宋体"/>
        <charset val="134"/>
      </rPr>
      <t>头；康王村脱贫户</t>
    </r>
    <r>
      <rPr>
        <sz val="16"/>
        <rFont val="Times New Roman"/>
        <charset val="0"/>
      </rPr>
      <t>24</t>
    </r>
    <r>
      <rPr>
        <sz val="16"/>
        <rFont val="宋体"/>
        <charset val="134"/>
      </rPr>
      <t>户</t>
    </r>
    <r>
      <rPr>
        <sz val="16"/>
        <rFont val="Times New Roman"/>
        <charset val="0"/>
      </rPr>
      <t>24</t>
    </r>
    <r>
      <rPr>
        <sz val="16"/>
        <rFont val="宋体"/>
        <charset val="134"/>
      </rPr>
      <t>头、监测户</t>
    </r>
    <r>
      <rPr>
        <sz val="16"/>
        <rFont val="Times New Roman"/>
        <charset val="0"/>
      </rPr>
      <t>2</t>
    </r>
    <r>
      <rPr>
        <sz val="16"/>
        <rFont val="宋体"/>
        <charset val="134"/>
      </rPr>
      <t>户</t>
    </r>
    <r>
      <rPr>
        <sz val="16"/>
        <rFont val="Times New Roman"/>
        <charset val="0"/>
      </rPr>
      <t>2</t>
    </r>
    <r>
      <rPr>
        <sz val="16"/>
        <rFont val="宋体"/>
        <charset val="134"/>
      </rPr>
      <t>头；林峰村脱贫户</t>
    </r>
    <r>
      <rPr>
        <sz val="16"/>
        <rFont val="Times New Roman"/>
        <charset val="0"/>
      </rPr>
      <t>12</t>
    </r>
    <r>
      <rPr>
        <sz val="16"/>
        <rFont val="宋体"/>
        <charset val="134"/>
      </rPr>
      <t>户</t>
    </r>
    <r>
      <rPr>
        <sz val="16"/>
        <rFont val="Times New Roman"/>
        <charset val="0"/>
      </rPr>
      <t>24</t>
    </r>
    <r>
      <rPr>
        <sz val="16"/>
        <rFont val="宋体"/>
        <charset val="134"/>
      </rPr>
      <t>头、监测户</t>
    </r>
    <r>
      <rPr>
        <sz val="16"/>
        <rFont val="Times New Roman"/>
        <charset val="0"/>
      </rPr>
      <t>1</t>
    </r>
    <r>
      <rPr>
        <sz val="16"/>
        <rFont val="宋体"/>
        <charset val="134"/>
      </rPr>
      <t>户</t>
    </r>
    <r>
      <rPr>
        <sz val="16"/>
        <rFont val="Times New Roman"/>
        <charset val="0"/>
      </rPr>
      <t>2</t>
    </r>
    <r>
      <rPr>
        <sz val="16"/>
        <rFont val="宋体"/>
        <charset val="134"/>
      </rPr>
      <t>头</t>
    </r>
    <r>
      <rPr>
        <sz val="16"/>
        <rFont val="Times New Roman"/>
        <charset val="0"/>
      </rPr>
      <t xml:space="preserve"> </t>
    </r>
    <r>
      <rPr>
        <sz val="16"/>
        <rFont val="宋体"/>
        <charset val="134"/>
      </rPr>
      <t>；石庄科村脱贫户</t>
    </r>
    <r>
      <rPr>
        <sz val="16"/>
        <rFont val="Times New Roman"/>
        <charset val="0"/>
      </rPr>
      <t>2</t>
    </r>
    <r>
      <rPr>
        <sz val="16"/>
        <rFont val="宋体"/>
        <charset val="134"/>
      </rPr>
      <t>户</t>
    </r>
    <r>
      <rPr>
        <sz val="16"/>
        <rFont val="Times New Roman"/>
        <charset val="0"/>
      </rPr>
      <t>13</t>
    </r>
    <r>
      <rPr>
        <sz val="16"/>
        <rFont val="宋体"/>
        <charset val="134"/>
      </rPr>
      <t>头、长宁村脱贫户（含监测户）</t>
    </r>
    <r>
      <rPr>
        <sz val="16"/>
        <rFont val="Times New Roman"/>
        <charset val="0"/>
      </rPr>
      <t>17</t>
    </r>
    <r>
      <rPr>
        <sz val="16"/>
        <rFont val="宋体"/>
        <charset val="134"/>
      </rPr>
      <t>户</t>
    </r>
    <r>
      <rPr>
        <sz val="16"/>
        <rFont val="Times New Roman"/>
        <charset val="0"/>
      </rPr>
      <t>65</t>
    </r>
    <r>
      <rPr>
        <sz val="16"/>
        <rFont val="宋体"/>
        <charset val="134"/>
      </rPr>
      <t>头。</t>
    </r>
  </si>
  <si>
    <t>闫家乡基础母牛购进到户补助项目</t>
  </si>
  <si>
    <r>
      <rPr>
        <sz val="16"/>
        <rFont val="宋体"/>
        <charset val="134"/>
      </rPr>
      <t>闫家乡监测户、脱贫户实施新增基础母牛补助项目</t>
    </r>
    <r>
      <rPr>
        <sz val="16"/>
        <rFont val="Times New Roman"/>
        <charset val="0"/>
      </rPr>
      <t>70</t>
    </r>
    <r>
      <rPr>
        <sz val="16"/>
        <rFont val="宋体"/>
        <charset val="134"/>
      </rPr>
      <t>户</t>
    </r>
    <r>
      <rPr>
        <sz val="16"/>
        <rFont val="Times New Roman"/>
        <charset val="0"/>
      </rPr>
      <t>430</t>
    </r>
    <r>
      <rPr>
        <sz val="16"/>
        <rFont val="宋体"/>
        <charset val="134"/>
      </rPr>
      <t>头，每头补助</t>
    </r>
    <r>
      <rPr>
        <sz val="16"/>
        <rFont val="Times New Roman"/>
        <charset val="0"/>
      </rPr>
      <t>4000</t>
    </r>
    <r>
      <rPr>
        <sz val="16"/>
        <rFont val="宋体"/>
        <charset val="134"/>
      </rPr>
      <t>元，补助资金</t>
    </r>
    <r>
      <rPr>
        <sz val="16"/>
        <rFont val="Times New Roman"/>
        <charset val="0"/>
      </rPr>
      <t>172</t>
    </r>
    <r>
      <rPr>
        <sz val="16"/>
        <rFont val="宋体"/>
        <charset val="134"/>
      </rPr>
      <t>万元，其中：朝阳村</t>
    </r>
    <r>
      <rPr>
        <sz val="16"/>
        <rFont val="Times New Roman"/>
        <charset val="0"/>
      </rPr>
      <t>7</t>
    </r>
    <r>
      <rPr>
        <sz val="16"/>
        <rFont val="宋体"/>
        <charset val="134"/>
      </rPr>
      <t>户</t>
    </r>
    <r>
      <rPr>
        <sz val="16"/>
        <rFont val="Times New Roman"/>
        <charset val="0"/>
      </rPr>
      <t>39</t>
    </r>
    <r>
      <rPr>
        <sz val="16"/>
        <rFont val="宋体"/>
        <charset val="134"/>
      </rPr>
      <t>头；操场村</t>
    </r>
    <r>
      <rPr>
        <sz val="16"/>
        <rFont val="Times New Roman"/>
        <charset val="0"/>
      </rPr>
      <t>1</t>
    </r>
    <r>
      <rPr>
        <sz val="16"/>
        <rFont val="宋体"/>
        <charset val="134"/>
      </rPr>
      <t>户</t>
    </r>
    <r>
      <rPr>
        <sz val="16"/>
        <rFont val="Times New Roman"/>
        <charset val="0"/>
      </rPr>
      <t>5</t>
    </r>
    <r>
      <rPr>
        <sz val="16"/>
        <rFont val="宋体"/>
        <charset val="134"/>
      </rPr>
      <t>头；丁河村</t>
    </r>
    <r>
      <rPr>
        <sz val="16"/>
        <rFont val="Times New Roman"/>
        <charset val="0"/>
      </rPr>
      <t>13</t>
    </r>
    <r>
      <rPr>
        <sz val="16"/>
        <rFont val="宋体"/>
        <charset val="134"/>
      </rPr>
      <t>户</t>
    </r>
    <r>
      <rPr>
        <sz val="16"/>
        <rFont val="Times New Roman"/>
        <charset val="0"/>
      </rPr>
      <t>35</t>
    </r>
    <r>
      <rPr>
        <sz val="16"/>
        <rFont val="宋体"/>
        <charset val="134"/>
      </rPr>
      <t>头；草川梁村</t>
    </r>
    <r>
      <rPr>
        <sz val="16"/>
        <rFont val="Times New Roman"/>
        <charset val="0"/>
      </rPr>
      <t>16</t>
    </r>
    <r>
      <rPr>
        <sz val="16"/>
        <rFont val="宋体"/>
        <charset val="134"/>
      </rPr>
      <t>户</t>
    </r>
    <r>
      <rPr>
        <sz val="16"/>
        <rFont val="Times New Roman"/>
        <charset val="0"/>
      </rPr>
      <t>151</t>
    </r>
    <r>
      <rPr>
        <sz val="16"/>
        <rFont val="宋体"/>
        <charset val="134"/>
      </rPr>
      <t>头；大场村</t>
    </r>
    <r>
      <rPr>
        <sz val="16"/>
        <rFont val="Times New Roman"/>
        <charset val="0"/>
      </rPr>
      <t>4</t>
    </r>
    <r>
      <rPr>
        <sz val="16"/>
        <rFont val="宋体"/>
        <charset val="134"/>
      </rPr>
      <t>户</t>
    </r>
    <r>
      <rPr>
        <sz val="16"/>
        <rFont val="Times New Roman"/>
        <charset val="0"/>
      </rPr>
      <t>44</t>
    </r>
    <r>
      <rPr>
        <sz val="16"/>
        <rFont val="宋体"/>
        <charset val="134"/>
      </rPr>
      <t>头；付堡村</t>
    </r>
    <r>
      <rPr>
        <sz val="16"/>
        <rFont val="Times New Roman"/>
        <charset val="0"/>
      </rPr>
      <t>7</t>
    </r>
    <r>
      <rPr>
        <sz val="16"/>
        <rFont val="宋体"/>
        <charset val="134"/>
      </rPr>
      <t>户</t>
    </r>
    <r>
      <rPr>
        <sz val="16"/>
        <rFont val="Times New Roman"/>
        <charset val="0"/>
      </rPr>
      <t>40</t>
    </r>
    <r>
      <rPr>
        <sz val="16"/>
        <rFont val="宋体"/>
        <charset val="134"/>
      </rPr>
      <t>头；王坪村</t>
    </r>
    <r>
      <rPr>
        <sz val="16"/>
        <rFont val="Times New Roman"/>
        <charset val="0"/>
      </rPr>
      <t>3</t>
    </r>
    <r>
      <rPr>
        <sz val="16"/>
        <rFont val="宋体"/>
        <charset val="134"/>
      </rPr>
      <t>户</t>
    </r>
    <r>
      <rPr>
        <sz val="16"/>
        <rFont val="Times New Roman"/>
        <charset val="0"/>
      </rPr>
      <t>18</t>
    </r>
    <r>
      <rPr>
        <sz val="16"/>
        <rFont val="宋体"/>
        <charset val="134"/>
      </rPr>
      <t>头；后山村</t>
    </r>
    <r>
      <rPr>
        <sz val="16"/>
        <rFont val="Times New Roman"/>
        <charset val="0"/>
      </rPr>
      <t>5</t>
    </r>
    <r>
      <rPr>
        <sz val="16"/>
        <rFont val="宋体"/>
        <charset val="134"/>
      </rPr>
      <t>户</t>
    </r>
    <r>
      <rPr>
        <sz val="16"/>
        <rFont val="Times New Roman"/>
        <charset val="0"/>
      </rPr>
      <t>39</t>
    </r>
    <r>
      <rPr>
        <sz val="16"/>
        <rFont val="宋体"/>
        <charset val="134"/>
      </rPr>
      <t>头；陈庙村</t>
    </r>
    <r>
      <rPr>
        <sz val="16"/>
        <rFont val="Times New Roman"/>
        <charset val="0"/>
      </rPr>
      <t>4</t>
    </r>
    <r>
      <rPr>
        <sz val="16"/>
        <rFont val="宋体"/>
        <charset val="134"/>
      </rPr>
      <t>户</t>
    </r>
    <r>
      <rPr>
        <sz val="16"/>
        <rFont val="Times New Roman"/>
        <charset val="0"/>
      </rPr>
      <t>31</t>
    </r>
    <r>
      <rPr>
        <sz val="16"/>
        <rFont val="宋体"/>
        <charset val="134"/>
      </rPr>
      <t>头；三友村</t>
    </r>
    <r>
      <rPr>
        <sz val="16"/>
        <rFont val="Times New Roman"/>
        <charset val="0"/>
      </rPr>
      <t>4</t>
    </r>
    <r>
      <rPr>
        <sz val="16"/>
        <rFont val="宋体"/>
        <charset val="134"/>
      </rPr>
      <t>户</t>
    </r>
    <r>
      <rPr>
        <sz val="16"/>
        <rFont val="Times New Roman"/>
        <charset val="0"/>
      </rPr>
      <t>5</t>
    </r>
    <r>
      <rPr>
        <sz val="16"/>
        <rFont val="宋体"/>
        <charset val="134"/>
      </rPr>
      <t>头；神树村</t>
    </r>
    <r>
      <rPr>
        <sz val="16"/>
        <rFont val="Times New Roman"/>
        <charset val="0"/>
      </rPr>
      <t>1</t>
    </r>
    <r>
      <rPr>
        <sz val="16"/>
        <rFont val="宋体"/>
        <charset val="134"/>
      </rPr>
      <t>户</t>
    </r>
    <r>
      <rPr>
        <sz val="16"/>
        <rFont val="Times New Roman"/>
        <charset val="0"/>
      </rPr>
      <t>6</t>
    </r>
    <r>
      <rPr>
        <sz val="16"/>
        <rFont val="宋体"/>
        <charset val="134"/>
      </rPr>
      <t>头，车古村</t>
    </r>
    <r>
      <rPr>
        <sz val="16"/>
        <rFont val="Times New Roman"/>
        <charset val="0"/>
      </rPr>
      <t>5</t>
    </r>
    <r>
      <rPr>
        <sz val="16"/>
        <rFont val="宋体"/>
        <charset val="134"/>
      </rPr>
      <t>户</t>
    </r>
    <r>
      <rPr>
        <sz val="16"/>
        <rFont val="Times New Roman"/>
        <charset val="0"/>
      </rPr>
      <t>17</t>
    </r>
    <r>
      <rPr>
        <sz val="16"/>
        <rFont val="宋体"/>
        <charset val="134"/>
      </rPr>
      <t>头。</t>
    </r>
  </si>
  <si>
    <t>张棉驿乡基础母牛购进到户补助项目</t>
  </si>
  <si>
    <r>
      <rPr>
        <sz val="16"/>
        <rFont val="宋体"/>
        <charset val="134"/>
      </rPr>
      <t>投资</t>
    </r>
    <r>
      <rPr>
        <sz val="16"/>
        <rFont val="Times New Roman"/>
        <charset val="0"/>
      </rPr>
      <t>21.2</t>
    </r>
    <r>
      <rPr>
        <sz val="16"/>
        <rFont val="宋体"/>
        <charset val="134"/>
      </rPr>
      <t>万元，</t>
    </r>
    <r>
      <rPr>
        <sz val="16"/>
        <rFont val="Times New Roman"/>
        <charset val="0"/>
      </rPr>
      <t>46</t>
    </r>
    <r>
      <rPr>
        <sz val="16"/>
        <rFont val="宋体"/>
        <charset val="134"/>
      </rPr>
      <t>户农户购进基础母牛</t>
    </r>
    <r>
      <rPr>
        <sz val="16"/>
        <rFont val="Times New Roman"/>
        <charset val="0"/>
      </rPr>
      <t>53</t>
    </r>
    <r>
      <rPr>
        <sz val="16"/>
        <rFont val="宋体"/>
        <charset val="134"/>
      </rPr>
      <t>头，其中东峡村</t>
    </r>
    <r>
      <rPr>
        <sz val="16"/>
        <rFont val="Times New Roman"/>
        <charset val="0"/>
      </rPr>
      <t>17</t>
    </r>
    <r>
      <rPr>
        <sz val="16"/>
        <rFont val="宋体"/>
        <charset val="134"/>
      </rPr>
      <t>户</t>
    </r>
    <r>
      <rPr>
        <sz val="16"/>
        <rFont val="Times New Roman"/>
        <charset val="0"/>
      </rPr>
      <t>19</t>
    </r>
    <r>
      <rPr>
        <sz val="16"/>
        <rFont val="宋体"/>
        <charset val="134"/>
      </rPr>
      <t>头，和平村</t>
    </r>
    <r>
      <rPr>
        <sz val="16"/>
        <rFont val="Times New Roman"/>
        <charset val="0"/>
      </rPr>
      <t>8</t>
    </r>
    <r>
      <rPr>
        <sz val="16"/>
        <rFont val="宋体"/>
        <charset val="134"/>
      </rPr>
      <t>户</t>
    </r>
    <r>
      <rPr>
        <sz val="16"/>
        <rFont val="Times New Roman"/>
        <charset val="0"/>
      </rPr>
      <t>8</t>
    </r>
    <r>
      <rPr>
        <sz val="16"/>
        <rFont val="宋体"/>
        <charset val="134"/>
      </rPr>
      <t>头，庙川村</t>
    </r>
    <r>
      <rPr>
        <sz val="16"/>
        <rFont val="Times New Roman"/>
        <charset val="0"/>
      </rPr>
      <t>1</t>
    </r>
    <r>
      <rPr>
        <sz val="16"/>
        <rFont val="宋体"/>
        <charset val="134"/>
      </rPr>
      <t>户</t>
    </r>
    <r>
      <rPr>
        <sz val="16"/>
        <rFont val="Times New Roman"/>
        <charset val="0"/>
      </rPr>
      <t>2</t>
    </r>
    <r>
      <rPr>
        <sz val="16"/>
        <rFont val="宋体"/>
        <charset val="134"/>
      </rPr>
      <t>头，盘山村</t>
    </r>
    <r>
      <rPr>
        <sz val="16"/>
        <rFont val="Times New Roman"/>
        <charset val="0"/>
      </rPr>
      <t>3</t>
    </r>
    <r>
      <rPr>
        <sz val="16"/>
        <rFont val="宋体"/>
        <charset val="134"/>
      </rPr>
      <t>户</t>
    </r>
    <r>
      <rPr>
        <sz val="16"/>
        <rFont val="Times New Roman"/>
        <charset val="0"/>
      </rPr>
      <t>3</t>
    </r>
    <r>
      <rPr>
        <sz val="16"/>
        <rFont val="宋体"/>
        <charset val="134"/>
      </rPr>
      <t>头，田湾村</t>
    </r>
    <r>
      <rPr>
        <sz val="16"/>
        <rFont val="Times New Roman"/>
        <charset val="0"/>
      </rPr>
      <t>10</t>
    </r>
    <r>
      <rPr>
        <sz val="16"/>
        <rFont val="宋体"/>
        <charset val="134"/>
      </rPr>
      <t>户</t>
    </r>
    <r>
      <rPr>
        <sz val="16"/>
        <rFont val="Times New Roman"/>
        <charset val="0"/>
      </rPr>
      <t>10</t>
    </r>
    <r>
      <rPr>
        <sz val="16"/>
        <rFont val="宋体"/>
        <charset val="134"/>
      </rPr>
      <t>头，张棉村</t>
    </r>
    <r>
      <rPr>
        <sz val="16"/>
        <rFont val="Times New Roman"/>
        <charset val="0"/>
      </rPr>
      <t>1</t>
    </r>
    <r>
      <rPr>
        <sz val="16"/>
        <rFont val="宋体"/>
        <charset val="134"/>
      </rPr>
      <t>户</t>
    </r>
    <r>
      <rPr>
        <sz val="16"/>
        <rFont val="Times New Roman"/>
        <charset val="0"/>
      </rPr>
      <t>1</t>
    </r>
    <r>
      <rPr>
        <sz val="16"/>
        <rFont val="宋体"/>
        <charset val="134"/>
      </rPr>
      <t>头，周家村</t>
    </r>
    <r>
      <rPr>
        <sz val="16"/>
        <rFont val="Times New Roman"/>
        <charset val="0"/>
      </rPr>
      <t>6</t>
    </r>
    <r>
      <rPr>
        <sz val="16"/>
        <rFont val="宋体"/>
        <charset val="134"/>
      </rPr>
      <t>户</t>
    </r>
    <r>
      <rPr>
        <sz val="16"/>
        <rFont val="Times New Roman"/>
        <charset val="0"/>
      </rPr>
      <t>10</t>
    </r>
    <r>
      <rPr>
        <sz val="16"/>
        <rFont val="宋体"/>
        <charset val="134"/>
      </rPr>
      <t>头。</t>
    </r>
  </si>
  <si>
    <t>龙山镇基础母牛购进到户补助项目</t>
  </si>
  <si>
    <r>
      <rPr>
        <sz val="16"/>
        <rFont val="宋体"/>
        <charset val="134"/>
      </rPr>
      <t>龙山镇新增基础母牛</t>
    </r>
    <r>
      <rPr>
        <sz val="16"/>
        <rFont val="Times New Roman"/>
        <charset val="0"/>
      </rPr>
      <t>156</t>
    </r>
    <r>
      <rPr>
        <sz val="16"/>
        <rFont val="宋体"/>
        <charset val="134"/>
      </rPr>
      <t>户共</t>
    </r>
    <r>
      <rPr>
        <sz val="16"/>
        <rFont val="Times New Roman"/>
        <charset val="0"/>
      </rPr>
      <t>465</t>
    </r>
    <r>
      <rPr>
        <sz val="16"/>
        <rFont val="宋体"/>
        <charset val="134"/>
      </rPr>
      <t>头，每头补助</t>
    </r>
    <r>
      <rPr>
        <sz val="16"/>
        <rFont val="Times New Roman"/>
        <charset val="0"/>
      </rPr>
      <t>4000</t>
    </r>
    <r>
      <rPr>
        <sz val="16"/>
        <rFont val="宋体"/>
        <charset val="134"/>
      </rPr>
      <t>元，共</t>
    </r>
    <r>
      <rPr>
        <sz val="16"/>
        <rFont val="Times New Roman"/>
        <charset val="0"/>
      </rPr>
      <t xml:space="preserve">186 </t>
    </r>
    <r>
      <rPr>
        <sz val="16"/>
        <rFont val="宋体"/>
        <charset val="134"/>
      </rPr>
      <t>万元，其中，脱贫户</t>
    </r>
    <r>
      <rPr>
        <sz val="16"/>
        <rFont val="Times New Roman"/>
        <charset val="0"/>
      </rPr>
      <t>141</t>
    </r>
    <r>
      <rPr>
        <sz val="16"/>
        <rFont val="宋体"/>
        <charset val="134"/>
      </rPr>
      <t>户</t>
    </r>
    <r>
      <rPr>
        <sz val="16"/>
        <rFont val="Times New Roman"/>
        <charset val="0"/>
      </rPr>
      <t>428</t>
    </r>
    <r>
      <rPr>
        <sz val="16"/>
        <rFont val="宋体"/>
        <charset val="134"/>
      </rPr>
      <t>头：四方村</t>
    </r>
    <r>
      <rPr>
        <sz val="16"/>
        <rFont val="Times New Roman"/>
        <charset val="0"/>
      </rPr>
      <t>3</t>
    </r>
    <r>
      <rPr>
        <sz val="16"/>
        <rFont val="宋体"/>
        <charset val="134"/>
      </rPr>
      <t>户</t>
    </r>
    <r>
      <rPr>
        <sz val="16"/>
        <rFont val="Times New Roman"/>
        <charset val="0"/>
      </rPr>
      <t>8</t>
    </r>
    <r>
      <rPr>
        <sz val="16"/>
        <rFont val="宋体"/>
        <charset val="134"/>
      </rPr>
      <t>头；郑家村</t>
    </r>
    <r>
      <rPr>
        <sz val="16"/>
        <rFont val="Times New Roman"/>
        <charset val="0"/>
      </rPr>
      <t>4</t>
    </r>
    <r>
      <rPr>
        <sz val="16"/>
        <rFont val="宋体"/>
        <charset val="134"/>
      </rPr>
      <t>户</t>
    </r>
    <r>
      <rPr>
        <sz val="16"/>
        <rFont val="Times New Roman"/>
        <charset val="0"/>
      </rPr>
      <t>15</t>
    </r>
    <r>
      <rPr>
        <sz val="16"/>
        <rFont val="宋体"/>
        <charset val="134"/>
      </rPr>
      <t>头；西川村</t>
    </r>
    <r>
      <rPr>
        <sz val="16"/>
        <rFont val="Times New Roman"/>
        <charset val="0"/>
      </rPr>
      <t>5</t>
    </r>
    <r>
      <rPr>
        <sz val="16"/>
        <rFont val="宋体"/>
        <charset val="134"/>
      </rPr>
      <t>户</t>
    </r>
    <r>
      <rPr>
        <sz val="16"/>
        <rFont val="Times New Roman"/>
        <charset val="0"/>
      </rPr>
      <t>10</t>
    </r>
    <r>
      <rPr>
        <sz val="16"/>
        <rFont val="宋体"/>
        <charset val="134"/>
      </rPr>
      <t>头；西沟村</t>
    </r>
    <r>
      <rPr>
        <sz val="16"/>
        <rFont val="Times New Roman"/>
        <charset val="0"/>
      </rPr>
      <t>8</t>
    </r>
    <r>
      <rPr>
        <sz val="16"/>
        <rFont val="宋体"/>
        <charset val="134"/>
      </rPr>
      <t>户</t>
    </r>
    <r>
      <rPr>
        <sz val="16"/>
        <rFont val="Times New Roman"/>
        <charset val="0"/>
      </rPr>
      <t>29</t>
    </r>
    <r>
      <rPr>
        <sz val="16"/>
        <rFont val="宋体"/>
        <charset val="134"/>
      </rPr>
      <t>头；李山村</t>
    </r>
    <r>
      <rPr>
        <sz val="16"/>
        <rFont val="Times New Roman"/>
        <charset val="0"/>
      </rPr>
      <t>18</t>
    </r>
    <r>
      <rPr>
        <sz val="16"/>
        <rFont val="宋体"/>
        <charset val="134"/>
      </rPr>
      <t>户</t>
    </r>
    <r>
      <rPr>
        <sz val="16"/>
        <rFont val="Times New Roman"/>
        <charset val="0"/>
      </rPr>
      <t>67</t>
    </r>
    <r>
      <rPr>
        <sz val="16"/>
        <rFont val="宋体"/>
        <charset val="134"/>
      </rPr>
      <t>头；西门村</t>
    </r>
    <r>
      <rPr>
        <sz val="16"/>
        <rFont val="Times New Roman"/>
        <charset val="0"/>
      </rPr>
      <t>4</t>
    </r>
    <r>
      <rPr>
        <sz val="16"/>
        <rFont val="宋体"/>
        <charset val="134"/>
      </rPr>
      <t>户</t>
    </r>
    <r>
      <rPr>
        <sz val="16"/>
        <rFont val="Times New Roman"/>
        <charset val="0"/>
      </rPr>
      <t>20</t>
    </r>
    <r>
      <rPr>
        <sz val="16"/>
        <rFont val="宋体"/>
        <charset val="134"/>
      </rPr>
      <t>头；北河村</t>
    </r>
    <r>
      <rPr>
        <sz val="16"/>
        <rFont val="Times New Roman"/>
        <charset val="0"/>
      </rPr>
      <t>3</t>
    </r>
    <r>
      <rPr>
        <sz val="16"/>
        <rFont val="宋体"/>
        <charset val="134"/>
      </rPr>
      <t>户</t>
    </r>
    <r>
      <rPr>
        <sz val="16"/>
        <rFont val="Times New Roman"/>
        <charset val="0"/>
      </rPr>
      <t>6</t>
    </r>
    <r>
      <rPr>
        <sz val="16"/>
        <rFont val="宋体"/>
        <charset val="134"/>
      </rPr>
      <t>头；芦塬村</t>
    </r>
    <r>
      <rPr>
        <sz val="16"/>
        <rFont val="Times New Roman"/>
        <charset val="0"/>
      </rPr>
      <t>4</t>
    </r>
    <r>
      <rPr>
        <sz val="16"/>
        <rFont val="宋体"/>
        <charset val="134"/>
      </rPr>
      <t>户</t>
    </r>
    <r>
      <rPr>
        <sz val="16"/>
        <rFont val="Times New Roman"/>
        <charset val="0"/>
      </rPr>
      <t>6</t>
    </r>
    <r>
      <rPr>
        <sz val="16"/>
        <rFont val="宋体"/>
        <charset val="134"/>
      </rPr>
      <t>头；官泉村</t>
    </r>
    <r>
      <rPr>
        <sz val="16"/>
        <rFont val="Times New Roman"/>
        <charset val="0"/>
      </rPr>
      <t>9</t>
    </r>
    <r>
      <rPr>
        <sz val="16"/>
        <rFont val="宋体"/>
        <charset val="134"/>
      </rPr>
      <t>户</t>
    </r>
    <r>
      <rPr>
        <sz val="16"/>
        <rFont val="Times New Roman"/>
        <charset val="0"/>
      </rPr>
      <t>28</t>
    </r>
    <r>
      <rPr>
        <sz val="16"/>
        <rFont val="宋体"/>
        <charset val="134"/>
      </rPr>
      <t>头；南街村</t>
    </r>
    <r>
      <rPr>
        <sz val="16"/>
        <rFont val="Times New Roman"/>
        <charset val="0"/>
      </rPr>
      <t>6</t>
    </r>
    <r>
      <rPr>
        <sz val="16"/>
        <rFont val="宋体"/>
        <charset val="134"/>
      </rPr>
      <t>户</t>
    </r>
    <r>
      <rPr>
        <sz val="16"/>
        <rFont val="Times New Roman"/>
        <charset val="0"/>
      </rPr>
      <t>34</t>
    </r>
    <r>
      <rPr>
        <sz val="16"/>
        <rFont val="宋体"/>
        <charset val="134"/>
      </rPr>
      <t>头；马河村</t>
    </r>
    <r>
      <rPr>
        <sz val="16"/>
        <rFont val="Times New Roman"/>
        <charset val="0"/>
      </rPr>
      <t>40</t>
    </r>
    <r>
      <rPr>
        <sz val="16"/>
        <rFont val="宋体"/>
        <charset val="134"/>
      </rPr>
      <t>户</t>
    </r>
    <r>
      <rPr>
        <sz val="16"/>
        <rFont val="Times New Roman"/>
        <charset val="0"/>
      </rPr>
      <t>62</t>
    </r>
    <r>
      <rPr>
        <sz val="16"/>
        <rFont val="宋体"/>
        <charset val="134"/>
      </rPr>
      <t>头；韩川村</t>
    </r>
    <r>
      <rPr>
        <sz val="16"/>
        <rFont val="Times New Roman"/>
        <charset val="0"/>
      </rPr>
      <t>18</t>
    </r>
    <r>
      <rPr>
        <sz val="16"/>
        <rFont val="宋体"/>
        <charset val="134"/>
      </rPr>
      <t>户</t>
    </r>
    <r>
      <rPr>
        <sz val="16"/>
        <rFont val="Times New Roman"/>
        <charset val="0"/>
      </rPr>
      <t>74</t>
    </r>
    <r>
      <rPr>
        <sz val="16"/>
        <rFont val="宋体"/>
        <charset val="134"/>
      </rPr>
      <t>头；榆树村</t>
    </r>
    <r>
      <rPr>
        <sz val="16"/>
        <rFont val="Times New Roman"/>
        <charset val="0"/>
      </rPr>
      <t>8</t>
    </r>
    <r>
      <rPr>
        <sz val="16"/>
        <rFont val="宋体"/>
        <charset val="134"/>
      </rPr>
      <t>户</t>
    </r>
    <r>
      <rPr>
        <sz val="16"/>
        <rFont val="Times New Roman"/>
        <charset val="0"/>
      </rPr>
      <t>42</t>
    </r>
    <r>
      <rPr>
        <sz val="16"/>
        <rFont val="宋体"/>
        <charset val="134"/>
      </rPr>
      <t>头；马黑曼村</t>
    </r>
    <r>
      <rPr>
        <sz val="16"/>
        <rFont val="Times New Roman"/>
        <charset val="0"/>
      </rPr>
      <t>11</t>
    </r>
    <r>
      <rPr>
        <sz val="16"/>
        <rFont val="宋体"/>
        <charset val="134"/>
      </rPr>
      <t>户</t>
    </r>
    <r>
      <rPr>
        <sz val="16"/>
        <rFont val="Times New Roman"/>
        <charset val="0"/>
      </rPr>
      <t>27</t>
    </r>
    <r>
      <rPr>
        <sz val="16"/>
        <rFont val="宋体"/>
        <charset val="134"/>
      </rPr>
      <t>头</t>
    </r>
    <r>
      <rPr>
        <sz val="16"/>
        <rFont val="Times New Roman"/>
        <charset val="0"/>
      </rPr>
      <t xml:space="preserve">    </t>
    </r>
    <r>
      <rPr>
        <sz val="16"/>
        <rFont val="宋体"/>
        <charset val="134"/>
      </rPr>
      <t>监测户</t>
    </r>
    <r>
      <rPr>
        <sz val="16"/>
        <rFont val="Times New Roman"/>
        <charset val="0"/>
      </rPr>
      <t>14</t>
    </r>
    <r>
      <rPr>
        <sz val="16"/>
        <rFont val="宋体"/>
        <charset val="134"/>
      </rPr>
      <t>户</t>
    </r>
    <r>
      <rPr>
        <sz val="16"/>
        <rFont val="Times New Roman"/>
        <charset val="0"/>
      </rPr>
      <t>35</t>
    </r>
    <r>
      <rPr>
        <sz val="16"/>
        <rFont val="宋体"/>
        <charset val="134"/>
      </rPr>
      <t>头：南梁村</t>
    </r>
    <r>
      <rPr>
        <sz val="16"/>
        <rFont val="Times New Roman"/>
        <charset val="0"/>
      </rPr>
      <t>2</t>
    </r>
    <r>
      <rPr>
        <sz val="16"/>
        <rFont val="宋体"/>
        <charset val="134"/>
      </rPr>
      <t>户</t>
    </r>
    <r>
      <rPr>
        <sz val="16"/>
        <rFont val="Times New Roman"/>
        <charset val="0"/>
      </rPr>
      <t>4</t>
    </r>
    <r>
      <rPr>
        <sz val="16"/>
        <rFont val="宋体"/>
        <charset val="134"/>
      </rPr>
      <t>头；西川村</t>
    </r>
    <r>
      <rPr>
        <sz val="16"/>
        <rFont val="Times New Roman"/>
        <charset val="0"/>
      </rPr>
      <t>1</t>
    </r>
    <r>
      <rPr>
        <sz val="16"/>
        <rFont val="宋体"/>
        <charset val="134"/>
      </rPr>
      <t>户</t>
    </r>
    <r>
      <rPr>
        <sz val="16"/>
        <rFont val="Times New Roman"/>
        <charset val="0"/>
      </rPr>
      <t>1</t>
    </r>
    <r>
      <rPr>
        <sz val="16"/>
        <rFont val="宋体"/>
        <charset val="134"/>
      </rPr>
      <t>头；李山村</t>
    </r>
    <r>
      <rPr>
        <sz val="16"/>
        <rFont val="Times New Roman"/>
        <charset val="0"/>
      </rPr>
      <t>3</t>
    </r>
    <r>
      <rPr>
        <sz val="16"/>
        <rFont val="宋体"/>
        <charset val="134"/>
      </rPr>
      <t>户</t>
    </r>
    <r>
      <rPr>
        <sz val="16"/>
        <rFont val="Times New Roman"/>
        <charset val="0"/>
      </rPr>
      <t>13</t>
    </r>
    <r>
      <rPr>
        <sz val="16"/>
        <rFont val="宋体"/>
        <charset val="134"/>
      </rPr>
      <t>头；冯塬村</t>
    </r>
    <r>
      <rPr>
        <sz val="16"/>
        <rFont val="Times New Roman"/>
        <charset val="0"/>
      </rPr>
      <t>1</t>
    </r>
    <r>
      <rPr>
        <sz val="16"/>
        <rFont val="宋体"/>
        <charset val="134"/>
      </rPr>
      <t>户</t>
    </r>
    <r>
      <rPr>
        <sz val="16"/>
        <rFont val="Times New Roman"/>
        <charset val="0"/>
      </rPr>
      <t>1</t>
    </r>
    <r>
      <rPr>
        <sz val="16"/>
        <rFont val="宋体"/>
        <charset val="134"/>
      </rPr>
      <t>头；北河村</t>
    </r>
    <r>
      <rPr>
        <sz val="16"/>
        <rFont val="Times New Roman"/>
        <charset val="0"/>
      </rPr>
      <t>2</t>
    </r>
    <r>
      <rPr>
        <sz val="16"/>
        <rFont val="宋体"/>
        <charset val="134"/>
      </rPr>
      <t>户</t>
    </r>
    <r>
      <rPr>
        <sz val="16"/>
        <rFont val="Times New Roman"/>
        <charset val="0"/>
      </rPr>
      <t>4</t>
    </r>
    <r>
      <rPr>
        <sz val="16"/>
        <rFont val="宋体"/>
        <charset val="134"/>
      </rPr>
      <t>头；南街村</t>
    </r>
    <r>
      <rPr>
        <sz val="16"/>
        <rFont val="Times New Roman"/>
        <charset val="0"/>
      </rPr>
      <t>1</t>
    </r>
    <r>
      <rPr>
        <sz val="16"/>
        <rFont val="宋体"/>
        <charset val="134"/>
      </rPr>
      <t>户</t>
    </r>
    <r>
      <rPr>
        <sz val="16"/>
        <rFont val="Times New Roman"/>
        <charset val="0"/>
      </rPr>
      <t>1</t>
    </r>
    <r>
      <rPr>
        <sz val="16"/>
        <rFont val="宋体"/>
        <charset val="134"/>
      </rPr>
      <t>头；马黑曼村</t>
    </r>
    <r>
      <rPr>
        <sz val="16"/>
        <rFont val="Times New Roman"/>
        <charset val="0"/>
      </rPr>
      <t>5</t>
    </r>
    <r>
      <rPr>
        <sz val="16"/>
        <rFont val="宋体"/>
        <charset val="134"/>
      </rPr>
      <t>户</t>
    </r>
    <r>
      <rPr>
        <sz val="16"/>
        <rFont val="Times New Roman"/>
        <charset val="0"/>
      </rPr>
      <t>13</t>
    </r>
    <r>
      <rPr>
        <sz val="16"/>
        <rFont val="宋体"/>
        <charset val="134"/>
      </rPr>
      <t>头</t>
    </r>
  </si>
  <si>
    <t>大阳镇基础母牛购进到户补助项目</t>
  </si>
  <si>
    <r>
      <rPr>
        <sz val="16"/>
        <rFont val="宋体"/>
        <charset val="134"/>
      </rPr>
      <t>大阳镇投入</t>
    </r>
    <r>
      <rPr>
        <sz val="16"/>
        <rFont val="Times New Roman"/>
        <charset val="0"/>
      </rPr>
      <t>28.8</t>
    </r>
    <r>
      <rPr>
        <sz val="16"/>
        <rFont val="宋体"/>
        <charset val="134"/>
      </rPr>
      <t>万元脱贫户购进基础母牛</t>
    </r>
    <r>
      <rPr>
        <sz val="16"/>
        <rFont val="Times New Roman"/>
        <charset val="0"/>
      </rPr>
      <t>72</t>
    </r>
    <r>
      <rPr>
        <sz val="16"/>
        <rFont val="宋体"/>
        <charset val="134"/>
      </rPr>
      <t>头，每头补助</t>
    </r>
    <r>
      <rPr>
        <sz val="16"/>
        <rFont val="Times New Roman"/>
        <charset val="0"/>
      </rPr>
      <t>4000</t>
    </r>
    <r>
      <rPr>
        <sz val="16"/>
        <rFont val="宋体"/>
        <charset val="134"/>
      </rPr>
      <t>元。其中陈阳村</t>
    </r>
    <r>
      <rPr>
        <sz val="16"/>
        <rFont val="Times New Roman"/>
        <charset val="0"/>
      </rPr>
      <t>5</t>
    </r>
    <r>
      <rPr>
        <sz val="16"/>
        <rFont val="宋体"/>
        <charset val="134"/>
      </rPr>
      <t>户</t>
    </r>
    <r>
      <rPr>
        <sz val="16"/>
        <rFont val="Times New Roman"/>
        <charset val="0"/>
      </rPr>
      <t>7</t>
    </r>
    <r>
      <rPr>
        <sz val="16"/>
        <rFont val="宋体"/>
        <charset val="134"/>
      </rPr>
      <t>头、刘沟村</t>
    </r>
    <r>
      <rPr>
        <sz val="16"/>
        <rFont val="Times New Roman"/>
        <charset val="0"/>
      </rPr>
      <t>2</t>
    </r>
    <r>
      <rPr>
        <sz val="16"/>
        <rFont val="宋体"/>
        <charset val="134"/>
      </rPr>
      <t>户</t>
    </r>
    <r>
      <rPr>
        <sz val="16"/>
        <rFont val="Times New Roman"/>
        <charset val="0"/>
      </rPr>
      <t>4</t>
    </r>
    <r>
      <rPr>
        <sz val="16"/>
        <rFont val="宋体"/>
        <charset val="134"/>
      </rPr>
      <t>头、南山村</t>
    </r>
    <r>
      <rPr>
        <sz val="16"/>
        <rFont val="Times New Roman"/>
        <charset val="0"/>
      </rPr>
      <t>1</t>
    </r>
    <r>
      <rPr>
        <sz val="16"/>
        <rFont val="宋体"/>
        <charset val="134"/>
      </rPr>
      <t>户</t>
    </r>
    <r>
      <rPr>
        <sz val="16"/>
        <rFont val="Times New Roman"/>
        <charset val="0"/>
      </rPr>
      <t>6</t>
    </r>
    <r>
      <rPr>
        <sz val="16"/>
        <rFont val="宋体"/>
        <charset val="134"/>
      </rPr>
      <t>头、汪洋村</t>
    </r>
    <r>
      <rPr>
        <sz val="16"/>
        <rFont val="Times New Roman"/>
        <charset val="0"/>
      </rPr>
      <t>5</t>
    </r>
    <r>
      <rPr>
        <sz val="16"/>
        <rFont val="宋体"/>
        <charset val="134"/>
      </rPr>
      <t>户</t>
    </r>
    <r>
      <rPr>
        <sz val="16"/>
        <rFont val="Times New Roman"/>
        <charset val="0"/>
      </rPr>
      <t>14</t>
    </r>
    <r>
      <rPr>
        <sz val="16"/>
        <rFont val="宋体"/>
        <charset val="134"/>
      </rPr>
      <t>头、吴家村</t>
    </r>
    <r>
      <rPr>
        <sz val="16"/>
        <rFont val="Times New Roman"/>
        <charset val="0"/>
      </rPr>
      <t>8</t>
    </r>
    <r>
      <rPr>
        <sz val="16"/>
        <rFont val="宋体"/>
        <charset val="134"/>
      </rPr>
      <t>户</t>
    </r>
    <r>
      <rPr>
        <sz val="16"/>
        <rFont val="Times New Roman"/>
        <charset val="0"/>
      </rPr>
      <t>8</t>
    </r>
    <r>
      <rPr>
        <sz val="16"/>
        <rFont val="宋体"/>
        <charset val="134"/>
      </rPr>
      <t>头、下渠村</t>
    </r>
    <r>
      <rPr>
        <sz val="16"/>
        <rFont val="Times New Roman"/>
        <charset val="0"/>
      </rPr>
      <t>2</t>
    </r>
    <r>
      <rPr>
        <sz val="16"/>
        <rFont val="宋体"/>
        <charset val="134"/>
      </rPr>
      <t>户</t>
    </r>
    <r>
      <rPr>
        <sz val="16"/>
        <rFont val="Times New Roman"/>
        <charset val="0"/>
      </rPr>
      <t>5</t>
    </r>
    <r>
      <rPr>
        <sz val="16"/>
        <rFont val="宋体"/>
        <charset val="134"/>
      </rPr>
      <t>头、寨子村</t>
    </r>
    <r>
      <rPr>
        <sz val="16"/>
        <rFont val="Times New Roman"/>
        <charset val="0"/>
      </rPr>
      <t>1</t>
    </r>
    <r>
      <rPr>
        <sz val="16"/>
        <rFont val="宋体"/>
        <charset val="134"/>
      </rPr>
      <t>户</t>
    </r>
    <r>
      <rPr>
        <sz val="16"/>
        <rFont val="Times New Roman"/>
        <charset val="0"/>
      </rPr>
      <t>1</t>
    </r>
    <r>
      <rPr>
        <sz val="16"/>
        <rFont val="宋体"/>
        <charset val="134"/>
      </rPr>
      <t>头、候吴村</t>
    </r>
    <r>
      <rPr>
        <sz val="16"/>
        <rFont val="Times New Roman"/>
        <charset val="0"/>
      </rPr>
      <t>4</t>
    </r>
    <r>
      <rPr>
        <sz val="16"/>
        <rFont val="宋体"/>
        <charset val="134"/>
      </rPr>
      <t>户</t>
    </r>
    <r>
      <rPr>
        <sz val="16"/>
        <rFont val="Times New Roman"/>
        <charset val="0"/>
      </rPr>
      <t>9</t>
    </r>
    <r>
      <rPr>
        <sz val="16"/>
        <rFont val="宋体"/>
        <charset val="134"/>
      </rPr>
      <t>头、东沟村</t>
    </r>
    <r>
      <rPr>
        <sz val="16"/>
        <rFont val="Times New Roman"/>
        <charset val="0"/>
      </rPr>
      <t>11</t>
    </r>
    <r>
      <rPr>
        <sz val="16"/>
        <rFont val="宋体"/>
        <charset val="134"/>
      </rPr>
      <t>户</t>
    </r>
    <r>
      <rPr>
        <sz val="16"/>
        <rFont val="Times New Roman"/>
        <charset val="0"/>
      </rPr>
      <t>11</t>
    </r>
    <r>
      <rPr>
        <sz val="16"/>
        <rFont val="宋体"/>
        <charset val="134"/>
      </rPr>
      <t>头、刘山村</t>
    </r>
    <r>
      <rPr>
        <sz val="16"/>
        <rFont val="Times New Roman"/>
        <charset val="0"/>
      </rPr>
      <t>2</t>
    </r>
    <r>
      <rPr>
        <sz val="16"/>
        <rFont val="宋体"/>
        <charset val="134"/>
      </rPr>
      <t>户</t>
    </r>
    <r>
      <rPr>
        <sz val="16"/>
        <rFont val="Times New Roman"/>
        <charset val="0"/>
      </rPr>
      <t>7</t>
    </r>
    <r>
      <rPr>
        <sz val="16"/>
        <rFont val="宋体"/>
        <charset val="134"/>
      </rPr>
      <t>头</t>
    </r>
  </si>
  <si>
    <t>川王镇基础母牛购进到户补助项目</t>
  </si>
  <si>
    <r>
      <rPr>
        <sz val="16"/>
        <rFont val="宋体"/>
        <charset val="134"/>
      </rPr>
      <t>在川王镇</t>
    </r>
    <r>
      <rPr>
        <sz val="16"/>
        <rFont val="Times New Roman"/>
        <charset val="0"/>
      </rPr>
      <t>14</t>
    </r>
    <r>
      <rPr>
        <sz val="16"/>
        <rFont val="宋体"/>
        <charset val="134"/>
      </rPr>
      <t>村投资</t>
    </r>
    <r>
      <rPr>
        <sz val="16"/>
        <rFont val="Times New Roman"/>
        <charset val="0"/>
      </rPr>
      <t>114.4</t>
    </r>
    <r>
      <rPr>
        <sz val="16"/>
        <rFont val="宋体"/>
        <charset val="134"/>
      </rPr>
      <t>万元购进基础母牛</t>
    </r>
    <r>
      <rPr>
        <sz val="16"/>
        <rFont val="Times New Roman"/>
        <charset val="0"/>
      </rPr>
      <t>286</t>
    </r>
    <r>
      <rPr>
        <sz val="16"/>
        <rFont val="宋体"/>
        <charset val="134"/>
      </rPr>
      <t>头，其中哈沟村</t>
    </r>
    <r>
      <rPr>
        <sz val="16"/>
        <rFont val="Times New Roman"/>
        <charset val="0"/>
      </rPr>
      <t>2</t>
    </r>
    <r>
      <rPr>
        <sz val="16"/>
        <rFont val="宋体"/>
        <charset val="134"/>
      </rPr>
      <t>头，毛寨村</t>
    </r>
    <r>
      <rPr>
        <sz val="16"/>
        <rFont val="Times New Roman"/>
        <charset val="0"/>
      </rPr>
      <t>5</t>
    </r>
    <r>
      <rPr>
        <sz val="16"/>
        <rFont val="宋体"/>
        <charset val="134"/>
      </rPr>
      <t>头，大庄村</t>
    </r>
    <r>
      <rPr>
        <sz val="16"/>
        <rFont val="Times New Roman"/>
        <charset val="0"/>
      </rPr>
      <t>39</t>
    </r>
    <r>
      <rPr>
        <sz val="16"/>
        <rFont val="宋体"/>
        <charset val="134"/>
      </rPr>
      <t>头，关河村</t>
    </r>
    <r>
      <rPr>
        <sz val="16"/>
        <rFont val="Times New Roman"/>
        <charset val="0"/>
      </rPr>
      <t>3</t>
    </r>
    <r>
      <rPr>
        <sz val="16"/>
        <rFont val="宋体"/>
        <charset val="134"/>
      </rPr>
      <t>头，范湾村</t>
    </r>
    <r>
      <rPr>
        <sz val="16"/>
        <rFont val="Times New Roman"/>
        <charset val="0"/>
      </rPr>
      <t>24</t>
    </r>
    <r>
      <rPr>
        <sz val="16"/>
        <rFont val="宋体"/>
        <charset val="134"/>
      </rPr>
      <t>头，何湾村</t>
    </r>
    <r>
      <rPr>
        <sz val="16"/>
        <rFont val="Times New Roman"/>
        <charset val="0"/>
      </rPr>
      <t>5</t>
    </r>
    <r>
      <rPr>
        <sz val="16"/>
        <rFont val="宋体"/>
        <charset val="134"/>
      </rPr>
      <t>头，马达村</t>
    </r>
    <r>
      <rPr>
        <sz val="16"/>
        <rFont val="Times New Roman"/>
        <charset val="0"/>
      </rPr>
      <t>43</t>
    </r>
    <r>
      <rPr>
        <sz val="16"/>
        <rFont val="宋体"/>
        <charset val="134"/>
      </rPr>
      <t>头，松树湾村</t>
    </r>
    <r>
      <rPr>
        <sz val="16"/>
        <rFont val="Times New Roman"/>
        <charset val="0"/>
      </rPr>
      <t>27</t>
    </r>
    <r>
      <rPr>
        <sz val="16"/>
        <rFont val="宋体"/>
        <charset val="134"/>
      </rPr>
      <t>头，铁洼村</t>
    </r>
    <r>
      <rPr>
        <sz val="16"/>
        <rFont val="Times New Roman"/>
        <charset val="0"/>
      </rPr>
      <t>20</t>
    </r>
    <r>
      <rPr>
        <sz val="16"/>
        <rFont val="宋体"/>
        <charset val="134"/>
      </rPr>
      <t>头，王沟村</t>
    </r>
    <r>
      <rPr>
        <sz val="16"/>
        <rFont val="Times New Roman"/>
        <charset val="0"/>
      </rPr>
      <t>18</t>
    </r>
    <r>
      <rPr>
        <sz val="16"/>
        <rFont val="宋体"/>
        <charset val="134"/>
      </rPr>
      <t>头，西崖村</t>
    </r>
    <r>
      <rPr>
        <sz val="16"/>
        <rFont val="Times New Roman"/>
        <charset val="0"/>
      </rPr>
      <t>26</t>
    </r>
    <r>
      <rPr>
        <sz val="16"/>
        <rFont val="宋体"/>
        <charset val="134"/>
      </rPr>
      <t>头，峡口村</t>
    </r>
    <r>
      <rPr>
        <sz val="16"/>
        <rFont val="Times New Roman"/>
        <charset val="0"/>
      </rPr>
      <t>16</t>
    </r>
    <r>
      <rPr>
        <sz val="16"/>
        <rFont val="宋体"/>
        <charset val="134"/>
      </rPr>
      <t>头，小河村</t>
    </r>
    <r>
      <rPr>
        <sz val="16"/>
        <rFont val="Times New Roman"/>
        <charset val="0"/>
      </rPr>
      <t>20</t>
    </r>
    <r>
      <rPr>
        <sz val="16"/>
        <rFont val="宋体"/>
        <charset val="134"/>
      </rPr>
      <t>头，海湾村</t>
    </r>
    <r>
      <rPr>
        <sz val="16"/>
        <rFont val="Times New Roman"/>
        <charset val="0"/>
      </rPr>
      <t>38</t>
    </r>
    <r>
      <rPr>
        <sz val="16"/>
        <rFont val="宋体"/>
        <charset val="134"/>
      </rPr>
      <t>头，每头补助</t>
    </r>
    <r>
      <rPr>
        <sz val="16"/>
        <rFont val="Times New Roman"/>
        <charset val="0"/>
      </rPr>
      <t>4000</t>
    </r>
    <r>
      <rPr>
        <sz val="16"/>
        <rFont val="宋体"/>
        <charset val="134"/>
      </rPr>
      <t>元</t>
    </r>
  </si>
  <si>
    <t>胡川镇脱贫户基础母牛购进到户补助项目</t>
  </si>
  <si>
    <r>
      <rPr>
        <sz val="16"/>
        <rFont val="宋体"/>
        <charset val="134"/>
      </rPr>
      <t>胡川镇基础母牛</t>
    </r>
    <r>
      <rPr>
        <sz val="16"/>
        <rFont val="Times New Roman"/>
        <charset val="0"/>
      </rPr>
      <t>149</t>
    </r>
    <r>
      <rPr>
        <sz val="16"/>
        <rFont val="宋体"/>
        <charset val="134"/>
      </rPr>
      <t>户</t>
    </r>
    <r>
      <rPr>
        <sz val="16"/>
        <rFont val="Times New Roman"/>
        <charset val="0"/>
      </rPr>
      <t>185</t>
    </r>
    <r>
      <rPr>
        <sz val="16"/>
        <rFont val="宋体"/>
        <charset val="134"/>
      </rPr>
      <t>头，每头</t>
    </r>
    <r>
      <rPr>
        <sz val="16"/>
        <rFont val="Times New Roman"/>
        <charset val="0"/>
      </rPr>
      <t>4000</t>
    </r>
    <r>
      <rPr>
        <sz val="16"/>
        <rFont val="宋体"/>
        <charset val="134"/>
      </rPr>
      <t>元，共</t>
    </r>
    <r>
      <rPr>
        <sz val="16"/>
        <rFont val="Times New Roman"/>
        <charset val="0"/>
      </rPr>
      <t>74</t>
    </r>
    <r>
      <rPr>
        <sz val="16"/>
        <rFont val="宋体"/>
        <charset val="134"/>
      </rPr>
      <t>万元，其中脱贫户</t>
    </r>
    <r>
      <rPr>
        <sz val="16"/>
        <rFont val="Times New Roman"/>
        <charset val="0"/>
      </rPr>
      <t>126</t>
    </r>
    <r>
      <rPr>
        <sz val="16"/>
        <rFont val="宋体"/>
        <charset val="134"/>
      </rPr>
      <t>户</t>
    </r>
    <r>
      <rPr>
        <sz val="16"/>
        <rFont val="Times New Roman"/>
        <charset val="0"/>
      </rPr>
      <t>151</t>
    </r>
    <r>
      <rPr>
        <sz val="16"/>
        <rFont val="宋体"/>
        <charset val="134"/>
      </rPr>
      <t>头柳湾村</t>
    </r>
    <r>
      <rPr>
        <sz val="16"/>
        <rFont val="Times New Roman"/>
        <charset val="0"/>
      </rPr>
      <t>14</t>
    </r>
    <r>
      <rPr>
        <sz val="16"/>
        <rFont val="宋体"/>
        <charset val="134"/>
      </rPr>
      <t>户</t>
    </r>
    <r>
      <rPr>
        <sz val="16"/>
        <rFont val="Times New Roman"/>
        <charset val="0"/>
      </rPr>
      <t>14</t>
    </r>
    <r>
      <rPr>
        <sz val="16"/>
        <rFont val="宋体"/>
        <charset val="134"/>
      </rPr>
      <t>头；前梁村</t>
    </r>
    <r>
      <rPr>
        <sz val="16"/>
        <rFont val="Times New Roman"/>
        <charset val="0"/>
      </rPr>
      <t>2</t>
    </r>
    <r>
      <rPr>
        <sz val="16"/>
        <rFont val="宋体"/>
        <charset val="134"/>
      </rPr>
      <t>户</t>
    </r>
    <r>
      <rPr>
        <sz val="16"/>
        <rFont val="Times New Roman"/>
        <charset val="0"/>
      </rPr>
      <t>4</t>
    </r>
    <r>
      <rPr>
        <sz val="16"/>
        <rFont val="宋体"/>
        <charset val="134"/>
      </rPr>
      <t>头；王安村</t>
    </r>
    <r>
      <rPr>
        <sz val="16"/>
        <rFont val="Times New Roman"/>
        <charset val="0"/>
      </rPr>
      <t>8</t>
    </r>
    <r>
      <rPr>
        <sz val="16"/>
        <rFont val="宋体"/>
        <charset val="134"/>
      </rPr>
      <t>户</t>
    </r>
    <r>
      <rPr>
        <sz val="16"/>
        <rFont val="Times New Roman"/>
        <charset val="0"/>
      </rPr>
      <t>8</t>
    </r>
    <r>
      <rPr>
        <sz val="16"/>
        <rFont val="宋体"/>
        <charset val="134"/>
      </rPr>
      <t>头；阳山村</t>
    </r>
    <r>
      <rPr>
        <sz val="16"/>
        <rFont val="Times New Roman"/>
        <charset val="0"/>
      </rPr>
      <t>10</t>
    </r>
    <r>
      <rPr>
        <sz val="16"/>
        <rFont val="宋体"/>
        <charset val="134"/>
      </rPr>
      <t>户</t>
    </r>
    <r>
      <rPr>
        <sz val="16"/>
        <rFont val="Times New Roman"/>
        <charset val="0"/>
      </rPr>
      <t>18</t>
    </r>
    <r>
      <rPr>
        <sz val="16"/>
        <rFont val="宋体"/>
        <charset val="134"/>
      </rPr>
      <t>头；仓下村</t>
    </r>
    <r>
      <rPr>
        <sz val="16"/>
        <rFont val="Times New Roman"/>
        <charset val="0"/>
      </rPr>
      <t>23</t>
    </r>
    <r>
      <rPr>
        <sz val="16"/>
        <rFont val="宋体"/>
        <charset val="134"/>
      </rPr>
      <t>户</t>
    </r>
    <r>
      <rPr>
        <sz val="16"/>
        <rFont val="Times New Roman"/>
        <charset val="0"/>
      </rPr>
      <t>23</t>
    </r>
    <r>
      <rPr>
        <sz val="16"/>
        <rFont val="宋体"/>
        <charset val="134"/>
      </rPr>
      <t>头；蒲家村</t>
    </r>
    <r>
      <rPr>
        <sz val="16"/>
        <rFont val="Times New Roman"/>
        <charset val="0"/>
      </rPr>
      <t>9</t>
    </r>
    <r>
      <rPr>
        <sz val="16"/>
        <rFont val="宋体"/>
        <charset val="134"/>
      </rPr>
      <t>户</t>
    </r>
    <r>
      <rPr>
        <sz val="16"/>
        <rFont val="Times New Roman"/>
        <charset val="0"/>
      </rPr>
      <t>17</t>
    </r>
    <r>
      <rPr>
        <sz val="16"/>
        <rFont val="宋体"/>
        <charset val="134"/>
      </rPr>
      <t>头；深坷村</t>
    </r>
    <r>
      <rPr>
        <sz val="16"/>
        <rFont val="Times New Roman"/>
        <charset val="0"/>
      </rPr>
      <t>19</t>
    </r>
    <r>
      <rPr>
        <sz val="16"/>
        <rFont val="宋体"/>
        <charset val="134"/>
      </rPr>
      <t>户</t>
    </r>
    <r>
      <rPr>
        <sz val="16"/>
        <rFont val="Times New Roman"/>
        <charset val="0"/>
      </rPr>
      <t>22</t>
    </r>
    <r>
      <rPr>
        <sz val="16"/>
        <rFont val="宋体"/>
        <charset val="134"/>
      </rPr>
      <t>头；窑上村</t>
    </r>
    <r>
      <rPr>
        <sz val="16"/>
        <rFont val="Times New Roman"/>
        <charset val="0"/>
      </rPr>
      <t>4</t>
    </r>
    <r>
      <rPr>
        <sz val="16"/>
        <rFont val="宋体"/>
        <charset val="134"/>
      </rPr>
      <t>户</t>
    </r>
    <r>
      <rPr>
        <sz val="16"/>
        <rFont val="Times New Roman"/>
        <charset val="0"/>
      </rPr>
      <t>6</t>
    </r>
    <r>
      <rPr>
        <sz val="16"/>
        <rFont val="宋体"/>
        <charset val="134"/>
      </rPr>
      <t>头，潘峪村</t>
    </r>
    <r>
      <rPr>
        <sz val="16"/>
        <rFont val="Times New Roman"/>
        <charset val="0"/>
      </rPr>
      <t>34</t>
    </r>
    <r>
      <rPr>
        <sz val="16"/>
        <rFont val="宋体"/>
        <charset val="134"/>
      </rPr>
      <t>户</t>
    </r>
    <r>
      <rPr>
        <sz val="16"/>
        <rFont val="Times New Roman"/>
        <charset val="0"/>
      </rPr>
      <t>34</t>
    </r>
    <r>
      <rPr>
        <sz val="16"/>
        <rFont val="宋体"/>
        <charset val="134"/>
      </rPr>
      <t>头，后湾村</t>
    </r>
    <r>
      <rPr>
        <sz val="16"/>
        <rFont val="Times New Roman"/>
        <charset val="0"/>
      </rPr>
      <t>3</t>
    </r>
    <r>
      <rPr>
        <sz val="16"/>
        <rFont val="宋体"/>
        <charset val="134"/>
      </rPr>
      <t>户</t>
    </r>
    <r>
      <rPr>
        <sz val="16"/>
        <rFont val="Times New Roman"/>
        <charset val="0"/>
      </rPr>
      <t>5</t>
    </r>
    <r>
      <rPr>
        <sz val="16"/>
        <rFont val="宋体"/>
        <charset val="134"/>
      </rPr>
      <t>头。监测户</t>
    </r>
    <r>
      <rPr>
        <sz val="16"/>
        <rFont val="Times New Roman"/>
        <charset val="0"/>
      </rPr>
      <t>22</t>
    </r>
    <r>
      <rPr>
        <sz val="16"/>
        <rFont val="宋体"/>
        <charset val="134"/>
      </rPr>
      <t>户</t>
    </r>
    <r>
      <rPr>
        <sz val="16"/>
        <rFont val="Times New Roman"/>
        <charset val="0"/>
      </rPr>
      <t>34</t>
    </r>
    <r>
      <rPr>
        <sz val="16"/>
        <rFont val="宋体"/>
        <charset val="134"/>
      </rPr>
      <t>头柳湾村</t>
    </r>
    <r>
      <rPr>
        <sz val="16"/>
        <rFont val="Times New Roman"/>
        <charset val="0"/>
      </rPr>
      <t>2</t>
    </r>
    <r>
      <rPr>
        <sz val="16"/>
        <rFont val="宋体"/>
        <charset val="134"/>
      </rPr>
      <t>户</t>
    </r>
    <r>
      <rPr>
        <sz val="16"/>
        <rFont val="Times New Roman"/>
        <charset val="0"/>
      </rPr>
      <t>2</t>
    </r>
    <r>
      <rPr>
        <sz val="16"/>
        <rFont val="宋体"/>
        <charset val="134"/>
      </rPr>
      <t>头；王安村</t>
    </r>
    <r>
      <rPr>
        <sz val="16"/>
        <rFont val="Times New Roman"/>
        <charset val="0"/>
      </rPr>
      <t>1</t>
    </r>
    <r>
      <rPr>
        <sz val="16"/>
        <rFont val="宋体"/>
        <charset val="134"/>
      </rPr>
      <t>户</t>
    </r>
    <r>
      <rPr>
        <sz val="16"/>
        <rFont val="Times New Roman"/>
        <charset val="0"/>
      </rPr>
      <t>1</t>
    </r>
    <r>
      <rPr>
        <sz val="16"/>
        <rFont val="宋体"/>
        <charset val="134"/>
      </rPr>
      <t>头；阳山村</t>
    </r>
    <r>
      <rPr>
        <sz val="16"/>
        <rFont val="Times New Roman"/>
        <charset val="0"/>
      </rPr>
      <t>1</t>
    </r>
    <r>
      <rPr>
        <sz val="16"/>
        <rFont val="宋体"/>
        <charset val="134"/>
      </rPr>
      <t>户</t>
    </r>
    <r>
      <rPr>
        <sz val="16"/>
        <rFont val="Times New Roman"/>
        <charset val="0"/>
      </rPr>
      <t>2</t>
    </r>
    <r>
      <rPr>
        <sz val="16"/>
        <rFont val="宋体"/>
        <charset val="134"/>
      </rPr>
      <t>头；张堡村</t>
    </r>
    <r>
      <rPr>
        <sz val="16"/>
        <rFont val="Times New Roman"/>
        <charset val="0"/>
      </rPr>
      <t>1</t>
    </r>
    <r>
      <rPr>
        <sz val="16"/>
        <rFont val="宋体"/>
        <charset val="134"/>
      </rPr>
      <t>户</t>
    </r>
    <r>
      <rPr>
        <sz val="16"/>
        <rFont val="Times New Roman"/>
        <charset val="0"/>
      </rPr>
      <t>1</t>
    </r>
    <r>
      <rPr>
        <sz val="16"/>
        <rFont val="宋体"/>
        <charset val="134"/>
      </rPr>
      <t>头；仓下村</t>
    </r>
    <r>
      <rPr>
        <sz val="16"/>
        <rFont val="Times New Roman"/>
        <charset val="0"/>
      </rPr>
      <t>3</t>
    </r>
    <r>
      <rPr>
        <sz val="16"/>
        <rFont val="宋体"/>
        <charset val="134"/>
      </rPr>
      <t>户</t>
    </r>
    <r>
      <rPr>
        <sz val="16"/>
        <rFont val="Times New Roman"/>
        <charset val="0"/>
      </rPr>
      <t>3</t>
    </r>
    <r>
      <rPr>
        <sz val="16"/>
        <rFont val="宋体"/>
        <charset val="134"/>
      </rPr>
      <t>头；胡川村</t>
    </r>
    <r>
      <rPr>
        <sz val="16"/>
        <rFont val="Times New Roman"/>
        <charset val="0"/>
      </rPr>
      <t>1</t>
    </r>
    <r>
      <rPr>
        <sz val="16"/>
        <rFont val="宋体"/>
        <charset val="134"/>
      </rPr>
      <t>户</t>
    </r>
    <r>
      <rPr>
        <sz val="16"/>
        <rFont val="Times New Roman"/>
        <charset val="0"/>
      </rPr>
      <t>2</t>
    </r>
    <r>
      <rPr>
        <sz val="16"/>
        <rFont val="宋体"/>
        <charset val="134"/>
      </rPr>
      <t>头；蒲家村</t>
    </r>
    <r>
      <rPr>
        <sz val="16"/>
        <rFont val="Times New Roman"/>
        <charset val="0"/>
      </rPr>
      <t>4</t>
    </r>
    <r>
      <rPr>
        <sz val="16"/>
        <rFont val="宋体"/>
        <charset val="134"/>
      </rPr>
      <t>户</t>
    </r>
    <r>
      <rPr>
        <sz val="16"/>
        <rFont val="Times New Roman"/>
        <charset val="0"/>
      </rPr>
      <t>7</t>
    </r>
    <r>
      <rPr>
        <sz val="16"/>
        <rFont val="宋体"/>
        <charset val="134"/>
      </rPr>
      <t>头；窑上村</t>
    </r>
    <r>
      <rPr>
        <sz val="16"/>
        <rFont val="Times New Roman"/>
        <charset val="0"/>
      </rPr>
      <t>2</t>
    </r>
    <r>
      <rPr>
        <sz val="16"/>
        <rFont val="宋体"/>
        <charset val="134"/>
      </rPr>
      <t>户</t>
    </r>
    <r>
      <rPr>
        <sz val="16"/>
        <rFont val="Times New Roman"/>
        <charset val="0"/>
      </rPr>
      <t>8</t>
    </r>
    <r>
      <rPr>
        <sz val="16"/>
        <rFont val="宋体"/>
        <charset val="134"/>
      </rPr>
      <t>头，后湾村</t>
    </r>
    <r>
      <rPr>
        <sz val="16"/>
        <rFont val="Times New Roman"/>
        <charset val="0"/>
      </rPr>
      <t>1</t>
    </r>
    <r>
      <rPr>
        <sz val="16"/>
        <rFont val="宋体"/>
        <charset val="134"/>
      </rPr>
      <t>户</t>
    </r>
    <r>
      <rPr>
        <sz val="16"/>
        <rFont val="Times New Roman"/>
        <charset val="0"/>
      </rPr>
      <t>2</t>
    </r>
    <r>
      <rPr>
        <sz val="16"/>
        <rFont val="宋体"/>
        <charset val="134"/>
      </rPr>
      <t>头，潘峪村</t>
    </r>
    <r>
      <rPr>
        <sz val="16"/>
        <rFont val="Times New Roman"/>
        <charset val="0"/>
      </rPr>
      <t>6</t>
    </r>
    <r>
      <rPr>
        <sz val="16"/>
        <rFont val="宋体"/>
        <charset val="134"/>
      </rPr>
      <t>户</t>
    </r>
    <r>
      <rPr>
        <sz val="16"/>
        <rFont val="Times New Roman"/>
        <charset val="0"/>
      </rPr>
      <t>6</t>
    </r>
    <r>
      <rPr>
        <sz val="16"/>
        <rFont val="宋体"/>
        <charset val="134"/>
      </rPr>
      <t>头。</t>
    </r>
  </si>
  <si>
    <t>刘堡镇基础母牛购进到户补助项目</t>
  </si>
  <si>
    <r>
      <rPr>
        <sz val="16"/>
        <rFont val="宋体"/>
        <charset val="134"/>
      </rPr>
      <t>共计</t>
    </r>
    <r>
      <rPr>
        <sz val="16"/>
        <rFont val="Times New Roman"/>
        <charset val="0"/>
      </rPr>
      <t>10</t>
    </r>
    <r>
      <rPr>
        <sz val="16"/>
        <rFont val="宋体"/>
        <charset val="134"/>
      </rPr>
      <t>村</t>
    </r>
    <r>
      <rPr>
        <sz val="16"/>
        <rFont val="Times New Roman"/>
        <charset val="0"/>
      </rPr>
      <t>79</t>
    </r>
    <r>
      <rPr>
        <sz val="16"/>
        <rFont val="宋体"/>
        <charset val="134"/>
      </rPr>
      <t>户</t>
    </r>
    <r>
      <rPr>
        <sz val="16"/>
        <rFont val="Times New Roman"/>
        <charset val="0"/>
      </rPr>
      <t>102</t>
    </r>
    <r>
      <rPr>
        <sz val="16"/>
        <rFont val="宋体"/>
        <charset val="134"/>
      </rPr>
      <t>头，每头补助</t>
    </r>
    <r>
      <rPr>
        <sz val="16"/>
        <rFont val="Times New Roman"/>
        <charset val="0"/>
      </rPr>
      <t>4000</t>
    </r>
    <r>
      <rPr>
        <sz val="16"/>
        <rFont val="宋体"/>
        <charset val="134"/>
      </rPr>
      <t>元，共计</t>
    </r>
    <r>
      <rPr>
        <sz val="16"/>
        <rFont val="Times New Roman"/>
        <charset val="0"/>
      </rPr>
      <t>40.8</t>
    </r>
    <r>
      <rPr>
        <sz val="16"/>
        <rFont val="宋体"/>
        <charset val="134"/>
      </rPr>
      <t>万元。其中王山村</t>
    </r>
    <r>
      <rPr>
        <sz val="16"/>
        <rFont val="Times New Roman"/>
        <charset val="0"/>
      </rPr>
      <t>6</t>
    </r>
    <r>
      <rPr>
        <sz val="16"/>
        <rFont val="宋体"/>
        <charset val="134"/>
      </rPr>
      <t>户</t>
    </r>
    <r>
      <rPr>
        <sz val="16"/>
        <rFont val="Times New Roman"/>
        <charset val="0"/>
      </rPr>
      <t>6</t>
    </r>
    <r>
      <rPr>
        <sz val="16"/>
        <rFont val="宋体"/>
        <charset val="134"/>
      </rPr>
      <t>头，董家村</t>
    </r>
    <r>
      <rPr>
        <sz val="16"/>
        <rFont val="Times New Roman"/>
        <charset val="0"/>
      </rPr>
      <t>3</t>
    </r>
    <r>
      <rPr>
        <sz val="16"/>
        <rFont val="宋体"/>
        <charset val="134"/>
      </rPr>
      <t>户</t>
    </r>
    <r>
      <rPr>
        <sz val="16"/>
        <rFont val="Times New Roman"/>
        <charset val="0"/>
      </rPr>
      <t>4</t>
    </r>
    <r>
      <rPr>
        <sz val="16"/>
        <rFont val="宋体"/>
        <charset val="134"/>
      </rPr>
      <t>头，丰银村</t>
    </r>
    <r>
      <rPr>
        <sz val="16"/>
        <rFont val="Times New Roman"/>
        <charset val="0"/>
      </rPr>
      <t>14</t>
    </r>
    <r>
      <rPr>
        <sz val="16"/>
        <rFont val="宋体"/>
        <charset val="134"/>
      </rPr>
      <t>户</t>
    </r>
    <r>
      <rPr>
        <sz val="16"/>
        <rFont val="Times New Roman"/>
        <charset val="0"/>
      </rPr>
      <t>14</t>
    </r>
    <r>
      <rPr>
        <sz val="16"/>
        <rFont val="宋体"/>
        <charset val="134"/>
      </rPr>
      <t>头，米家村</t>
    </r>
    <r>
      <rPr>
        <sz val="16"/>
        <rFont val="Times New Roman"/>
        <charset val="0"/>
      </rPr>
      <t>2</t>
    </r>
    <r>
      <rPr>
        <sz val="16"/>
        <rFont val="宋体"/>
        <charset val="134"/>
      </rPr>
      <t>户</t>
    </r>
    <r>
      <rPr>
        <sz val="16"/>
        <rFont val="Times New Roman"/>
        <charset val="0"/>
      </rPr>
      <t>2</t>
    </r>
    <r>
      <rPr>
        <sz val="16"/>
        <rFont val="宋体"/>
        <charset val="134"/>
      </rPr>
      <t>头，刘堡村</t>
    </r>
    <r>
      <rPr>
        <sz val="16"/>
        <rFont val="Times New Roman"/>
        <charset val="0"/>
      </rPr>
      <t>8</t>
    </r>
    <r>
      <rPr>
        <sz val="16"/>
        <rFont val="宋体"/>
        <charset val="134"/>
      </rPr>
      <t>户</t>
    </r>
    <r>
      <rPr>
        <sz val="16"/>
        <rFont val="Times New Roman"/>
        <charset val="0"/>
      </rPr>
      <t>18</t>
    </r>
    <r>
      <rPr>
        <sz val="16"/>
        <rFont val="宋体"/>
        <charset val="134"/>
      </rPr>
      <t>头，芦科村</t>
    </r>
    <r>
      <rPr>
        <sz val="16"/>
        <rFont val="Times New Roman"/>
        <charset val="0"/>
      </rPr>
      <t>9</t>
    </r>
    <r>
      <rPr>
        <sz val="16"/>
        <rFont val="宋体"/>
        <charset val="134"/>
      </rPr>
      <t>户</t>
    </r>
    <r>
      <rPr>
        <sz val="16"/>
        <rFont val="Times New Roman"/>
        <charset val="0"/>
      </rPr>
      <t>14</t>
    </r>
    <r>
      <rPr>
        <sz val="16"/>
        <rFont val="宋体"/>
        <charset val="134"/>
      </rPr>
      <t>头，罗湾村</t>
    </r>
    <r>
      <rPr>
        <sz val="16"/>
        <rFont val="Times New Roman"/>
        <charset val="0"/>
      </rPr>
      <t>6</t>
    </r>
    <r>
      <rPr>
        <sz val="16"/>
        <rFont val="宋体"/>
        <charset val="134"/>
      </rPr>
      <t>户</t>
    </r>
    <r>
      <rPr>
        <sz val="16"/>
        <rFont val="Times New Roman"/>
        <charset val="0"/>
      </rPr>
      <t>11</t>
    </r>
    <r>
      <rPr>
        <sz val="16"/>
        <rFont val="宋体"/>
        <charset val="134"/>
      </rPr>
      <t>头，王家村</t>
    </r>
    <r>
      <rPr>
        <sz val="16"/>
        <rFont val="Times New Roman"/>
        <charset val="0"/>
      </rPr>
      <t>24</t>
    </r>
    <r>
      <rPr>
        <sz val="16"/>
        <rFont val="宋体"/>
        <charset val="134"/>
      </rPr>
      <t>户</t>
    </r>
    <r>
      <rPr>
        <sz val="16"/>
        <rFont val="Times New Roman"/>
        <charset val="0"/>
      </rPr>
      <t>24</t>
    </r>
    <r>
      <rPr>
        <sz val="16"/>
        <rFont val="宋体"/>
        <charset val="134"/>
      </rPr>
      <t>头，五星村</t>
    </r>
    <r>
      <rPr>
        <sz val="16"/>
        <rFont val="Times New Roman"/>
        <charset val="0"/>
      </rPr>
      <t>6</t>
    </r>
    <r>
      <rPr>
        <sz val="16"/>
        <rFont val="宋体"/>
        <charset val="134"/>
      </rPr>
      <t>户</t>
    </r>
    <r>
      <rPr>
        <sz val="16"/>
        <rFont val="Times New Roman"/>
        <charset val="0"/>
      </rPr>
      <t>7</t>
    </r>
    <r>
      <rPr>
        <sz val="16"/>
        <rFont val="宋体"/>
        <charset val="134"/>
      </rPr>
      <t>头，小湾村</t>
    </r>
    <r>
      <rPr>
        <sz val="16"/>
        <rFont val="Times New Roman"/>
        <charset val="0"/>
      </rPr>
      <t>1</t>
    </r>
    <r>
      <rPr>
        <sz val="16"/>
        <rFont val="宋体"/>
        <charset val="134"/>
      </rPr>
      <t>户</t>
    </r>
    <r>
      <rPr>
        <sz val="16"/>
        <rFont val="Times New Roman"/>
        <charset val="0"/>
      </rPr>
      <t>2</t>
    </r>
    <r>
      <rPr>
        <sz val="16"/>
        <rFont val="宋体"/>
        <charset val="134"/>
      </rPr>
      <t>头。</t>
    </r>
  </si>
  <si>
    <t>张家川镇基础母牛购进到户补助项目</t>
  </si>
  <si>
    <r>
      <rPr>
        <sz val="16"/>
        <rFont val="宋体"/>
        <charset val="134"/>
      </rPr>
      <t>共</t>
    </r>
    <r>
      <rPr>
        <sz val="16"/>
        <rFont val="Times New Roman"/>
        <charset val="0"/>
      </rPr>
      <t>164</t>
    </r>
    <r>
      <rPr>
        <sz val="16"/>
        <rFont val="宋体"/>
        <charset val="134"/>
      </rPr>
      <t>户</t>
    </r>
    <r>
      <rPr>
        <sz val="16"/>
        <rFont val="Times New Roman"/>
        <charset val="0"/>
      </rPr>
      <t>214</t>
    </r>
    <r>
      <rPr>
        <sz val="16"/>
        <rFont val="宋体"/>
        <charset val="134"/>
      </rPr>
      <t>头。堡山村</t>
    </r>
    <r>
      <rPr>
        <sz val="16"/>
        <rFont val="Times New Roman"/>
        <charset val="0"/>
      </rPr>
      <t>32</t>
    </r>
    <r>
      <rPr>
        <sz val="16"/>
        <rFont val="宋体"/>
        <charset val="134"/>
      </rPr>
      <t>户</t>
    </r>
    <r>
      <rPr>
        <sz val="16"/>
        <rFont val="Times New Roman"/>
        <charset val="0"/>
      </rPr>
      <t>34</t>
    </r>
    <r>
      <rPr>
        <sz val="16"/>
        <rFont val="宋体"/>
        <charset val="134"/>
      </rPr>
      <t>头、查湾村</t>
    </r>
    <r>
      <rPr>
        <sz val="16"/>
        <rFont val="Times New Roman"/>
        <charset val="0"/>
      </rPr>
      <t>5</t>
    </r>
    <r>
      <rPr>
        <sz val="16"/>
        <rFont val="宋体"/>
        <charset val="134"/>
      </rPr>
      <t>户</t>
    </r>
    <r>
      <rPr>
        <sz val="16"/>
        <rFont val="Times New Roman"/>
        <charset val="0"/>
      </rPr>
      <t>9</t>
    </r>
    <r>
      <rPr>
        <sz val="16"/>
        <rFont val="宋体"/>
        <charset val="134"/>
      </rPr>
      <t>头、孟寺村</t>
    </r>
    <r>
      <rPr>
        <sz val="16"/>
        <rFont val="Times New Roman"/>
        <charset val="0"/>
      </rPr>
      <t>41</t>
    </r>
    <r>
      <rPr>
        <sz val="16"/>
        <rFont val="宋体"/>
        <charset val="134"/>
      </rPr>
      <t>户</t>
    </r>
    <r>
      <rPr>
        <sz val="16"/>
        <rFont val="Times New Roman"/>
        <charset val="0"/>
      </rPr>
      <t>52</t>
    </r>
    <r>
      <rPr>
        <sz val="16"/>
        <rFont val="宋体"/>
        <charset val="134"/>
      </rPr>
      <t>头、纳沟村</t>
    </r>
    <r>
      <rPr>
        <sz val="16"/>
        <rFont val="Times New Roman"/>
        <charset val="0"/>
      </rPr>
      <t>1</t>
    </r>
    <r>
      <rPr>
        <sz val="16"/>
        <rFont val="宋体"/>
        <charset val="134"/>
      </rPr>
      <t>户</t>
    </r>
    <r>
      <rPr>
        <sz val="16"/>
        <rFont val="Times New Roman"/>
        <charset val="0"/>
      </rPr>
      <t>2</t>
    </r>
    <r>
      <rPr>
        <sz val="16"/>
        <rFont val="宋体"/>
        <charset val="134"/>
      </rPr>
      <t>头、前山村</t>
    </r>
    <r>
      <rPr>
        <sz val="16"/>
        <rFont val="Times New Roman"/>
        <charset val="0"/>
      </rPr>
      <t>43</t>
    </r>
    <r>
      <rPr>
        <sz val="16"/>
        <rFont val="宋体"/>
        <charset val="134"/>
      </rPr>
      <t>户</t>
    </r>
    <r>
      <rPr>
        <sz val="16"/>
        <rFont val="Times New Roman"/>
        <charset val="0"/>
      </rPr>
      <t>47</t>
    </r>
    <r>
      <rPr>
        <sz val="16"/>
        <rFont val="宋体"/>
        <charset val="134"/>
      </rPr>
      <t>头、上磨村</t>
    </r>
    <r>
      <rPr>
        <sz val="16"/>
        <rFont val="Times New Roman"/>
        <charset val="0"/>
      </rPr>
      <t>3</t>
    </r>
    <r>
      <rPr>
        <sz val="16"/>
        <rFont val="宋体"/>
        <charset val="134"/>
      </rPr>
      <t>户</t>
    </r>
    <r>
      <rPr>
        <sz val="16"/>
        <rFont val="Times New Roman"/>
        <charset val="0"/>
      </rPr>
      <t>5</t>
    </r>
    <r>
      <rPr>
        <sz val="16"/>
        <rFont val="宋体"/>
        <charset val="134"/>
      </rPr>
      <t>头、西街村</t>
    </r>
    <r>
      <rPr>
        <sz val="16"/>
        <rFont val="Times New Roman"/>
        <charset val="0"/>
      </rPr>
      <t>1</t>
    </r>
    <r>
      <rPr>
        <sz val="16"/>
        <rFont val="宋体"/>
        <charset val="134"/>
      </rPr>
      <t>户</t>
    </r>
    <r>
      <rPr>
        <sz val="16"/>
        <rFont val="Times New Roman"/>
        <charset val="0"/>
      </rPr>
      <t>2</t>
    </r>
    <r>
      <rPr>
        <sz val="16"/>
        <rFont val="宋体"/>
        <charset val="134"/>
      </rPr>
      <t>头、西夭村</t>
    </r>
    <r>
      <rPr>
        <sz val="16"/>
        <rFont val="Times New Roman"/>
        <charset val="0"/>
      </rPr>
      <t>6</t>
    </r>
    <r>
      <rPr>
        <sz val="16"/>
        <rFont val="宋体"/>
        <charset val="134"/>
      </rPr>
      <t>户</t>
    </r>
    <r>
      <rPr>
        <sz val="16"/>
        <rFont val="Times New Roman"/>
        <charset val="0"/>
      </rPr>
      <t>20</t>
    </r>
    <r>
      <rPr>
        <sz val="16"/>
        <rFont val="宋体"/>
        <charset val="134"/>
      </rPr>
      <t>头、阳上村</t>
    </r>
    <r>
      <rPr>
        <sz val="16"/>
        <rFont val="Times New Roman"/>
        <charset val="0"/>
      </rPr>
      <t>5</t>
    </r>
    <r>
      <rPr>
        <sz val="16"/>
        <rFont val="宋体"/>
        <charset val="134"/>
      </rPr>
      <t>户</t>
    </r>
    <r>
      <rPr>
        <sz val="16"/>
        <rFont val="Times New Roman"/>
        <charset val="0"/>
      </rPr>
      <t>10</t>
    </r>
    <r>
      <rPr>
        <sz val="16"/>
        <rFont val="宋体"/>
        <charset val="134"/>
      </rPr>
      <t>头、刘家村</t>
    </r>
    <r>
      <rPr>
        <sz val="16"/>
        <rFont val="Times New Roman"/>
        <charset val="0"/>
      </rPr>
      <t>2</t>
    </r>
    <r>
      <rPr>
        <sz val="16"/>
        <rFont val="宋体"/>
        <charset val="134"/>
      </rPr>
      <t>户</t>
    </r>
    <r>
      <rPr>
        <sz val="16"/>
        <rFont val="Times New Roman"/>
        <charset val="0"/>
      </rPr>
      <t>6</t>
    </r>
    <r>
      <rPr>
        <sz val="16"/>
        <rFont val="宋体"/>
        <charset val="134"/>
      </rPr>
      <t>头、杨店村</t>
    </r>
    <r>
      <rPr>
        <sz val="16"/>
        <rFont val="Times New Roman"/>
        <charset val="0"/>
      </rPr>
      <t>11</t>
    </r>
    <r>
      <rPr>
        <sz val="16"/>
        <rFont val="宋体"/>
        <charset val="134"/>
      </rPr>
      <t>户</t>
    </r>
    <r>
      <rPr>
        <sz val="16"/>
        <rFont val="Times New Roman"/>
        <charset val="0"/>
      </rPr>
      <t>13</t>
    </r>
    <r>
      <rPr>
        <sz val="16"/>
        <rFont val="宋体"/>
        <charset val="134"/>
      </rPr>
      <t>头、赵川村</t>
    </r>
    <r>
      <rPr>
        <sz val="16"/>
        <rFont val="Times New Roman"/>
        <charset val="0"/>
      </rPr>
      <t>14</t>
    </r>
    <r>
      <rPr>
        <sz val="16"/>
        <rFont val="宋体"/>
        <charset val="134"/>
      </rPr>
      <t>户</t>
    </r>
    <r>
      <rPr>
        <sz val="16"/>
        <rFont val="Times New Roman"/>
        <charset val="0"/>
      </rPr>
      <t>14</t>
    </r>
    <r>
      <rPr>
        <sz val="16"/>
        <rFont val="宋体"/>
        <charset val="134"/>
      </rPr>
      <t>头。每头补助</t>
    </r>
    <r>
      <rPr>
        <sz val="16"/>
        <rFont val="Times New Roman"/>
        <charset val="0"/>
      </rPr>
      <t>4000</t>
    </r>
    <r>
      <rPr>
        <sz val="16"/>
        <rFont val="宋体"/>
        <charset val="134"/>
      </rPr>
      <t>元。</t>
    </r>
  </si>
  <si>
    <t>恭门镇基础母牛购进到户补助项目</t>
  </si>
  <si>
    <r>
      <rPr>
        <sz val="16"/>
        <rFont val="宋体"/>
        <charset val="134"/>
      </rPr>
      <t>恭门镇共</t>
    </r>
    <r>
      <rPr>
        <sz val="16"/>
        <rFont val="Times New Roman"/>
        <charset val="0"/>
      </rPr>
      <t>41</t>
    </r>
    <r>
      <rPr>
        <sz val="16"/>
        <rFont val="宋体"/>
        <charset val="134"/>
      </rPr>
      <t>户</t>
    </r>
    <r>
      <rPr>
        <sz val="16"/>
        <rFont val="Times New Roman"/>
        <charset val="0"/>
      </rPr>
      <t>97</t>
    </r>
    <r>
      <rPr>
        <sz val="16"/>
        <rFont val="宋体"/>
        <charset val="134"/>
      </rPr>
      <t>头，每头</t>
    </r>
    <r>
      <rPr>
        <sz val="16"/>
        <rFont val="Times New Roman"/>
        <charset val="0"/>
      </rPr>
      <t>4000</t>
    </r>
    <r>
      <rPr>
        <sz val="16"/>
        <rFont val="宋体"/>
        <charset val="134"/>
      </rPr>
      <t>元，共补助</t>
    </r>
    <r>
      <rPr>
        <sz val="16"/>
        <rFont val="Times New Roman"/>
        <charset val="0"/>
      </rPr>
      <t>38.8000</t>
    </r>
    <r>
      <rPr>
        <sz val="16"/>
        <rFont val="宋体"/>
        <charset val="134"/>
      </rPr>
      <t>万元。其中梁湾村</t>
    </r>
    <r>
      <rPr>
        <sz val="16"/>
        <rFont val="Times New Roman"/>
        <charset val="0"/>
      </rPr>
      <t>28</t>
    </r>
    <r>
      <rPr>
        <sz val="16"/>
        <rFont val="宋体"/>
        <charset val="134"/>
      </rPr>
      <t>户</t>
    </r>
    <r>
      <rPr>
        <sz val="16"/>
        <rFont val="Times New Roman"/>
        <charset val="0"/>
      </rPr>
      <t>39</t>
    </r>
    <r>
      <rPr>
        <sz val="16"/>
        <rFont val="宋体"/>
        <charset val="134"/>
      </rPr>
      <t>头、河北村</t>
    </r>
    <r>
      <rPr>
        <sz val="16"/>
        <rFont val="Times New Roman"/>
        <charset val="0"/>
      </rPr>
      <t>1</t>
    </r>
    <r>
      <rPr>
        <sz val="16"/>
        <rFont val="宋体"/>
        <charset val="134"/>
      </rPr>
      <t>户</t>
    </r>
    <r>
      <rPr>
        <sz val="16"/>
        <rFont val="Times New Roman"/>
        <charset val="0"/>
      </rPr>
      <t>2</t>
    </r>
    <r>
      <rPr>
        <sz val="16"/>
        <rFont val="宋体"/>
        <charset val="134"/>
      </rPr>
      <t>头、城子村</t>
    </r>
    <r>
      <rPr>
        <sz val="16"/>
        <rFont val="Times New Roman"/>
        <charset val="0"/>
      </rPr>
      <t>10</t>
    </r>
    <r>
      <rPr>
        <sz val="16"/>
        <rFont val="宋体"/>
        <charset val="134"/>
      </rPr>
      <t>户</t>
    </r>
    <r>
      <rPr>
        <sz val="16"/>
        <rFont val="Times New Roman"/>
        <charset val="0"/>
      </rPr>
      <t>54</t>
    </r>
    <r>
      <rPr>
        <sz val="16"/>
        <rFont val="宋体"/>
        <charset val="134"/>
      </rPr>
      <t>头、张巴村</t>
    </r>
    <r>
      <rPr>
        <sz val="16"/>
        <rFont val="Times New Roman"/>
        <charset val="0"/>
      </rPr>
      <t>2</t>
    </r>
    <r>
      <rPr>
        <sz val="16"/>
        <rFont val="宋体"/>
        <charset val="134"/>
      </rPr>
      <t>户</t>
    </r>
    <r>
      <rPr>
        <sz val="16"/>
        <rFont val="Times New Roman"/>
        <charset val="0"/>
      </rPr>
      <t>2</t>
    </r>
    <r>
      <rPr>
        <sz val="16"/>
        <rFont val="宋体"/>
        <charset val="134"/>
      </rPr>
      <t>头。</t>
    </r>
  </si>
  <si>
    <t>基础母羊到户补助项目</t>
  </si>
  <si>
    <r>
      <rPr>
        <b/>
        <sz val="16"/>
        <rFont val="宋体"/>
        <charset val="134"/>
      </rPr>
      <t>概算投资</t>
    </r>
    <r>
      <rPr>
        <b/>
        <sz val="16"/>
        <rFont val="Times New Roman"/>
        <charset val="134"/>
      </rPr>
      <t>283.6</t>
    </r>
    <r>
      <rPr>
        <b/>
        <sz val="16"/>
        <rFont val="宋体"/>
        <charset val="134"/>
      </rPr>
      <t>万元用于实施基础母羊购进到户补助项目</t>
    </r>
    <r>
      <rPr>
        <b/>
        <sz val="16"/>
        <rFont val="Times New Roman"/>
        <charset val="134"/>
      </rPr>
      <t>5672</t>
    </r>
    <r>
      <rPr>
        <b/>
        <sz val="16"/>
        <rFont val="宋体"/>
        <charset val="134"/>
      </rPr>
      <t>只，每只补助</t>
    </r>
    <r>
      <rPr>
        <b/>
        <sz val="16"/>
        <rFont val="Times New Roman"/>
        <charset val="134"/>
      </rPr>
      <t>500</t>
    </r>
    <r>
      <rPr>
        <b/>
        <sz val="16"/>
        <rFont val="宋体"/>
        <charset val="134"/>
      </rPr>
      <t>元。</t>
    </r>
  </si>
  <si>
    <t>木河乡基础母羊购进到户补助项目</t>
  </si>
  <si>
    <r>
      <rPr>
        <sz val="16"/>
        <rFont val="宋体"/>
        <charset val="134"/>
      </rPr>
      <t>在木河乡实施脱贫户、监测户基础母羊到户补助项目</t>
    </r>
    <r>
      <rPr>
        <sz val="16"/>
        <rFont val="Times New Roman"/>
        <charset val="0"/>
      </rPr>
      <t>28</t>
    </r>
    <r>
      <rPr>
        <sz val="16"/>
        <rFont val="宋体"/>
        <charset val="134"/>
      </rPr>
      <t>只，每只补助</t>
    </r>
    <r>
      <rPr>
        <sz val="16"/>
        <rFont val="Times New Roman"/>
        <charset val="0"/>
      </rPr>
      <t>500</t>
    </r>
    <r>
      <rPr>
        <sz val="16"/>
        <rFont val="宋体"/>
        <charset val="134"/>
      </rPr>
      <t>元，共补助</t>
    </r>
    <r>
      <rPr>
        <sz val="16"/>
        <rFont val="Times New Roman"/>
        <charset val="0"/>
      </rPr>
      <t>1.4</t>
    </r>
    <r>
      <rPr>
        <sz val="16"/>
        <rFont val="宋体"/>
        <charset val="134"/>
      </rPr>
      <t>万元。其中：杜渠村</t>
    </r>
    <r>
      <rPr>
        <sz val="16"/>
        <rFont val="Times New Roman"/>
        <charset val="0"/>
      </rPr>
      <t>2</t>
    </r>
    <r>
      <rPr>
        <sz val="16"/>
        <rFont val="宋体"/>
        <charset val="134"/>
      </rPr>
      <t>户</t>
    </r>
    <r>
      <rPr>
        <sz val="16"/>
        <rFont val="Times New Roman"/>
        <charset val="0"/>
      </rPr>
      <t>10</t>
    </r>
    <r>
      <rPr>
        <sz val="16"/>
        <rFont val="宋体"/>
        <charset val="134"/>
      </rPr>
      <t>只，桃园村</t>
    </r>
    <r>
      <rPr>
        <sz val="16"/>
        <rFont val="Times New Roman"/>
        <charset val="0"/>
      </rPr>
      <t>3</t>
    </r>
    <r>
      <rPr>
        <sz val="16"/>
        <rFont val="宋体"/>
        <charset val="134"/>
      </rPr>
      <t>户</t>
    </r>
    <r>
      <rPr>
        <sz val="16"/>
        <rFont val="Times New Roman"/>
        <charset val="0"/>
      </rPr>
      <t>8</t>
    </r>
    <r>
      <rPr>
        <sz val="16"/>
        <rFont val="宋体"/>
        <charset val="134"/>
      </rPr>
      <t>只，坪王村</t>
    </r>
    <r>
      <rPr>
        <sz val="16"/>
        <rFont val="Times New Roman"/>
        <charset val="0"/>
      </rPr>
      <t>1</t>
    </r>
    <r>
      <rPr>
        <sz val="16"/>
        <rFont val="宋体"/>
        <charset val="134"/>
      </rPr>
      <t>户</t>
    </r>
    <r>
      <rPr>
        <sz val="16"/>
        <rFont val="Times New Roman"/>
        <charset val="0"/>
      </rPr>
      <t>10</t>
    </r>
    <r>
      <rPr>
        <sz val="16"/>
        <rFont val="宋体"/>
        <charset val="134"/>
      </rPr>
      <t>只。</t>
    </r>
  </si>
  <si>
    <t>连五乡基础母羊购进到户补助项目</t>
  </si>
  <si>
    <t>连五乡投入29.8万元购进基础母羊596只，每只补助500元。其中兰家村1户20只，连五村8户200只，张家村1户56只，四合村11户160只，陈家村7户140只，腰庄村1户20只。</t>
  </si>
  <si>
    <t>平安乡基础母羊购进到户补助项目</t>
  </si>
  <si>
    <r>
      <rPr>
        <sz val="16"/>
        <rFont val="宋体"/>
        <charset val="134"/>
      </rPr>
      <t>为平安乡监测户实施基础母羊购进到户补助项目，每只补助</t>
    </r>
    <r>
      <rPr>
        <sz val="16"/>
        <rFont val="Times New Roman"/>
        <charset val="0"/>
      </rPr>
      <t>500</t>
    </r>
    <r>
      <rPr>
        <sz val="16"/>
        <rFont val="宋体"/>
        <charset val="134"/>
      </rPr>
      <t>元，总计</t>
    </r>
    <r>
      <rPr>
        <sz val="16"/>
        <rFont val="Times New Roman"/>
        <charset val="0"/>
      </rPr>
      <t>20</t>
    </r>
    <r>
      <rPr>
        <sz val="16"/>
        <rFont val="宋体"/>
        <charset val="134"/>
      </rPr>
      <t>只</t>
    </r>
    <r>
      <rPr>
        <sz val="16"/>
        <rFont val="Times New Roman"/>
        <charset val="0"/>
      </rPr>
      <t>1</t>
    </r>
    <r>
      <rPr>
        <sz val="16"/>
        <rFont val="宋体"/>
        <charset val="134"/>
      </rPr>
      <t>万元，其中磨马村</t>
    </r>
    <r>
      <rPr>
        <sz val="16"/>
        <rFont val="Times New Roman"/>
        <charset val="0"/>
      </rPr>
      <t>1</t>
    </r>
    <r>
      <rPr>
        <sz val="16"/>
        <rFont val="宋体"/>
        <charset val="134"/>
      </rPr>
      <t>户</t>
    </r>
    <r>
      <rPr>
        <sz val="16"/>
        <rFont val="Times New Roman"/>
        <charset val="0"/>
      </rPr>
      <t>20</t>
    </r>
    <r>
      <rPr>
        <sz val="16"/>
        <rFont val="宋体"/>
        <charset val="134"/>
      </rPr>
      <t>只。</t>
    </r>
  </si>
  <si>
    <t>梁山镇基础母羊购进到户补助项目</t>
  </si>
  <si>
    <r>
      <rPr>
        <sz val="16"/>
        <rFont val="宋体"/>
        <charset val="134"/>
      </rPr>
      <t>为梁山镇脱贫户实施基础母羊购进到户补助项目，每只补助</t>
    </r>
    <r>
      <rPr>
        <sz val="16"/>
        <rFont val="Times New Roman"/>
        <charset val="134"/>
      </rPr>
      <t>500</t>
    </r>
    <r>
      <rPr>
        <sz val="16"/>
        <rFont val="宋体"/>
        <charset val="134"/>
      </rPr>
      <t>元。总计</t>
    </r>
    <r>
      <rPr>
        <sz val="16"/>
        <rFont val="Times New Roman"/>
        <charset val="134"/>
      </rPr>
      <t>240</t>
    </r>
    <r>
      <rPr>
        <sz val="16"/>
        <rFont val="宋体"/>
        <charset val="134"/>
      </rPr>
      <t>只</t>
    </r>
    <r>
      <rPr>
        <sz val="16"/>
        <rFont val="Times New Roman"/>
        <charset val="134"/>
      </rPr>
      <t>12</t>
    </r>
    <r>
      <rPr>
        <sz val="16"/>
        <rFont val="宋体"/>
        <charset val="134"/>
      </rPr>
      <t>万元，其中五方村</t>
    </r>
    <r>
      <rPr>
        <sz val="16"/>
        <rFont val="Times New Roman"/>
        <charset val="134"/>
      </rPr>
      <t>2</t>
    </r>
    <r>
      <rPr>
        <sz val="16"/>
        <rFont val="宋体"/>
        <charset val="134"/>
      </rPr>
      <t>户</t>
    </r>
    <r>
      <rPr>
        <sz val="16"/>
        <rFont val="Times New Roman"/>
        <charset val="134"/>
      </rPr>
      <t>40</t>
    </r>
    <r>
      <rPr>
        <sz val="16"/>
        <rFont val="宋体"/>
        <charset val="134"/>
      </rPr>
      <t>只，阳洼村</t>
    </r>
    <r>
      <rPr>
        <sz val="16"/>
        <rFont val="Times New Roman"/>
        <charset val="134"/>
      </rPr>
      <t>1</t>
    </r>
    <r>
      <rPr>
        <sz val="16"/>
        <rFont val="宋体"/>
        <charset val="134"/>
      </rPr>
      <t>户</t>
    </r>
    <r>
      <rPr>
        <sz val="16"/>
        <rFont val="Times New Roman"/>
        <charset val="134"/>
      </rPr>
      <t>200</t>
    </r>
    <r>
      <rPr>
        <sz val="16"/>
        <rFont val="宋体"/>
        <charset val="134"/>
      </rPr>
      <t>只。</t>
    </r>
  </si>
  <si>
    <t>马关镇基础母羊购进到户补助项目</t>
  </si>
  <si>
    <r>
      <rPr>
        <sz val="16"/>
        <rFont val="宋体"/>
        <charset val="134"/>
      </rPr>
      <t>在马关镇</t>
    </r>
    <r>
      <rPr>
        <sz val="16"/>
        <rFont val="Times New Roman"/>
        <charset val="134"/>
      </rPr>
      <t>11</t>
    </r>
    <r>
      <rPr>
        <sz val="16"/>
        <rFont val="宋体"/>
        <charset val="134"/>
      </rPr>
      <t>个村</t>
    </r>
    <r>
      <rPr>
        <sz val="16"/>
        <rFont val="Times New Roman"/>
        <charset val="134"/>
      </rPr>
      <t>45</t>
    </r>
    <r>
      <rPr>
        <sz val="16"/>
        <rFont val="宋体"/>
        <charset val="134"/>
      </rPr>
      <t>户实施新增基础母羊到户补助项目</t>
    </r>
    <r>
      <rPr>
        <sz val="16"/>
        <rFont val="Times New Roman"/>
        <charset val="134"/>
      </rPr>
      <t>1050</t>
    </r>
    <r>
      <rPr>
        <sz val="16"/>
        <rFont val="宋体"/>
        <charset val="134"/>
      </rPr>
      <t>只，每只补助</t>
    </r>
    <r>
      <rPr>
        <sz val="16"/>
        <rFont val="Times New Roman"/>
        <charset val="134"/>
      </rPr>
      <t>500</t>
    </r>
    <r>
      <rPr>
        <sz val="16"/>
        <rFont val="宋体"/>
        <charset val="134"/>
      </rPr>
      <t>元，共补助</t>
    </r>
    <r>
      <rPr>
        <sz val="16"/>
        <rFont val="Times New Roman"/>
        <charset val="134"/>
      </rPr>
      <t>52.5</t>
    </r>
    <r>
      <rPr>
        <sz val="16"/>
        <rFont val="宋体"/>
        <charset val="134"/>
      </rPr>
      <t>万元；其中八杜村</t>
    </r>
    <r>
      <rPr>
        <sz val="16"/>
        <rFont val="Times New Roman"/>
        <charset val="134"/>
      </rPr>
      <t>3</t>
    </r>
    <r>
      <rPr>
        <sz val="16"/>
        <rFont val="宋体"/>
        <charset val="134"/>
      </rPr>
      <t>户</t>
    </r>
    <r>
      <rPr>
        <sz val="16"/>
        <rFont val="Times New Roman"/>
        <charset val="134"/>
      </rPr>
      <t>70</t>
    </r>
    <r>
      <rPr>
        <sz val="16"/>
        <rFont val="宋体"/>
        <charset val="134"/>
      </rPr>
      <t>只，草湾村</t>
    </r>
    <r>
      <rPr>
        <sz val="16"/>
        <rFont val="Times New Roman"/>
        <charset val="134"/>
      </rPr>
      <t>7</t>
    </r>
    <r>
      <rPr>
        <sz val="16"/>
        <rFont val="宋体"/>
        <charset val="134"/>
      </rPr>
      <t>户</t>
    </r>
    <r>
      <rPr>
        <sz val="16"/>
        <rFont val="Times New Roman"/>
        <charset val="134"/>
      </rPr>
      <t>170</t>
    </r>
    <r>
      <rPr>
        <sz val="16"/>
        <rFont val="宋体"/>
        <charset val="134"/>
      </rPr>
      <t>只，马堡村</t>
    </r>
    <r>
      <rPr>
        <sz val="16"/>
        <rFont val="Times New Roman"/>
        <charset val="134"/>
      </rPr>
      <t>7</t>
    </r>
    <r>
      <rPr>
        <sz val="16"/>
        <rFont val="宋体"/>
        <charset val="134"/>
      </rPr>
      <t>户</t>
    </r>
    <r>
      <rPr>
        <sz val="16"/>
        <rFont val="Times New Roman"/>
        <charset val="134"/>
      </rPr>
      <t>140</t>
    </r>
    <r>
      <rPr>
        <sz val="16"/>
        <rFont val="宋体"/>
        <charset val="134"/>
      </rPr>
      <t>只、西山村</t>
    </r>
    <r>
      <rPr>
        <sz val="16"/>
        <rFont val="Times New Roman"/>
        <charset val="134"/>
      </rPr>
      <t>3</t>
    </r>
    <r>
      <rPr>
        <sz val="16"/>
        <rFont val="宋体"/>
        <charset val="134"/>
      </rPr>
      <t>户</t>
    </r>
    <r>
      <rPr>
        <sz val="16"/>
        <rFont val="Times New Roman"/>
        <charset val="134"/>
      </rPr>
      <t>70</t>
    </r>
    <r>
      <rPr>
        <sz val="16"/>
        <rFont val="宋体"/>
        <charset val="134"/>
      </rPr>
      <t>只，西台村</t>
    </r>
    <r>
      <rPr>
        <sz val="16"/>
        <rFont val="Times New Roman"/>
        <charset val="134"/>
      </rPr>
      <t>8</t>
    </r>
    <r>
      <rPr>
        <sz val="16"/>
        <rFont val="宋体"/>
        <charset val="134"/>
      </rPr>
      <t>户</t>
    </r>
    <r>
      <rPr>
        <sz val="16"/>
        <rFont val="Times New Roman"/>
        <charset val="134"/>
      </rPr>
      <t>170</t>
    </r>
    <r>
      <rPr>
        <sz val="16"/>
        <rFont val="宋体"/>
        <charset val="134"/>
      </rPr>
      <t>只，新义村</t>
    </r>
    <r>
      <rPr>
        <sz val="16"/>
        <rFont val="Times New Roman"/>
        <charset val="134"/>
      </rPr>
      <t>5</t>
    </r>
    <r>
      <rPr>
        <sz val="16"/>
        <rFont val="宋体"/>
        <charset val="134"/>
      </rPr>
      <t>户</t>
    </r>
    <r>
      <rPr>
        <sz val="16"/>
        <rFont val="Times New Roman"/>
        <charset val="134"/>
      </rPr>
      <t>150</t>
    </r>
    <r>
      <rPr>
        <sz val="16"/>
        <rFont val="宋体"/>
        <charset val="134"/>
      </rPr>
      <t>只，石川村</t>
    </r>
    <r>
      <rPr>
        <sz val="16"/>
        <rFont val="Times New Roman"/>
        <charset val="134"/>
      </rPr>
      <t>1</t>
    </r>
    <r>
      <rPr>
        <sz val="16"/>
        <rFont val="宋体"/>
        <charset val="134"/>
      </rPr>
      <t>户</t>
    </r>
    <r>
      <rPr>
        <sz val="16"/>
        <rFont val="Times New Roman"/>
        <charset val="134"/>
      </rPr>
      <t>20</t>
    </r>
    <r>
      <rPr>
        <sz val="16"/>
        <rFont val="宋体"/>
        <charset val="134"/>
      </rPr>
      <t>只，上豆村</t>
    </r>
    <r>
      <rPr>
        <sz val="16"/>
        <rFont val="Times New Roman"/>
        <charset val="134"/>
      </rPr>
      <t>1</t>
    </r>
    <r>
      <rPr>
        <sz val="16"/>
        <rFont val="宋体"/>
        <charset val="134"/>
      </rPr>
      <t>户</t>
    </r>
    <r>
      <rPr>
        <sz val="16"/>
        <rFont val="Times New Roman"/>
        <charset val="134"/>
      </rPr>
      <t>25</t>
    </r>
    <r>
      <rPr>
        <sz val="16"/>
        <rFont val="宋体"/>
        <charset val="134"/>
      </rPr>
      <t>只，韦沟村</t>
    </r>
    <r>
      <rPr>
        <sz val="16"/>
        <rFont val="Times New Roman"/>
        <charset val="134"/>
      </rPr>
      <t>1</t>
    </r>
    <r>
      <rPr>
        <sz val="16"/>
        <rFont val="宋体"/>
        <charset val="134"/>
      </rPr>
      <t>户</t>
    </r>
    <r>
      <rPr>
        <sz val="16"/>
        <rFont val="Times New Roman"/>
        <charset val="134"/>
      </rPr>
      <t>15</t>
    </r>
    <r>
      <rPr>
        <sz val="16"/>
        <rFont val="宋体"/>
        <charset val="134"/>
      </rPr>
      <t>只，小庄村</t>
    </r>
    <r>
      <rPr>
        <sz val="16"/>
        <rFont val="Times New Roman"/>
        <charset val="134"/>
      </rPr>
      <t>4</t>
    </r>
    <r>
      <rPr>
        <sz val="16"/>
        <rFont val="宋体"/>
        <charset val="134"/>
      </rPr>
      <t>户</t>
    </r>
    <r>
      <rPr>
        <sz val="16"/>
        <rFont val="Times New Roman"/>
        <charset val="134"/>
      </rPr>
      <t>90</t>
    </r>
    <r>
      <rPr>
        <sz val="16"/>
        <rFont val="宋体"/>
        <charset val="134"/>
      </rPr>
      <t>只，庙湾村</t>
    </r>
    <r>
      <rPr>
        <sz val="16"/>
        <rFont val="Times New Roman"/>
        <charset val="134"/>
      </rPr>
      <t>5</t>
    </r>
    <r>
      <rPr>
        <sz val="16"/>
        <rFont val="宋体"/>
        <charset val="134"/>
      </rPr>
      <t>户</t>
    </r>
    <r>
      <rPr>
        <sz val="16"/>
        <rFont val="Times New Roman"/>
        <charset val="134"/>
      </rPr>
      <t>130</t>
    </r>
    <r>
      <rPr>
        <sz val="16"/>
        <rFont val="宋体"/>
        <charset val="134"/>
      </rPr>
      <t>只。</t>
    </r>
  </si>
  <si>
    <t>马鹿镇基础母羊购进到户补助项目</t>
  </si>
  <si>
    <r>
      <rPr>
        <sz val="16"/>
        <rFont val="宋体"/>
        <charset val="134"/>
      </rPr>
      <t>针对脱贫户和监测户，在马鹿镇申报基础母羊涉及脱贫户（监测户）</t>
    </r>
    <r>
      <rPr>
        <sz val="16"/>
        <rFont val="Times New Roman"/>
        <charset val="0"/>
      </rPr>
      <t>14</t>
    </r>
    <r>
      <rPr>
        <sz val="16"/>
        <rFont val="宋体"/>
        <charset val="134"/>
      </rPr>
      <t>户</t>
    </r>
    <r>
      <rPr>
        <sz val="16"/>
        <rFont val="Times New Roman"/>
        <charset val="0"/>
      </rPr>
      <t>270</t>
    </r>
    <r>
      <rPr>
        <sz val="16"/>
        <rFont val="宋体"/>
        <charset val="134"/>
      </rPr>
      <t>只，每只补助</t>
    </r>
    <r>
      <rPr>
        <sz val="16"/>
        <rFont val="Times New Roman"/>
        <charset val="0"/>
      </rPr>
      <t>500</t>
    </r>
    <r>
      <rPr>
        <sz val="16"/>
        <rFont val="宋体"/>
        <charset val="134"/>
      </rPr>
      <t>元，申请补助资金</t>
    </r>
    <r>
      <rPr>
        <sz val="16"/>
        <rFont val="Times New Roman"/>
        <charset val="0"/>
      </rPr>
      <t>13.5</t>
    </r>
    <r>
      <rPr>
        <sz val="16"/>
        <rFont val="宋体"/>
        <charset val="134"/>
      </rPr>
      <t>万元。其中大滩村脱贫户</t>
    </r>
    <r>
      <rPr>
        <sz val="16"/>
        <rFont val="Times New Roman"/>
        <charset val="0"/>
      </rPr>
      <t>4</t>
    </r>
    <r>
      <rPr>
        <sz val="16"/>
        <rFont val="宋体"/>
        <charset val="134"/>
      </rPr>
      <t>户</t>
    </r>
    <r>
      <rPr>
        <sz val="16"/>
        <rFont val="Times New Roman"/>
        <charset val="0"/>
      </rPr>
      <t>70</t>
    </r>
    <r>
      <rPr>
        <sz val="16"/>
        <rFont val="宋体"/>
        <charset val="134"/>
      </rPr>
      <t>只；草川村脱贫户</t>
    </r>
    <r>
      <rPr>
        <sz val="16"/>
        <rFont val="Times New Roman"/>
        <charset val="0"/>
      </rPr>
      <t>3</t>
    </r>
    <r>
      <rPr>
        <sz val="16"/>
        <rFont val="宋体"/>
        <charset val="134"/>
      </rPr>
      <t>户</t>
    </r>
    <r>
      <rPr>
        <sz val="16"/>
        <rFont val="Times New Roman"/>
        <charset val="0"/>
      </rPr>
      <t>30</t>
    </r>
    <r>
      <rPr>
        <sz val="16"/>
        <rFont val="宋体"/>
        <charset val="134"/>
      </rPr>
      <t>只、监测户</t>
    </r>
    <r>
      <rPr>
        <sz val="16"/>
        <rFont val="Times New Roman"/>
        <charset val="0"/>
      </rPr>
      <t>1</t>
    </r>
    <r>
      <rPr>
        <sz val="16"/>
        <rFont val="宋体"/>
        <charset val="134"/>
      </rPr>
      <t>户</t>
    </r>
    <r>
      <rPr>
        <sz val="16"/>
        <rFont val="Times New Roman"/>
        <charset val="0"/>
      </rPr>
      <t>10</t>
    </r>
    <r>
      <rPr>
        <sz val="16"/>
        <rFont val="宋体"/>
        <charset val="134"/>
      </rPr>
      <t>只；金川村脱贫户</t>
    </r>
    <r>
      <rPr>
        <sz val="16"/>
        <rFont val="Times New Roman"/>
        <charset val="0"/>
      </rPr>
      <t>5</t>
    </r>
    <r>
      <rPr>
        <sz val="16"/>
        <rFont val="宋体"/>
        <charset val="134"/>
      </rPr>
      <t>户</t>
    </r>
    <r>
      <rPr>
        <sz val="16"/>
        <rFont val="Times New Roman"/>
        <charset val="0"/>
      </rPr>
      <t>140</t>
    </r>
    <r>
      <rPr>
        <sz val="16"/>
        <rFont val="宋体"/>
        <charset val="134"/>
      </rPr>
      <t>只、监测户</t>
    </r>
    <r>
      <rPr>
        <sz val="16"/>
        <rFont val="Times New Roman"/>
        <charset val="0"/>
      </rPr>
      <t>1</t>
    </r>
    <r>
      <rPr>
        <sz val="16"/>
        <rFont val="宋体"/>
        <charset val="134"/>
      </rPr>
      <t>户</t>
    </r>
    <r>
      <rPr>
        <sz val="16"/>
        <rFont val="Times New Roman"/>
        <charset val="0"/>
      </rPr>
      <t>20</t>
    </r>
    <r>
      <rPr>
        <sz val="16"/>
        <rFont val="宋体"/>
        <charset val="134"/>
      </rPr>
      <t>只。</t>
    </r>
  </si>
  <si>
    <t>闫家乡基础母羊购进到户补助项目</t>
  </si>
  <si>
    <t>闫家乡监测户、脱贫户实施新增基础母羊补助项目10户，513只，每只补助500元，补助资金25.65万元，其中：朝阳村1户56只；草川梁村4户280只；付堡村1户10只；三友村1户15只；陈庙村新1户42只；王坪村羊1户60只,神树村1户50只。</t>
  </si>
  <si>
    <t>张棉驿乡基础母羊购进到户补助项目</t>
  </si>
  <si>
    <r>
      <rPr>
        <sz val="16"/>
        <rFont val="宋体"/>
        <charset val="134"/>
      </rPr>
      <t>投资</t>
    </r>
    <r>
      <rPr>
        <sz val="16"/>
        <rFont val="Times New Roman"/>
        <charset val="0"/>
      </rPr>
      <t>1.75</t>
    </r>
    <r>
      <rPr>
        <sz val="16"/>
        <rFont val="宋体"/>
        <charset val="134"/>
      </rPr>
      <t>万元，</t>
    </r>
    <r>
      <rPr>
        <sz val="16"/>
        <rFont val="Times New Roman"/>
        <charset val="0"/>
      </rPr>
      <t>4</t>
    </r>
    <r>
      <rPr>
        <sz val="16"/>
        <rFont val="宋体"/>
        <charset val="134"/>
      </rPr>
      <t>户购进基础母羊</t>
    </r>
    <r>
      <rPr>
        <sz val="16"/>
        <rFont val="Times New Roman"/>
        <charset val="0"/>
      </rPr>
      <t>35</t>
    </r>
    <r>
      <rPr>
        <sz val="16"/>
        <rFont val="宋体"/>
        <charset val="134"/>
      </rPr>
      <t>只，其中庙川村</t>
    </r>
    <r>
      <rPr>
        <sz val="16"/>
        <rFont val="Times New Roman"/>
        <charset val="0"/>
      </rPr>
      <t>1</t>
    </r>
    <r>
      <rPr>
        <sz val="16"/>
        <rFont val="宋体"/>
        <charset val="134"/>
      </rPr>
      <t>户</t>
    </r>
    <r>
      <rPr>
        <sz val="16"/>
        <rFont val="Times New Roman"/>
        <charset val="0"/>
      </rPr>
      <t>5</t>
    </r>
    <r>
      <rPr>
        <sz val="16"/>
        <rFont val="宋体"/>
        <charset val="134"/>
      </rPr>
      <t>只，张棉村</t>
    </r>
    <r>
      <rPr>
        <sz val="16"/>
        <rFont val="Times New Roman"/>
        <charset val="0"/>
      </rPr>
      <t>2</t>
    </r>
    <r>
      <rPr>
        <sz val="16"/>
        <rFont val="宋体"/>
        <charset val="134"/>
      </rPr>
      <t>户</t>
    </r>
    <r>
      <rPr>
        <sz val="16"/>
        <rFont val="Times New Roman"/>
        <charset val="0"/>
      </rPr>
      <t>20</t>
    </r>
    <r>
      <rPr>
        <sz val="16"/>
        <rFont val="宋体"/>
        <charset val="134"/>
      </rPr>
      <t>只，周家村</t>
    </r>
    <r>
      <rPr>
        <sz val="16"/>
        <rFont val="Times New Roman"/>
        <charset val="0"/>
      </rPr>
      <t>1</t>
    </r>
    <r>
      <rPr>
        <sz val="16"/>
        <rFont val="宋体"/>
        <charset val="134"/>
      </rPr>
      <t>户</t>
    </r>
    <r>
      <rPr>
        <sz val="16"/>
        <rFont val="Times New Roman"/>
        <charset val="0"/>
      </rPr>
      <t>10</t>
    </r>
    <r>
      <rPr>
        <sz val="16"/>
        <rFont val="宋体"/>
        <charset val="134"/>
      </rPr>
      <t>只。</t>
    </r>
  </si>
  <si>
    <t>龙山镇基础母羊购进到户补助项目</t>
  </si>
  <si>
    <r>
      <rPr>
        <sz val="16"/>
        <rFont val="宋体"/>
        <charset val="134"/>
      </rPr>
      <t>龙山镇新增基础母羊</t>
    </r>
    <r>
      <rPr>
        <sz val="16"/>
        <rFont val="Times New Roman"/>
        <charset val="0"/>
      </rPr>
      <t>59</t>
    </r>
    <r>
      <rPr>
        <sz val="16"/>
        <rFont val="宋体"/>
        <charset val="134"/>
      </rPr>
      <t>户共</t>
    </r>
    <r>
      <rPr>
        <sz val="16"/>
        <rFont val="Times New Roman"/>
        <charset val="0"/>
      </rPr>
      <t>1618</t>
    </r>
    <r>
      <rPr>
        <sz val="16"/>
        <rFont val="宋体"/>
        <charset val="134"/>
      </rPr>
      <t>头，每头补助</t>
    </r>
    <r>
      <rPr>
        <sz val="16"/>
        <rFont val="Times New Roman"/>
        <charset val="0"/>
      </rPr>
      <t>500</t>
    </r>
    <r>
      <rPr>
        <sz val="16"/>
        <rFont val="宋体"/>
        <charset val="134"/>
      </rPr>
      <t>元，共</t>
    </r>
    <r>
      <rPr>
        <sz val="16"/>
        <rFont val="Times New Roman"/>
        <charset val="0"/>
      </rPr>
      <t xml:space="preserve"> 80.9 </t>
    </r>
    <r>
      <rPr>
        <sz val="16"/>
        <rFont val="宋体"/>
        <charset val="134"/>
      </rPr>
      <t>万元，其中，脱贫户</t>
    </r>
    <r>
      <rPr>
        <sz val="16"/>
        <rFont val="Times New Roman"/>
        <charset val="0"/>
      </rPr>
      <t>56</t>
    </r>
    <r>
      <rPr>
        <sz val="16"/>
        <rFont val="宋体"/>
        <charset val="134"/>
      </rPr>
      <t>户</t>
    </r>
    <r>
      <rPr>
        <sz val="16"/>
        <rFont val="Times New Roman"/>
        <charset val="0"/>
      </rPr>
      <t>1583</t>
    </r>
    <r>
      <rPr>
        <sz val="16"/>
        <rFont val="宋体"/>
        <charset val="134"/>
      </rPr>
      <t>只：南梁村</t>
    </r>
    <r>
      <rPr>
        <sz val="16"/>
        <rFont val="Times New Roman"/>
        <charset val="0"/>
      </rPr>
      <t>6</t>
    </r>
    <r>
      <rPr>
        <sz val="16"/>
        <rFont val="宋体"/>
        <charset val="134"/>
      </rPr>
      <t>户</t>
    </r>
    <r>
      <rPr>
        <sz val="16"/>
        <rFont val="Times New Roman"/>
        <charset val="0"/>
      </rPr>
      <t>120</t>
    </r>
    <r>
      <rPr>
        <sz val="16"/>
        <rFont val="宋体"/>
        <charset val="134"/>
      </rPr>
      <t>只；北街村</t>
    </r>
    <r>
      <rPr>
        <sz val="16"/>
        <rFont val="Times New Roman"/>
        <charset val="0"/>
      </rPr>
      <t>1</t>
    </r>
    <r>
      <rPr>
        <sz val="16"/>
        <rFont val="宋体"/>
        <charset val="134"/>
      </rPr>
      <t>户</t>
    </r>
    <r>
      <rPr>
        <sz val="16"/>
        <rFont val="Times New Roman"/>
        <charset val="0"/>
      </rPr>
      <t>20</t>
    </r>
    <r>
      <rPr>
        <sz val="16"/>
        <rFont val="宋体"/>
        <charset val="134"/>
      </rPr>
      <t>只；郑家村</t>
    </r>
    <r>
      <rPr>
        <sz val="16"/>
        <rFont val="Times New Roman"/>
        <charset val="0"/>
      </rPr>
      <t>1</t>
    </r>
    <r>
      <rPr>
        <sz val="16"/>
        <rFont val="宋体"/>
        <charset val="134"/>
      </rPr>
      <t>户</t>
    </r>
    <r>
      <rPr>
        <sz val="16"/>
        <rFont val="Times New Roman"/>
        <charset val="0"/>
      </rPr>
      <t>20</t>
    </r>
    <r>
      <rPr>
        <sz val="16"/>
        <rFont val="宋体"/>
        <charset val="134"/>
      </rPr>
      <t>只；西川村</t>
    </r>
    <r>
      <rPr>
        <sz val="16"/>
        <rFont val="Times New Roman"/>
        <charset val="0"/>
      </rPr>
      <t>2</t>
    </r>
    <r>
      <rPr>
        <sz val="16"/>
        <rFont val="宋体"/>
        <charset val="134"/>
      </rPr>
      <t>户</t>
    </r>
    <r>
      <rPr>
        <sz val="16"/>
        <rFont val="Times New Roman"/>
        <charset val="0"/>
      </rPr>
      <t>30</t>
    </r>
    <r>
      <rPr>
        <sz val="16"/>
        <rFont val="宋体"/>
        <charset val="134"/>
      </rPr>
      <t>只；西沟村</t>
    </r>
    <r>
      <rPr>
        <sz val="16"/>
        <rFont val="Times New Roman"/>
        <charset val="0"/>
      </rPr>
      <t>6</t>
    </r>
    <r>
      <rPr>
        <sz val="16"/>
        <rFont val="宋体"/>
        <charset val="134"/>
      </rPr>
      <t>户</t>
    </r>
    <r>
      <rPr>
        <sz val="16"/>
        <rFont val="Times New Roman"/>
        <charset val="0"/>
      </rPr>
      <t>98</t>
    </r>
    <r>
      <rPr>
        <sz val="16"/>
        <rFont val="宋体"/>
        <charset val="134"/>
      </rPr>
      <t>只；西门村</t>
    </r>
    <r>
      <rPr>
        <sz val="16"/>
        <rFont val="Times New Roman"/>
        <charset val="0"/>
      </rPr>
      <t>1</t>
    </r>
    <r>
      <rPr>
        <sz val="16"/>
        <rFont val="宋体"/>
        <charset val="134"/>
      </rPr>
      <t>户</t>
    </r>
    <r>
      <rPr>
        <sz val="16"/>
        <rFont val="Times New Roman"/>
        <charset val="0"/>
      </rPr>
      <t>50</t>
    </r>
    <r>
      <rPr>
        <sz val="16"/>
        <rFont val="宋体"/>
        <charset val="134"/>
      </rPr>
      <t>只；连柯村</t>
    </r>
    <r>
      <rPr>
        <sz val="16"/>
        <rFont val="Times New Roman"/>
        <charset val="0"/>
      </rPr>
      <t>1</t>
    </r>
    <r>
      <rPr>
        <sz val="16"/>
        <rFont val="宋体"/>
        <charset val="134"/>
      </rPr>
      <t>户</t>
    </r>
    <r>
      <rPr>
        <sz val="16"/>
        <rFont val="Times New Roman"/>
        <charset val="0"/>
      </rPr>
      <t>60</t>
    </r>
    <r>
      <rPr>
        <sz val="16"/>
        <rFont val="宋体"/>
        <charset val="134"/>
      </rPr>
      <t>只；官泉村</t>
    </r>
    <r>
      <rPr>
        <sz val="16"/>
        <rFont val="Times New Roman"/>
        <charset val="0"/>
      </rPr>
      <t>2</t>
    </r>
    <r>
      <rPr>
        <sz val="16"/>
        <rFont val="宋体"/>
        <charset val="134"/>
      </rPr>
      <t>户</t>
    </r>
    <r>
      <rPr>
        <sz val="16"/>
        <rFont val="Times New Roman"/>
        <charset val="0"/>
      </rPr>
      <t>20</t>
    </r>
    <r>
      <rPr>
        <sz val="16"/>
        <rFont val="宋体"/>
        <charset val="134"/>
      </rPr>
      <t>只；南街村</t>
    </r>
    <r>
      <rPr>
        <sz val="16"/>
        <rFont val="Times New Roman"/>
        <charset val="0"/>
      </rPr>
      <t>3</t>
    </r>
    <r>
      <rPr>
        <sz val="16"/>
        <rFont val="宋体"/>
        <charset val="134"/>
      </rPr>
      <t>户</t>
    </r>
    <r>
      <rPr>
        <sz val="16"/>
        <rFont val="Times New Roman"/>
        <charset val="0"/>
      </rPr>
      <t>100</t>
    </r>
    <r>
      <rPr>
        <sz val="16"/>
        <rFont val="宋体"/>
        <charset val="134"/>
      </rPr>
      <t>只；韩川村</t>
    </r>
    <r>
      <rPr>
        <sz val="16"/>
        <rFont val="Times New Roman"/>
        <charset val="0"/>
      </rPr>
      <t>19</t>
    </r>
    <r>
      <rPr>
        <sz val="16"/>
        <rFont val="宋体"/>
        <charset val="134"/>
      </rPr>
      <t>户</t>
    </r>
    <r>
      <rPr>
        <sz val="16"/>
        <rFont val="Times New Roman"/>
        <charset val="0"/>
      </rPr>
      <t>425</t>
    </r>
    <r>
      <rPr>
        <sz val="16"/>
        <rFont val="宋体"/>
        <charset val="134"/>
      </rPr>
      <t>只；榆树村</t>
    </r>
    <r>
      <rPr>
        <sz val="16"/>
        <rFont val="Times New Roman"/>
        <charset val="0"/>
      </rPr>
      <t>7</t>
    </r>
    <r>
      <rPr>
        <sz val="16"/>
        <rFont val="宋体"/>
        <charset val="134"/>
      </rPr>
      <t>户</t>
    </r>
    <r>
      <rPr>
        <sz val="16"/>
        <rFont val="Times New Roman"/>
        <charset val="0"/>
      </rPr>
      <t>350</t>
    </r>
    <r>
      <rPr>
        <sz val="16"/>
        <rFont val="宋体"/>
        <charset val="134"/>
      </rPr>
      <t>只</t>
    </r>
    <r>
      <rPr>
        <sz val="16"/>
        <rFont val="Times New Roman"/>
        <charset val="0"/>
      </rPr>
      <t xml:space="preserve"> </t>
    </r>
    <r>
      <rPr>
        <sz val="16"/>
        <rFont val="宋体"/>
        <charset val="134"/>
      </rPr>
      <t>；马黑曼村</t>
    </r>
    <r>
      <rPr>
        <sz val="16"/>
        <rFont val="Times New Roman"/>
        <charset val="0"/>
      </rPr>
      <t>4</t>
    </r>
    <r>
      <rPr>
        <sz val="16"/>
        <rFont val="宋体"/>
        <charset val="134"/>
      </rPr>
      <t>户</t>
    </r>
    <r>
      <rPr>
        <sz val="16"/>
        <rFont val="Times New Roman"/>
        <charset val="0"/>
      </rPr>
      <t>90</t>
    </r>
    <r>
      <rPr>
        <sz val="16"/>
        <rFont val="宋体"/>
        <charset val="134"/>
      </rPr>
      <t>只</t>
    </r>
    <r>
      <rPr>
        <sz val="16"/>
        <rFont val="Times New Roman"/>
        <charset val="0"/>
      </rPr>
      <t xml:space="preserve"> </t>
    </r>
    <r>
      <rPr>
        <sz val="16"/>
        <rFont val="宋体"/>
        <charset val="134"/>
      </rPr>
      <t>；北河村</t>
    </r>
    <r>
      <rPr>
        <sz val="16"/>
        <rFont val="Times New Roman"/>
        <charset val="0"/>
      </rPr>
      <t>1</t>
    </r>
    <r>
      <rPr>
        <sz val="16"/>
        <rFont val="宋体"/>
        <charset val="134"/>
      </rPr>
      <t>户</t>
    </r>
    <r>
      <rPr>
        <sz val="16"/>
        <rFont val="Times New Roman"/>
        <charset val="0"/>
      </rPr>
      <t>100</t>
    </r>
    <r>
      <rPr>
        <sz val="16"/>
        <rFont val="宋体"/>
        <charset val="134"/>
      </rPr>
      <t>只羊</t>
    </r>
    <r>
      <rPr>
        <sz val="16"/>
        <rFont val="Times New Roman"/>
        <charset val="0"/>
      </rPr>
      <t xml:space="preserve"> </t>
    </r>
    <r>
      <rPr>
        <sz val="16"/>
        <rFont val="宋体"/>
        <charset val="134"/>
      </rPr>
      <t>李山村</t>
    </r>
    <r>
      <rPr>
        <sz val="16"/>
        <rFont val="Times New Roman"/>
        <charset val="0"/>
      </rPr>
      <t>1</t>
    </r>
    <r>
      <rPr>
        <sz val="16"/>
        <rFont val="宋体"/>
        <charset val="134"/>
      </rPr>
      <t>户</t>
    </r>
    <r>
      <rPr>
        <sz val="16"/>
        <rFont val="Times New Roman"/>
        <charset val="0"/>
      </rPr>
      <t>50</t>
    </r>
    <r>
      <rPr>
        <sz val="16"/>
        <rFont val="宋体"/>
        <charset val="134"/>
      </rPr>
      <t>只，树坡村</t>
    </r>
    <r>
      <rPr>
        <sz val="16"/>
        <rFont val="Times New Roman"/>
        <charset val="0"/>
      </rPr>
      <t>1</t>
    </r>
    <r>
      <rPr>
        <sz val="16"/>
        <rFont val="宋体"/>
        <charset val="134"/>
      </rPr>
      <t>户</t>
    </r>
    <r>
      <rPr>
        <sz val="16"/>
        <rFont val="Times New Roman"/>
        <charset val="0"/>
      </rPr>
      <t>50</t>
    </r>
    <r>
      <rPr>
        <sz val="16"/>
        <rFont val="宋体"/>
        <charset val="134"/>
      </rPr>
      <t>只。监测户</t>
    </r>
    <r>
      <rPr>
        <sz val="16"/>
        <rFont val="Times New Roman"/>
        <charset val="0"/>
      </rPr>
      <t>3</t>
    </r>
    <r>
      <rPr>
        <sz val="16"/>
        <rFont val="宋体"/>
        <charset val="134"/>
      </rPr>
      <t>户</t>
    </r>
    <r>
      <rPr>
        <sz val="16"/>
        <rFont val="Times New Roman"/>
        <charset val="0"/>
      </rPr>
      <t>35</t>
    </r>
    <r>
      <rPr>
        <sz val="16"/>
        <rFont val="宋体"/>
        <charset val="134"/>
      </rPr>
      <t>只：西川村</t>
    </r>
    <r>
      <rPr>
        <sz val="16"/>
        <rFont val="Times New Roman"/>
        <charset val="0"/>
      </rPr>
      <t>2</t>
    </r>
    <r>
      <rPr>
        <sz val="16"/>
        <rFont val="宋体"/>
        <charset val="134"/>
      </rPr>
      <t>户</t>
    </r>
    <r>
      <rPr>
        <sz val="16"/>
        <rFont val="Times New Roman"/>
        <charset val="0"/>
      </rPr>
      <t>25</t>
    </r>
    <r>
      <rPr>
        <sz val="16"/>
        <rFont val="宋体"/>
        <charset val="134"/>
      </rPr>
      <t>只，韩川村</t>
    </r>
    <r>
      <rPr>
        <sz val="16"/>
        <rFont val="Times New Roman"/>
        <charset val="0"/>
      </rPr>
      <t>1</t>
    </r>
    <r>
      <rPr>
        <sz val="16"/>
        <rFont val="宋体"/>
        <charset val="134"/>
      </rPr>
      <t>户</t>
    </r>
    <r>
      <rPr>
        <sz val="16"/>
        <rFont val="Times New Roman"/>
        <charset val="0"/>
      </rPr>
      <t>10</t>
    </r>
    <r>
      <rPr>
        <sz val="16"/>
        <rFont val="宋体"/>
        <charset val="134"/>
      </rPr>
      <t>只</t>
    </r>
  </si>
  <si>
    <t>大阳镇基础母羊购进到户补助项目</t>
  </si>
  <si>
    <r>
      <rPr>
        <sz val="16"/>
        <rFont val="宋体"/>
        <charset val="134"/>
      </rPr>
      <t>大阳镇投入</t>
    </r>
    <r>
      <rPr>
        <sz val="16"/>
        <rFont val="Times New Roman"/>
        <charset val="0"/>
      </rPr>
      <t>8.15</t>
    </r>
    <r>
      <rPr>
        <sz val="16"/>
        <rFont val="宋体"/>
        <charset val="134"/>
      </rPr>
      <t>万元监测户、脱贫户购进基础母羊</t>
    </r>
    <r>
      <rPr>
        <sz val="16"/>
        <rFont val="Times New Roman"/>
        <charset val="0"/>
      </rPr>
      <t>163</t>
    </r>
    <r>
      <rPr>
        <sz val="16"/>
        <rFont val="宋体"/>
        <charset val="134"/>
      </rPr>
      <t>只，每只补助</t>
    </r>
    <r>
      <rPr>
        <sz val="16"/>
        <rFont val="Times New Roman"/>
        <charset val="0"/>
      </rPr>
      <t>500</t>
    </r>
    <r>
      <rPr>
        <sz val="16"/>
        <rFont val="宋体"/>
        <charset val="134"/>
      </rPr>
      <t>元。其中南山村</t>
    </r>
    <r>
      <rPr>
        <sz val="16"/>
        <rFont val="Times New Roman"/>
        <charset val="0"/>
      </rPr>
      <t>1</t>
    </r>
    <r>
      <rPr>
        <sz val="16"/>
        <rFont val="宋体"/>
        <charset val="134"/>
      </rPr>
      <t>户</t>
    </r>
    <r>
      <rPr>
        <sz val="16"/>
        <rFont val="Times New Roman"/>
        <charset val="0"/>
      </rPr>
      <t>57</t>
    </r>
    <r>
      <rPr>
        <sz val="16"/>
        <rFont val="宋体"/>
        <charset val="134"/>
      </rPr>
      <t>只、汪洋村</t>
    </r>
    <r>
      <rPr>
        <sz val="16"/>
        <rFont val="Times New Roman"/>
        <charset val="0"/>
      </rPr>
      <t>1</t>
    </r>
    <r>
      <rPr>
        <sz val="16"/>
        <rFont val="宋体"/>
        <charset val="134"/>
      </rPr>
      <t>户</t>
    </r>
    <r>
      <rPr>
        <sz val="16"/>
        <rFont val="Times New Roman"/>
        <charset val="0"/>
      </rPr>
      <t>10</t>
    </r>
    <r>
      <rPr>
        <sz val="16"/>
        <rFont val="宋体"/>
        <charset val="134"/>
      </rPr>
      <t>只、下渠村</t>
    </r>
    <r>
      <rPr>
        <sz val="16"/>
        <rFont val="Times New Roman"/>
        <charset val="0"/>
      </rPr>
      <t>2</t>
    </r>
    <r>
      <rPr>
        <sz val="16"/>
        <rFont val="宋体"/>
        <charset val="134"/>
      </rPr>
      <t>户</t>
    </r>
    <r>
      <rPr>
        <sz val="16"/>
        <rFont val="Times New Roman"/>
        <charset val="0"/>
      </rPr>
      <t>10</t>
    </r>
    <r>
      <rPr>
        <sz val="16"/>
        <rFont val="宋体"/>
        <charset val="134"/>
      </rPr>
      <t>只、候吴村</t>
    </r>
    <r>
      <rPr>
        <sz val="16"/>
        <rFont val="Times New Roman"/>
        <charset val="0"/>
      </rPr>
      <t>2</t>
    </r>
    <r>
      <rPr>
        <sz val="16"/>
        <rFont val="宋体"/>
        <charset val="134"/>
      </rPr>
      <t>户</t>
    </r>
    <r>
      <rPr>
        <sz val="16"/>
        <rFont val="Times New Roman"/>
        <charset val="0"/>
      </rPr>
      <t>46</t>
    </r>
    <r>
      <rPr>
        <sz val="16"/>
        <rFont val="宋体"/>
        <charset val="134"/>
      </rPr>
      <t>只、东沟村</t>
    </r>
    <r>
      <rPr>
        <sz val="16"/>
        <rFont val="Times New Roman"/>
        <charset val="0"/>
      </rPr>
      <t>1</t>
    </r>
    <r>
      <rPr>
        <sz val="16"/>
        <rFont val="宋体"/>
        <charset val="134"/>
      </rPr>
      <t>户</t>
    </r>
    <r>
      <rPr>
        <sz val="16"/>
        <rFont val="Times New Roman"/>
        <charset val="0"/>
      </rPr>
      <t>40</t>
    </r>
    <r>
      <rPr>
        <sz val="16"/>
        <rFont val="宋体"/>
        <charset val="134"/>
      </rPr>
      <t>只。</t>
    </r>
  </si>
  <si>
    <t>川王镇基础母羊购进到户补助项目</t>
  </si>
  <si>
    <r>
      <rPr>
        <sz val="16"/>
        <rFont val="宋体"/>
        <charset val="134"/>
      </rPr>
      <t>在川王镇</t>
    </r>
    <r>
      <rPr>
        <sz val="16"/>
        <rFont val="Times New Roman"/>
        <charset val="134"/>
      </rPr>
      <t>9</t>
    </r>
    <r>
      <rPr>
        <sz val="16"/>
        <rFont val="宋体"/>
        <charset val="134"/>
      </rPr>
      <t>村投资</t>
    </r>
    <r>
      <rPr>
        <sz val="16"/>
        <rFont val="Times New Roman"/>
        <charset val="134"/>
      </rPr>
      <t>15</t>
    </r>
    <r>
      <rPr>
        <sz val="16"/>
        <rFont val="宋体"/>
        <charset val="134"/>
      </rPr>
      <t>万元购进基础母羊</t>
    </r>
    <r>
      <rPr>
        <sz val="16"/>
        <rFont val="Times New Roman"/>
        <charset val="134"/>
      </rPr>
      <t>300</t>
    </r>
    <r>
      <rPr>
        <sz val="16"/>
        <rFont val="宋体"/>
        <charset val="134"/>
      </rPr>
      <t>只，其中毛寨村</t>
    </r>
    <r>
      <rPr>
        <sz val="16"/>
        <rFont val="Times New Roman"/>
        <charset val="134"/>
      </rPr>
      <t>10</t>
    </r>
    <r>
      <rPr>
        <sz val="16"/>
        <rFont val="宋体"/>
        <charset val="134"/>
      </rPr>
      <t>只，大庄村</t>
    </r>
    <r>
      <rPr>
        <sz val="16"/>
        <rFont val="Times New Roman"/>
        <charset val="134"/>
      </rPr>
      <t>20</t>
    </r>
    <r>
      <rPr>
        <sz val="16"/>
        <rFont val="宋体"/>
        <charset val="134"/>
      </rPr>
      <t>只，关河村</t>
    </r>
    <r>
      <rPr>
        <sz val="16"/>
        <rFont val="Times New Roman"/>
        <charset val="134"/>
      </rPr>
      <t>10</t>
    </r>
    <r>
      <rPr>
        <sz val="16"/>
        <rFont val="宋体"/>
        <charset val="134"/>
      </rPr>
      <t>只，松树湾村</t>
    </r>
    <r>
      <rPr>
        <sz val="16"/>
        <rFont val="Times New Roman"/>
        <charset val="134"/>
      </rPr>
      <t>60</t>
    </r>
    <r>
      <rPr>
        <sz val="16"/>
        <rFont val="宋体"/>
        <charset val="134"/>
      </rPr>
      <t>只，王沟村</t>
    </r>
    <r>
      <rPr>
        <sz val="16"/>
        <rFont val="Times New Roman"/>
        <charset val="134"/>
      </rPr>
      <t>40</t>
    </r>
    <r>
      <rPr>
        <sz val="16"/>
        <rFont val="宋体"/>
        <charset val="134"/>
      </rPr>
      <t>只，西崖村</t>
    </r>
    <r>
      <rPr>
        <sz val="16"/>
        <rFont val="Times New Roman"/>
        <charset val="134"/>
      </rPr>
      <t>20</t>
    </r>
    <r>
      <rPr>
        <sz val="16"/>
        <rFont val="宋体"/>
        <charset val="134"/>
      </rPr>
      <t>只，小河村</t>
    </r>
    <r>
      <rPr>
        <sz val="16"/>
        <rFont val="Times New Roman"/>
        <charset val="134"/>
      </rPr>
      <t>50</t>
    </r>
    <r>
      <rPr>
        <sz val="16"/>
        <rFont val="宋体"/>
        <charset val="134"/>
      </rPr>
      <t>只，海湾村</t>
    </r>
    <r>
      <rPr>
        <sz val="16"/>
        <rFont val="Times New Roman"/>
        <charset val="134"/>
      </rPr>
      <t>40</t>
    </r>
    <r>
      <rPr>
        <sz val="16"/>
        <rFont val="宋体"/>
        <charset val="134"/>
      </rPr>
      <t>只，哈沟村</t>
    </r>
    <r>
      <rPr>
        <sz val="16"/>
        <rFont val="Times New Roman"/>
        <charset val="134"/>
      </rPr>
      <t>50</t>
    </r>
    <r>
      <rPr>
        <sz val="16"/>
        <rFont val="宋体"/>
        <charset val="134"/>
      </rPr>
      <t>只，每只</t>
    </r>
    <r>
      <rPr>
        <sz val="16"/>
        <rFont val="Times New Roman"/>
        <charset val="134"/>
      </rPr>
      <t>500</t>
    </r>
    <r>
      <rPr>
        <sz val="16"/>
        <rFont val="宋体"/>
        <charset val="134"/>
      </rPr>
      <t>元</t>
    </r>
  </si>
  <si>
    <t>胡川镇基础母羊购进到户补助项目</t>
  </si>
  <si>
    <r>
      <rPr>
        <sz val="16"/>
        <rFont val="宋体"/>
        <charset val="134"/>
      </rPr>
      <t>在胡川镇投入</t>
    </r>
    <r>
      <rPr>
        <sz val="16"/>
        <rFont val="Times New Roman"/>
        <charset val="0"/>
      </rPr>
      <t>5.55</t>
    </r>
    <r>
      <rPr>
        <sz val="16"/>
        <rFont val="宋体"/>
        <charset val="134"/>
      </rPr>
      <t>万元，用于购进基础母羊</t>
    </r>
    <r>
      <rPr>
        <sz val="16"/>
        <rFont val="Times New Roman"/>
        <charset val="0"/>
      </rPr>
      <t>111</t>
    </r>
    <r>
      <rPr>
        <sz val="16"/>
        <rFont val="宋体"/>
        <charset val="134"/>
      </rPr>
      <t>只，其中：刘塬村</t>
    </r>
    <r>
      <rPr>
        <sz val="16"/>
        <rFont val="Times New Roman"/>
        <charset val="0"/>
      </rPr>
      <t>3</t>
    </r>
    <r>
      <rPr>
        <sz val="16"/>
        <rFont val="宋体"/>
        <charset val="134"/>
      </rPr>
      <t>户</t>
    </r>
    <r>
      <rPr>
        <sz val="16"/>
        <rFont val="Times New Roman"/>
        <charset val="0"/>
      </rPr>
      <t>20</t>
    </r>
    <r>
      <rPr>
        <sz val="16"/>
        <rFont val="宋体"/>
        <charset val="134"/>
      </rPr>
      <t>只；深坷村</t>
    </r>
    <r>
      <rPr>
        <sz val="16"/>
        <rFont val="Times New Roman"/>
        <charset val="0"/>
      </rPr>
      <t>3</t>
    </r>
    <r>
      <rPr>
        <sz val="16"/>
        <rFont val="宋体"/>
        <charset val="134"/>
      </rPr>
      <t>户</t>
    </r>
    <r>
      <rPr>
        <sz val="16"/>
        <rFont val="Times New Roman"/>
        <charset val="0"/>
      </rPr>
      <t>21</t>
    </r>
    <r>
      <rPr>
        <sz val="16"/>
        <rFont val="宋体"/>
        <charset val="134"/>
      </rPr>
      <t>只；窑上村</t>
    </r>
    <r>
      <rPr>
        <sz val="16"/>
        <rFont val="Times New Roman"/>
        <charset val="0"/>
      </rPr>
      <t>2</t>
    </r>
    <r>
      <rPr>
        <sz val="16"/>
        <rFont val="宋体"/>
        <charset val="134"/>
      </rPr>
      <t>户</t>
    </r>
    <r>
      <rPr>
        <sz val="16"/>
        <rFont val="Times New Roman"/>
        <charset val="0"/>
      </rPr>
      <t>70</t>
    </r>
    <r>
      <rPr>
        <sz val="16"/>
        <rFont val="宋体"/>
        <charset val="134"/>
      </rPr>
      <t>只。</t>
    </r>
  </si>
  <si>
    <t>刘堡镇基础母羊购进到户补助项目</t>
  </si>
  <si>
    <r>
      <rPr>
        <sz val="16"/>
        <rFont val="宋体"/>
        <charset val="134"/>
      </rPr>
      <t>共计</t>
    </r>
    <r>
      <rPr>
        <sz val="16"/>
        <rFont val="Times New Roman"/>
        <charset val="0"/>
      </rPr>
      <t>6</t>
    </r>
    <r>
      <rPr>
        <sz val="16"/>
        <rFont val="宋体"/>
        <charset val="134"/>
      </rPr>
      <t>村</t>
    </r>
    <r>
      <rPr>
        <sz val="16"/>
        <rFont val="Times New Roman"/>
        <charset val="0"/>
      </rPr>
      <t>7</t>
    </r>
    <r>
      <rPr>
        <sz val="16"/>
        <rFont val="宋体"/>
        <charset val="134"/>
      </rPr>
      <t>户</t>
    </r>
    <r>
      <rPr>
        <sz val="16"/>
        <rFont val="Times New Roman"/>
        <charset val="0"/>
      </rPr>
      <t>166</t>
    </r>
    <r>
      <rPr>
        <sz val="16"/>
        <rFont val="宋体"/>
        <charset val="134"/>
      </rPr>
      <t>只，每只补助</t>
    </r>
    <r>
      <rPr>
        <sz val="16"/>
        <rFont val="Times New Roman"/>
        <charset val="0"/>
      </rPr>
      <t>500</t>
    </r>
    <r>
      <rPr>
        <sz val="16"/>
        <rFont val="宋体"/>
        <charset val="134"/>
      </rPr>
      <t>元，共计</t>
    </r>
    <r>
      <rPr>
        <sz val="16"/>
        <rFont val="Times New Roman"/>
        <charset val="0"/>
      </rPr>
      <t>8.3</t>
    </r>
    <r>
      <rPr>
        <sz val="16"/>
        <rFont val="宋体"/>
        <charset val="134"/>
      </rPr>
      <t>万元。</t>
    </r>
    <r>
      <rPr>
        <sz val="16"/>
        <rFont val="Times New Roman"/>
        <charset val="0"/>
      </rPr>
      <t xml:space="preserve">
</t>
    </r>
    <r>
      <rPr>
        <sz val="16"/>
        <rFont val="宋体"/>
        <charset val="134"/>
      </rPr>
      <t>其中丰银村</t>
    </r>
    <r>
      <rPr>
        <sz val="16"/>
        <rFont val="Times New Roman"/>
        <charset val="0"/>
      </rPr>
      <t>1</t>
    </r>
    <r>
      <rPr>
        <sz val="16"/>
        <rFont val="宋体"/>
        <charset val="134"/>
      </rPr>
      <t>户</t>
    </r>
    <r>
      <rPr>
        <sz val="16"/>
        <rFont val="Times New Roman"/>
        <charset val="0"/>
      </rPr>
      <t>10</t>
    </r>
    <r>
      <rPr>
        <sz val="16"/>
        <rFont val="宋体"/>
        <charset val="134"/>
      </rPr>
      <t>只，梨园村</t>
    </r>
    <r>
      <rPr>
        <sz val="16"/>
        <rFont val="Times New Roman"/>
        <charset val="0"/>
      </rPr>
      <t>2</t>
    </r>
    <r>
      <rPr>
        <sz val="16"/>
        <rFont val="宋体"/>
        <charset val="134"/>
      </rPr>
      <t>户</t>
    </r>
    <r>
      <rPr>
        <sz val="16"/>
        <rFont val="Times New Roman"/>
        <charset val="0"/>
      </rPr>
      <t>66</t>
    </r>
    <r>
      <rPr>
        <sz val="16"/>
        <rFont val="宋体"/>
        <charset val="134"/>
      </rPr>
      <t>只，芦科村</t>
    </r>
    <r>
      <rPr>
        <sz val="16"/>
        <rFont val="Times New Roman"/>
        <charset val="0"/>
      </rPr>
      <t>1</t>
    </r>
    <r>
      <rPr>
        <sz val="16"/>
        <rFont val="宋体"/>
        <charset val="134"/>
      </rPr>
      <t>户</t>
    </r>
    <r>
      <rPr>
        <sz val="16"/>
        <rFont val="Times New Roman"/>
        <charset val="0"/>
      </rPr>
      <t>10</t>
    </r>
    <r>
      <rPr>
        <sz val="16"/>
        <rFont val="宋体"/>
        <charset val="134"/>
      </rPr>
      <t>只，罗湾村</t>
    </r>
    <r>
      <rPr>
        <sz val="16"/>
        <rFont val="Times New Roman"/>
        <charset val="0"/>
      </rPr>
      <t>1</t>
    </r>
    <r>
      <rPr>
        <sz val="16"/>
        <rFont val="宋体"/>
        <charset val="134"/>
      </rPr>
      <t>户</t>
    </r>
    <r>
      <rPr>
        <sz val="16"/>
        <rFont val="Times New Roman"/>
        <charset val="0"/>
      </rPr>
      <t>60</t>
    </r>
    <r>
      <rPr>
        <sz val="16"/>
        <rFont val="宋体"/>
        <charset val="134"/>
      </rPr>
      <t>只，王家村</t>
    </r>
    <r>
      <rPr>
        <sz val="16"/>
        <rFont val="Times New Roman"/>
        <charset val="0"/>
      </rPr>
      <t>1</t>
    </r>
    <r>
      <rPr>
        <sz val="16"/>
        <rFont val="宋体"/>
        <charset val="134"/>
      </rPr>
      <t>户</t>
    </r>
    <r>
      <rPr>
        <sz val="16"/>
        <rFont val="Times New Roman"/>
        <charset val="0"/>
      </rPr>
      <t>10</t>
    </r>
    <r>
      <rPr>
        <sz val="16"/>
        <rFont val="宋体"/>
        <charset val="134"/>
      </rPr>
      <t>只，小湾村</t>
    </r>
    <r>
      <rPr>
        <sz val="16"/>
        <rFont val="Times New Roman"/>
        <charset val="0"/>
      </rPr>
      <t>1</t>
    </r>
    <r>
      <rPr>
        <sz val="16"/>
        <rFont val="宋体"/>
        <charset val="134"/>
      </rPr>
      <t>户</t>
    </r>
    <r>
      <rPr>
        <sz val="16"/>
        <rFont val="Times New Roman"/>
        <charset val="0"/>
      </rPr>
      <t>10</t>
    </r>
    <r>
      <rPr>
        <sz val="16"/>
        <rFont val="宋体"/>
        <charset val="134"/>
      </rPr>
      <t>只。</t>
    </r>
  </si>
  <si>
    <t>张家川镇基础母羊购进到户补助项目</t>
  </si>
  <si>
    <r>
      <rPr>
        <sz val="16"/>
        <rFont val="宋体"/>
        <charset val="134"/>
      </rPr>
      <t>共</t>
    </r>
    <r>
      <rPr>
        <sz val="16"/>
        <rFont val="Times New Roman"/>
        <charset val="0"/>
      </rPr>
      <t>14</t>
    </r>
    <r>
      <rPr>
        <sz val="16"/>
        <rFont val="宋体"/>
        <charset val="134"/>
      </rPr>
      <t>户</t>
    </r>
    <r>
      <rPr>
        <sz val="16"/>
        <rFont val="Times New Roman"/>
        <charset val="0"/>
      </rPr>
      <t>230</t>
    </r>
    <r>
      <rPr>
        <sz val="16"/>
        <rFont val="宋体"/>
        <charset val="134"/>
      </rPr>
      <t>只。堡山村</t>
    </r>
    <r>
      <rPr>
        <sz val="16"/>
        <rFont val="Times New Roman"/>
        <charset val="0"/>
      </rPr>
      <t>3</t>
    </r>
    <r>
      <rPr>
        <sz val="16"/>
        <rFont val="宋体"/>
        <charset val="134"/>
      </rPr>
      <t>户</t>
    </r>
    <r>
      <rPr>
        <sz val="16"/>
        <rFont val="Times New Roman"/>
        <charset val="0"/>
      </rPr>
      <t>35</t>
    </r>
    <r>
      <rPr>
        <sz val="16"/>
        <rFont val="宋体"/>
        <charset val="134"/>
      </rPr>
      <t>只、查湾村</t>
    </r>
    <r>
      <rPr>
        <sz val="16"/>
        <rFont val="Times New Roman"/>
        <charset val="0"/>
      </rPr>
      <t>1</t>
    </r>
    <r>
      <rPr>
        <sz val="16"/>
        <rFont val="宋体"/>
        <charset val="134"/>
      </rPr>
      <t>户</t>
    </r>
    <r>
      <rPr>
        <sz val="16"/>
        <rFont val="Times New Roman"/>
        <charset val="0"/>
      </rPr>
      <t>15</t>
    </r>
    <r>
      <rPr>
        <sz val="16"/>
        <rFont val="宋体"/>
        <charset val="134"/>
      </rPr>
      <t>只、孟寺村</t>
    </r>
    <r>
      <rPr>
        <sz val="16"/>
        <rFont val="Times New Roman"/>
        <charset val="0"/>
      </rPr>
      <t>1</t>
    </r>
    <r>
      <rPr>
        <sz val="16"/>
        <rFont val="宋体"/>
        <charset val="134"/>
      </rPr>
      <t>户</t>
    </r>
    <r>
      <rPr>
        <sz val="16"/>
        <rFont val="Times New Roman"/>
        <charset val="0"/>
      </rPr>
      <t>20</t>
    </r>
    <r>
      <rPr>
        <sz val="16"/>
        <rFont val="宋体"/>
        <charset val="134"/>
      </rPr>
      <t>只、阳上村</t>
    </r>
    <r>
      <rPr>
        <sz val="16"/>
        <rFont val="Times New Roman"/>
        <charset val="0"/>
      </rPr>
      <t>2</t>
    </r>
    <r>
      <rPr>
        <sz val="16"/>
        <rFont val="宋体"/>
        <charset val="134"/>
      </rPr>
      <t>户</t>
    </r>
    <r>
      <rPr>
        <sz val="16"/>
        <rFont val="Times New Roman"/>
        <charset val="0"/>
      </rPr>
      <t>20</t>
    </r>
    <r>
      <rPr>
        <sz val="16"/>
        <rFont val="宋体"/>
        <charset val="134"/>
      </rPr>
      <t>只、刘家村</t>
    </r>
    <r>
      <rPr>
        <sz val="16"/>
        <rFont val="Times New Roman"/>
        <charset val="0"/>
      </rPr>
      <t>2</t>
    </r>
    <r>
      <rPr>
        <sz val="16"/>
        <rFont val="宋体"/>
        <charset val="134"/>
      </rPr>
      <t>户</t>
    </r>
    <r>
      <rPr>
        <sz val="16"/>
        <rFont val="Times New Roman"/>
        <charset val="0"/>
      </rPr>
      <t>40</t>
    </r>
    <r>
      <rPr>
        <sz val="16"/>
        <rFont val="宋体"/>
        <charset val="134"/>
      </rPr>
      <t>只、西夭村</t>
    </r>
    <r>
      <rPr>
        <sz val="16"/>
        <rFont val="Times New Roman"/>
        <charset val="0"/>
      </rPr>
      <t>2</t>
    </r>
    <r>
      <rPr>
        <sz val="16"/>
        <rFont val="宋体"/>
        <charset val="134"/>
      </rPr>
      <t>户</t>
    </r>
    <r>
      <rPr>
        <sz val="16"/>
        <rFont val="Times New Roman"/>
        <charset val="0"/>
      </rPr>
      <t>60</t>
    </r>
    <r>
      <rPr>
        <sz val="16"/>
        <rFont val="宋体"/>
        <charset val="134"/>
      </rPr>
      <t>只、杨店村</t>
    </r>
    <r>
      <rPr>
        <sz val="16"/>
        <rFont val="Times New Roman"/>
        <charset val="0"/>
      </rPr>
      <t>1</t>
    </r>
    <r>
      <rPr>
        <sz val="16"/>
        <rFont val="宋体"/>
        <charset val="134"/>
      </rPr>
      <t>户</t>
    </r>
    <r>
      <rPr>
        <sz val="16"/>
        <rFont val="Times New Roman"/>
        <charset val="0"/>
      </rPr>
      <t>15</t>
    </r>
    <r>
      <rPr>
        <sz val="16"/>
        <rFont val="宋体"/>
        <charset val="134"/>
      </rPr>
      <t>只、上磨村</t>
    </r>
    <r>
      <rPr>
        <sz val="16"/>
        <rFont val="Times New Roman"/>
        <charset val="0"/>
      </rPr>
      <t>2</t>
    </r>
    <r>
      <rPr>
        <sz val="16"/>
        <rFont val="宋体"/>
        <charset val="134"/>
      </rPr>
      <t>户</t>
    </r>
    <r>
      <rPr>
        <sz val="16"/>
        <rFont val="Times New Roman"/>
        <charset val="0"/>
      </rPr>
      <t>25</t>
    </r>
    <r>
      <rPr>
        <sz val="16"/>
        <rFont val="宋体"/>
        <charset val="134"/>
      </rPr>
      <t>只。每只补助</t>
    </r>
    <r>
      <rPr>
        <sz val="16"/>
        <rFont val="Times New Roman"/>
        <charset val="0"/>
      </rPr>
      <t>500</t>
    </r>
    <r>
      <rPr>
        <sz val="16"/>
        <rFont val="宋体"/>
        <charset val="134"/>
      </rPr>
      <t>元。</t>
    </r>
  </si>
  <si>
    <t>恭门镇基础母羊购进到户补助项目</t>
  </si>
  <si>
    <r>
      <rPr>
        <sz val="16"/>
        <rFont val="宋体"/>
        <charset val="134"/>
      </rPr>
      <t>恭门镇共</t>
    </r>
    <r>
      <rPr>
        <sz val="16"/>
        <rFont val="Times New Roman"/>
        <charset val="0"/>
      </rPr>
      <t>9</t>
    </r>
    <r>
      <rPr>
        <sz val="16"/>
        <rFont val="宋体"/>
        <charset val="134"/>
      </rPr>
      <t>户</t>
    </r>
    <r>
      <rPr>
        <sz val="16"/>
        <rFont val="Times New Roman"/>
        <charset val="0"/>
      </rPr>
      <t>332</t>
    </r>
    <r>
      <rPr>
        <sz val="16"/>
        <rFont val="宋体"/>
        <charset val="134"/>
      </rPr>
      <t>头，每头</t>
    </r>
    <r>
      <rPr>
        <sz val="16"/>
        <rFont val="Times New Roman"/>
        <charset val="0"/>
      </rPr>
      <t>500</t>
    </r>
    <r>
      <rPr>
        <sz val="16"/>
        <rFont val="宋体"/>
        <charset val="134"/>
      </rPr>
      <t>元，共补助</t>
    </r>
    <r>
      <rPr>
        <sz val="16"/>
        <rFont val="Times New Roman"/>
        <charset val="0"/>
      </rPr>
      <t>16.6</t>
    </r>
    <r>
      <rPr>
        <sz val="16"/>
        <rFont val="宋体"/>
        <charset val="134"/>
      </rPr>
      <t>万元。其中梁湾村</t>
    </r>
    <r>
      <rPr>
        <sz val="16"/>
        <rFont val="Times New Roman"/>
        <charset val="0"/>
      </rPr>
      <t>4</t>
    </r>
    <r>
      <rPr>
        <sz val="16"/>
        <rFont val="宋体"/>
        <charset val="134"/>
      </rPr>
      <t>户</t>
    </r>
    <r>
      <rPr>
        <sz val="16"/>
        <rFont val="Times New Roman"/>
        <charset val="0"/>
      </rPr>
      <t>100</t>
    </r>
    <r>
      <rPr>
        <sz val="16"/>
        <rFont val="宋体"/>
        <charset val="134"/>
      </rPr>
      <t>只、仁湾村</t>
    </r>
    <r>
      <rPr>
        <sz val="16"/>
        <rFont val="Times New Roman"/>
        <charset val="0"/>
      </rPr>
      <t>52</t>
    </r>
    <r>
      <rPr>
        <sz val="16"/>
        <rFont val="宋体"/>
        <charset val="134"/>
      </rPr>
      <t>只</t>
    </r>
    <r>
      <rPr>
        <sz val="16"/>
        <rFont val="Times New Roman"/>
        <charset val="0"/>
      </rPr>
      <t>2</t>
    </r>
    <r>
      <rPr>
        <sz val="16"/>
        <rFont val="宋体"/>
        <charset val="134"/>
      </rPr>
      <t>户。阴山村</t>
    </r>
    <r>
      <rPr>
        <sz val="16"/>
        <rFont val="Times New Roman"/>
        <charset val="0"/>
      </rPr>
      <t>60</t>
    </r>
    <r>
      <rPr>
        <sz val="16"/>
        <rFont val="宋体"/>
        <charset val="134"/>
      </rPr>
      <t>只</t>
    </r>
    <r>
      <rPr>
        <sz val="16"/>
        <rFont val="Times New Roman"/>
        <charset val="0"/>
      </rPr>
      <t>1</t>
    </r>
    <r>
      <rPr>
        <sz val="16"/>
        <rFont val="宋体"/>
        <charset val="134"/>
      </rPr>
      <t>户</t>
    </r>
    <r>
      <rPr>
        <sz val="16"/>
        <rFont val="Times New Roman"/>
        <charset val="0"/>
      </rPr>
      <t>3</t>
    </r>
    <r>
      <rPr>
        <sz val="16"/>
        <rFont val="宋体"/>
        <charset val="134"/>
      </rPr>
      <t>万元、城子村</t>
    </r>
    <r>
      <rPr>
        <sz val="16"/>
        <rFont val="Times New Roman"/>
        <charset val="0"/>
      </rPr>
      <t>120</t>
    </r>
    <r>
      <rPr>
        <sz val="16"/>
        <rFont val="宋体"/>
        <charset val="134"/>
      </rPr>
      <t>只</t>
    </r>
    <r>
      <rPr>
        <sz val="16"/>
        <rFont val="Times New Roman"/>
        <charset val="0"/>
      </rPr>
      <t>2</t>
    </r>
    <r>
      <rPr>
        <sz val="16"/>
        <rFont val="宋体"/>
        <charset val="134"/>
      </rPr>
      <t>户（新增）。</t>
    </r>
  </si>
  <si>
    <t>羊羔养殖到户补助项目</t>
  </si>
  <si>
    <r>
      <rPr>
        <b/>
        <sz val="16"/>
        <rFont val="宋体"/>
        <charset val="134"/>
      </rPr>
      <t>概算投资</t>
    </r>
    <r>
      <rPr>
        <b/>
        <sz val="16"/>
        <rFont val="Times New Roman"/>
        <charset val="0"/>
      </rPr>
      <t>76.10</t>
    </r>
    <r>
      <rPr>
        <b/>
        <sz val="16"/>
        <rFont val="宋体"/>
        <charset val="134"/>
      </rPr>
      <t>万元用于实施新增羊羔养殖到户补助项目</t>
    </r>
    <r>
      <rPr>
        <b/>
        <sz val="16"/>
        <rFont val="Times New Roman"/>
        <charset val="0"/>
      </rPr>
      <t>7610</t>
    </r>
    <r>
      <rPr>
        <b/>
        <sz val="16"/>
        <rFont val="宋体"/>
        <charset val="134"/>
      </rPr>
      <t>只，每只补助</t>
    </r>
    <r>
      <rPr>
        <b/>
        <sz val="16"/>
        <rFont val="Times New Roman"/>
        <charset val="0"/>
      </rPr>
      <t>100</t>
    </r>
    <r>
      <rPr>
        <b/>
        <sz val="16"/>
        <rFont val="宋体"/>
        <charset val="134"/>
      </rPr>
      <t>元。</t>
    </r>
  </si>
  <si>
    <t>木河乡新增羊羔养殖到户补助项目</t>
  </si>
  <si>
    <r>
      <rPr>
        <sz val="16"/>
        <rFont val="宋体"/>
        <charset val="134"/>
      </rPr>
      <t>在木河乡实施脱贫户、监测户羊羔到户补助项目</t>
    </r>
    <r>
      <rPr>
        <sz val="16"/>
        <rFont val="Times New Roman"/>
        <charset val="0"/>
      </rPr>
      <t>195</t>
    </r>
    <r>
      <rPr>
        <sz val="16"/>
        <rFont val="宋体"/>
        <charset val="134"/>
      </rPr>
      <t>只，每只补助</t>
    </r>
    <r>
      <rPr>
        <sz val="16"/>
        <rFont val="Times New Roman"/>
        <charset val="0"/>
      </rPr>
      <t>100</t>
    </r>
    <r>
      <rPr>
        <sz val="16"/>
        <rFont val="宋体"/>
        <charset val="134"/>
      </rPr>
      <t>元，共补助</t>
    </r>
    <r>
      <rPr>
        <sz val="16"/>
        <rFont val="Times New Roman"/>
        <charset val="0"/>
      </rPr>
      <t>1.95</t>
    </r>
    <r>
      <rPr>
        <sz val="16"/>
        <rFont val="宋体"/>
        <charset val="134"/>
      </rPr>
      <t>万元。其中：杜渠村</t>
    </r>
    <r>
      <rPr>
        <sz val="16"/>
        <rFont val="Times New Roman"/>
        <charset val="0"/>
      </rPr>
      <t>2</t>
    </r>
    <r>
      <rPr>
        <sz val="16"/>
        <rFont val="宋体"/>
        <charset val="134"/>
      </rPr>
      <t>户</t>
    </r>
    <r>
      <rPr>
        <sz val="16"/>
        <rFont val="Times New Roman"/>
        <charset val="0"/>
      </rPr>
      <t>40</t>
    </r>
    <r>
      <rPr>
        <sz val="16"/>
        <rFont val="宋体"/>
        <charset val="134"/>
      </rPr>
      <t>只，高山</t>
    </r>
    <r>
      <rPr>
        <sz val="16"/>
        <rFont val="Times New Roman"/>
        <charset val="0"/>
      </rPr>
      <t>5</t>
    </r>
    <r>
      <rPr>
        <sz val="16"/>
        <rFont val="宋体"/>
        <charset val="134"/>
      </rPr>
      <t>户</t>
    </r>
    <r>
      <rPr>
        <sz val="16"/>
        <rFont val="Times New Roman"/>
        <charset val="0"/>
      </rPr>
      <t>150</t>
    </r>
    <r>
      <rPr>
        <sz val="16"/>
        <rFont val="宋体"/>
        <charset val="134"/>
      </rPr>
      <t>只，坪王村</t>
    </r>
    <r>
      <rPr>
        <sz val="16"/>
        <rFont val="Times New Roman"/>
        <charset val="0"/>
      </rPr>
      <t>1</t>
    </r>
    <r>
      <rPr>
        <sz val="16"/>
        <rFont val="宋体"/>
        <charset val="134"/>
      </rPr>
      <t>户</t>
    </r>
    <r>
      <rPr>
        <sz val="16"/>
        <rFont val="Times New Roman"/>
        <charset val="0"/>
      </rPr>
      <t>5</t>
    </r>
    <r>
      <rPr>
        <sz val="16"/>
        <rFont val="宋体"/>
        <charset val="134"/>
      </rPr>
      <t>只。</t>
    </r>
  </si>
  <si>
    <t>连五乡新增羊羔养殖到户补助项目</t>
  </si>
  <si>
    <r>
      <rPr>
        <sz val="16"/>
        <rFont val="宋体"/>
        <charset val="134"/>
      </rPr>
      <t>连五乡投入</t>
    </r>
    <r>
      <rPr>
        <sz val="16"/>
        <rFont val="Times New Roman"/>
        <charset val="0"/>
      </rPr>
      <t>8.58</t>
    </r>
    <r>
      <rPr>
        <sz val="16"/>
        <rFont val="宋体"/>
        <charset val="134"/>
      </rPr>
      <t>万元补助羊羔</t>
    </r>
    <r>
      <rPr>
        <sz val="16"/>
        <rFont val="Times New Roman"/>
        <charset val="0"/>
      </rPr>
      <t>858</t>
    </r>
    <r>
      <rPr>
        <sz val="16"/>
        <rFont val="宋体"/>
        <charset val="134"/>
      </rPr>
      <t>只，每只补助</t>
    </r>
    <r>
      <rPr>
        <sz val="16"/>
        <rFont val="Times New Roman"/>
        <charset val="0"/>
      </rPr>
      <t>100</t>
    </r>
    <r>
      <rPr>
        <sz val="16"/>
        <rFont val="宋体"/>
        <charset val="134"/>
      </rPr>
      <t>元。其中连五村</t>
    </r>
    <r>
      <rPr>
        <sz val="16"/>
        <rFont val="Times New Roman"/>
        <charset val="0"/>
      </rPr>
      <t>8</t>
    </r>
    <r>
      <rPr>
        <sz val="16"/>
        <rFont val="宋体"/>
        <charset val="134"/>
      </rPr>
      <t>户</t>
    </r>
    <r>
      <rPr>
        <sz val="16"/>
        <rFont val="Times New Roman"/>
        <charset val="0"/>
      </rPr>
      <t>300</t>
    </r>
    <r>
      <rPr>
        <sz val="16"/>
        <rFont val="宋体"/>
        <charset val="134"/>
      </rPr>
      <t>只，张家村</t>
    </r>
    <r>
      <rPr>
        <sz val="16"/>
        <rFont val="Times New Roman"/>
        <charset val="0"/>
      </rPr>
      <t>3</t>
    </r>
    <r>
      <rPr>
        <sz val="16"/>
        <rFont val="宋体"/>
        <charset val="134"/>
      </rPr>
      <t>户</t>
    </r>
    <r>
      <rPr>
        <sz val="16"/>
        <rFont val="Times New Roman"/>
        <charset val="0"/>
      </rPr>
      <t>153</t>
    </r>
    <r>
      <rPr>
        <sz val="16"/>
        <rFont val="宋体"/>
        <charset val="134"/>
      </rPr>
      <t>只，四合村</t>
    </r>
    <r>
      <rPr>
        <sz val="16"/>
        <rFont val="Times New Roman"/>
        <charset val="0"/>
      </rPr>
      <t>11</t>
    </r>
    <r>
      <rPr>
        <sz val="16"/>
        <rFont val="宋体"/>
        <charset val="134"/>
      </rPr>
      <t>户</t>
    </r>
    <r>
      <rPr>
        <sz val="16"/>
        <rFont val="Times New Roman"/>
        <charset val="0"/>
      </rPr>
      <t>110</t>
    </r>
    <r>
      <rPr>
        <sz val="16"/>
        <rFont val="宋体"/>
        <charset val="134"/>
      </rPr>
      <t>只，中心村</t>
    </r>
    <r>
      <rPr>
        <sz val="16"/>
        <rFont val="Times New Roman"/>
        <charset val="0"/>
      </rPr>
      <t>5</t>
    </r>
    <r>
      <rPr>
        <sz val="16"/>
        <rFont val="宋体"/>
        <charset val="134"/>
      </rPr>
      <t>户</t>
    </r>
    <r>
      <rPr>
        <sz val="16"/>
        <rFont val="Times New Roman"/>
        <charset val="0"/>
      </rPr>
      <t>50</t>
    </r>
    <r>
      <rPr>
        <sz val="16"/>
        <rFont val="宋体"/>
        <charset val="134"/>
      </rPr>
      <t>只，陈家村</t>
    </r>
    <r>
      <rPr>
        <sz val="16"/>
        <rFont val="Times New Roman"/>
        <charset val="0"/>
      </rPr>
      <t>7</t>
    </r>
    <r>
      <rPr>
        <sz val="16"/>
        <rFont val="宋体"/>
        <charset val="134"/>
      </rPr>
      <t>户</t>
    </r>
    <r>
      <rPr>
        <sz val="16"/>
        <rFont val="Times New Roman"/>
        <charset val="0"/>
      </rPr>
      <t>70</t>
    </r>
    <r>
      <rPr>
        <sz val="16"/>
        <rFont val="宋体"/>
        <charset val="134"/>
      </rPr>
      <t>只，中渠村</t>
    </r>
    <r>
      <rPr>
        <sz val="16"/>
        <rFont val="Times New Roman"/>
        <charset val="0"/>
      </rPr>
      <t>3</t>
    </r>
    <r>
      <rPr>
        <sz val="16"/>
        <rFont val="宋体"/>
        <charset val="134"/>
      </rPr>
      <t>户</t>
    </r>
    <r>
      <rPr>
        <sz val="16"/>
        <rFont val="Times New Roman"/>
        <charset val="0"/>
      </rPr>
      <t>30</t>
    </r>
    <r>
      <rPr>
        <sz val="16"/>
        <rFont val="宋体"/>
        <charset val="134"/>
      </rPr>
      <t>只，贠家村</t>
    </r>
    <r>
      <rPr>
        <sz val="16"/>
        <rFont val="Times New Roman"/>
        <charset val="0"/>
      </rPr>
      <t>7</t>
    </r>
    <r>
      <rPr>
        <sz val="16"/>
        <rFont val="宋体"/>
        <charset val="134"/>
      </rPr>
      <t>户</t>
    </r>
    <r>
      <rPr>
        <sz val="16"/>
        <rFont val="Times New Roman"/>
        <charset val="0"/>
      </rPr>
      <t>145</t>
    </r>
    <r>
      <rPr>
        <sz val="16"/>
        <rFont val="宋体"/>
        <charset val="134"/>
      </rPr>
      <t>只。</t>
    </r>
  </si>
  <si>
    <t>平安乡新增羊羔养殖到户补助项目</t>
  </si>
  <si>
    <r>
      <rPr>
        <sz val="16"/>
        <rFont val="宋体"/>
        <charset val="134"/>
      </rPr>
      <t>为平安乡脱贫户实施羊羔到户补助项目，每只补助</t>
    </r>
    <r>
      <rPr>
        <sz val="16"/>
        <rFont val="Times New Roman"/>
        <charset val="0"/>
      </rPr>
      <t>100</t>
    </r>
    <r>
      <rPr>
        <sz val="16"/>
        <rFont val="宋体"/>
        <charset val="134"/>
      </rPr>
      <t>元，总计</t>
    </r>
    <r>
      <rPr>
        <sz val="16"/>
        <rFont val="Times New Roman"/>
        <charset val="0"/>
      </rPr>
      <t>310</t>
    </r>
    <r>
      <rPr>
        <sz val="16"/>
        <rFont val="宋体"/>
        <charset val="134"/>
      </rPr>
      <t>只</t>
    </r>
    <r>
      <rPr>
        <sz val="16"/>
        <rFont val="Times New Roman"/>
        <charset val="0"/>
      </rPr>
      <t>3.1</t>
    </r>
    <r>
      <rPr>
        <sz val="16"/>
        <rFont val="宋体"/>
        <charset val="134"/>
      </rPr>
      <t>万元，其中脱贫户马原村</t>
    </r>
    <r>
      <rPr>
        <sz val="16"/>
        <rFont val="Times New Roman"/>
        <charset val="0"/>
      </rPr>
      <t>3</t>
    </r>
    <r>
      <rPr>
        <sz val="16"/>
        <rFont val="宋体"/>
        <charset val="134"/>
      </rPr>
      <t>户</t>
    </r>
    <r>
      <rPr>
        <sz val="16"/>
        <rFont val="Times New Roman"/>
        <charset val="0"/>
      </rPr>
      <t>150</t>
    </r>
    <r>
      <rPr>
        <sz val="16"/>
        <rFont val="宋体"/>
        <charset val="134"/>
      </rPr>
      <t>只，新庄村</t>
    </r>
    <r>
      <rPr>
        <sz val="16"/>
        <rFont val="Times New Roman"/>
        <charset val="0"/>
      </rPr>
      <t>1</t>
    </r>
    <r>
      <rPr>
        <sz val="16"/>
        <rFont val="宋体"/>
        <charset val="134"/>
      </rPr>
      <t>户</t>
    </r>
    <r>
      <rPr>
        <sz val="16"/>
        <rFont val="Times New Roman"/>
        <charset val="0"/>
      </rPr>
      <t>150</t>
    </r>
    <r>
      <rPr>
        <sz val="16"/>
        <rFont val="宋体"/>
        <charset val="134"/>
      </rPr>
      <t>只；监测户马原村</t>
    </r>
    <r>
      <rPr>
        <sz val="16"/>
        <rFont val="Times New Roman"/>
        <charset val="0"/>
      </rPr>
      <t>1</t>
    </r>
    <r>
      <rPr>
        <sz val="16"/>
        <rFont val="宋体"/>
        <charset val="134"/>
      </rPr>
      <t>户</t>
    </r>
    <r>
      <rPr>
        <sz val="16"/>
        <rFont val="Times New Roman"/>
        <charset val="0"/>
      </rPr>
      <t>10</t>
    </r>
    <r>
      <rPr>
        <sz val="16"/>
        <rFont val="宋体"/>
        <charset val="134"/>
      </rPr>
      <t>只。</t>
    </r>
  </si>
  <si>
    <t>梁山镇新增羊羔养殖到户补助项目</t>
  </si>
  <si>
    <r>
      <rPr>
        <sz val="16"/>
        <rFont val="宋体"/>
        <charset val="134"/>
      </rPr>
      <t>为梁山镇脱贫户实施羊羔到户补助项目，每只补助</t>
    </r>
    <r>
      <rPr>
        <sz val="16"/>
        <rFont val="Times New Roman"/>
        <charset val="0"/>
      </rPr>
      <t>100</t>
    </r>
    <r>
      <rPr>
        <sz val="16"/>
        <rFont val="宋体"/>
        <charset val="134"/>
      </rPr>
      <t>元。总计</t>
    </r>
    <r>
      <rPr>
        <sz val="16"/>
        <rFont val="Times New Roman"/>
        <charset val="0"/>
      </rPr>
      <t>720</t>
    </r>
    <r>
      <rPr>
        <sz val="16"/>
        <rFont val="宋体"/>
        <charset val="134"/>
      </rPr>
      <t>只</t>
    </r>
    <r>
      <rPr>
        <sz val="16"/>
        <rFont val="Times New Roman"/>
        <charset val="0"/>
      </rPr>
      <t>7</t>
    </r>
    <r>
      <rPr>
        <sz val="16"/>
        <rFont val="宋体"/>
        <charset val="134"/>
      </rPr>
      <t>万元，其中斜头村</t>
    </r>
    <r>
      <rPr>
        <sz val="16"/>
        <rFont val="Times New Roman"/>
        <charset val="0"/>
      </rPr>
      <t>5</t>
    </r>
    <r>
      <rPr>
        <sz val="16"/>
        <rFont val="宋体"/>
        <charset val="134"/>
      </rPr>
      <t>户</t>
    </r>
    <r>
      <rPr>
        <sz val="16"/>
        <rFont val="Times New Roman"/>
        <charset val="0"/>
      </rPr>
      <t>50</t>
    </r>
    <r>
      <rPr>
        <sz val="16"/>
        <rFont val="宋体"/>
        <charset val="134"/>
      </rPr>
      <t>只，阳洼村</t>
    </r>
    <r>
      <rPr>
        <sz val="16"/>
        <rFont val="Times New Roman"/>
        <charset val="0"/>
      </rPr>
      <t>6</t>
    </r>
    <r>
      <rPr>
        <sz val="16"/>
        <rFont val="宋体"/>
        <charset val="134"/>
      </rPr>
      <t>户</t>
    </r>
    <r>
      <rPr>
        <sz val="16"/>
        <rFont val="Times New Roman"/>
        <charset val="0"/>
      </rPr>
      <t>120</t>
    </r>
    <r>
      <rPr>
        <sz val="16"/>
        <rFont val="宋体"/>
        <charset val="134"/>
      </rPr>
      <t>只，唐刘村</t>
    </r>
    <r>
      <rPr>
        <sz val="16"/>
        <rFont val="Times New Roman"/>
        <charset val="0"/>
      </rPr>
      <t>13</t>
    </r>
    <r>
      <rPr>
        <sz val="16"/>
        <rFont val="宋体"/>
        <charset val="134"/>
      </rPr>
      <t>户</t>
    </r>
    <r>
      <rPr>
        <sz val="16"/>
        <rFont val="Times New Roman"/>
        <charset val="0"/>
      </rPr>
      <t>500</t>
    </r>
    <r>
      <rPr>
        <sz val="16"/>
        <rFont val="宋体"/>
        <charset val="134"/>
      </rPr>
      <t>只、丹麻村</t>
    </r>
    <r>
      <rPr>
        <sz val="16"/>
        <rFont val="Times New Roman"/>
        <charset val="0"/>
      </rPr>
      <t>3</t>
    </r>
    <r>
      <rPr>
        <sz val="16"/>
        <rFont val="宋体"/>
        <charset val="134"/>
      </rPr>
      <t>户</t>
    </r>
    <r>
      <rPr>
        <sz val="16"/>
        <rFont val="Times New Roman"/>
        <charset val="0"/>
      </rPr>
      <t>50</t>
    </r>
    <r>
      <rPr>
        <sz val="16"/>
        <rFont val="宋体"/>
        <charset val="134"/>
      </rPr>
      <t>只。</t>
    </r>
  </si>
  <si>
    <t>马关镇新增羊羔养殖到户补助项目</t>
  </si>
  <si>
    <r>
      <rPr>
        <sz val="16"/>
        <rFont val="宋体"/>
        <charset val="134"/>
      </rPr>
      <t>在马关镇</t>
    </r>
    <r>
      <rPr>
        <sz val="16"/>
        <rFont val="Times New Roman"/>
        <charset val="134"/>
      </rPr>
      <t>12</t>
    </r>
    <r>
      <rPr>
        <sz val="16"/>
        <rFont val="宋体"/>
        <charset val="134"/>
      </rPr>
      <t>个村</t>
    </r>
    <r>
      <rPr>
        <sz val="16"/>
        <rFont val="Times New Roman"/>
        <charset val="134"/>
      </rPr>
      <t>60</t>
    </r>
    <r>
      <rPr>
        <sz val="16"/>
        <rFont val="宋体"/>
        <charset val="134"/>
      </rPr>
      <t>户实施新增基础母羊到户补助项目</t>
    </r>
    <r>
      <rPr>
        <sz val="16"/>
        <rFont val="Times New Roman"/>
        <charset val="134"/>
      </rPr>
      <t>1150</t>
    </r>
    <r>
      <rPr>
        <sz val="16"/>
        <rFont val="宋体"/>
        <charset val="134"/>
      </rPr>
      <t>只，每只补助</t>
    </r>
    <r>
      <rPr>
        <sz val="16"/>
        <rFont val="Times New Roman"/>
        <charset val="134"/>
      </rPr>
      <t>100</t>
    </r>
    <r>
      <rPr>
        <sz val="16"/>
        <rFont val="宋体"/>
        <charset val="134"/>
      </rPr>
      <t>元，共补助</t>
    </r>
    <r>
      <rPr>
        <sz val="16"/>
        <rFont val="Times New Roman"/>
        <charset val="134"/>
      </rPr>
      <t>11.5</t>
    </r>
    <r>
      <rPr>
        <sz val="16"/>
        <rFont val="宋体"/>
        <charset val="134"/>
      </rPr>
      <t>万元；其中八杜村</t>
    </r>
    <r>
      <rPr>
        <sz val="16"/>
        <rFont val="Times New Roman"/>
        <charset val="134"/>
      </rPr>
      <t>3</t>
    </r>
    <r>
      <rPr>
        <sz val="16"/>
        <rFont val="宋体"/>
        <charset val="134"/>
      </rPr>
      <t>户</t>
    </r>
    <r>
      <rPr>
        <sz val="16"/>
        <rFont val="Times New Roman"/>
        <charset val="134"/>
      </rPr>
      <t>70</t>
    </r>
    <r>
      <rPr>
        <sz val="16"/>
        <rFont val="宋体"/>
        <charset val="134"/>
      </rPr>
      <t>只、草湾村</t>
    </r>
    <r>
      <rPr>
        <sz val="16"/>
        <rFont val="Times New Roman"/>
        <charset val="134"/>
      </rPr>
      <t>1</t>
    </r>
    <r>
      <rPr>
        <sz val="16"/>
        <rFont val="宋体"/>
        <charset val="134"/>
      </rPr>
      <t>户</t>
    </r>
    <r>
      <rPr>
        <sz val="16"/>
        <rFont val="Times New Roman"/>
        <charset val="134"/>
      </rPr>
      <t>30</t>
    </r>
    <r>
      <rPr>
        <sz val="16"/>
        <rFont val="宋体"/>
        <charset val="134"/>
      </rPr>
      <t>只，东山村</t>
    </r>
    <r>
      <rPr>
        <sz val="16"/>
        <rFont val="Times New Roman"/>
        <charset val="134"/>
      </rPr>
      <t>6</t>
    </r>
    <r>
      <rPr>
        <sz val="16"/>
        <rFont val="宋体"/>
        <charset val="134"/>
      </rPr>
      <t>户</t>
    </r>
    <r>
      <rPr>
        <sz val="16"/>
        <rFont val="Times New Roman"/>
        <charset val="134"/>
      </rPr>
      <t>100</t>
    </r>
    <r>
      <rPr>
        <sz val="16"/>
        <rFont val="宋体"/>
        <charset val="134"/>
      </rPr>
      <t>只，黄花村</t>
    </r>
    <r>
      <rPr>
        <sz val="16"/>
        <rFont val="Times New Roman"/>
        <charset val="134"/>
      </rPr>
      <t>3</t>
    </r>
    <r>
      <rPr>
        <sz val="16"/>
        <rFont val="宋体"/>
        <charset val="134"/>
      </rPr>
      <t>户</t>
    </r>
    <r>
      <rPr>
        <sz val="16"/>
        <rFont val="Times New Roman"/>
        <charset val="134"/>
      </rPr>
      <t>60</t>
    </r>
    <r>
      <rPr>
        <sz val="16"/>
        <rFont val="宋体"/>
        <charset val="134"/>
      </rPr>
      <t>只，庙湾村</t>
    </r>
    <r>
      <rPr>
        <sz val="16"/>
        <rFont val="Times New Roman"/>
        <charset val="134"/>
      </rPr>
      <t>6</t>
    </r>
    <r>
      <rPr>
        <sz val="16"/>
        <rFont val="宋体"/>
        <charset val="134"/>
      </rPr>
      <t>户</t>
    </r>
    <r>
      <rPr>
        <sz val="16"/>
        <rFont val="Times New Roman"/>
        <charset val="134"/>
      </rPr>
      <t>60</t>
    </r>
    <r>
      <rPr>
        <sz val="16"/>
        <rFont val="宋体"/>
        <charset val="134"/>
      </rPr>
      <t>只，上豆村</t>
    </r>
    <r>
      <rPr>
        <sz val="16"/>
        <rFont val="Times New Roman"/>
        <charset val="134"/>
      </rPr>
      <t>12</t>
    </r>
    <r>
      <rPr>
        <sz val="16"/>
        <rFont val="宋体"/>
        <charset val="134"/>
      </rPr>
      <t>户</t>
    </r>
    <r>
      <rPr>
        <sz val="16"/>
        <rFont val="Times New Roman"/>
        <charset val="134"/>
      </rPr>
      <t>320</t>
    </r>
    <r>
      <rPr>
        <sz val="16"/>
        <rFont val="宋体"/>
        <charset val="134"/>
      </rPr>
      <t>只，马堡村</t>
    </r>
    <r>
      <rPr>
        <sz val="16"/>
        <rFont val="Times New Roman"/>
        <charset val="134"/>
      </rPr>
      <t>7</t>
    </r>
    <r>
      <rPr>
        <sz val="16"/>
        <rFont val="宋体"/>
        <charset val="134"/>
      </rPr>
      <t>户</t>
    </r>
    <r>
      <rPr>
        <sz val="16"/>
        <rFont val="Times New Roman"/>
        <charset val="134"/>
      </rPr>
      <t>100</t>
    </r>
    <r>
      <rPr>
        <sz val="16"/>
        <rFont val="宋体"/>
        <charset val="134"/>
      </rPr>
      <t>只，西山村</t>
    </r>
    <r>
      <rPr>
        <sz val="16"/>
        <rFont val="Times New Roman"/>
        <charset val="134"/>
      </rPr>
      <t>3</t>
    </r>
    <r>
      <rPr>
        <sz val="16"/>
        <rFont val="宋体"/>
        <charset val="134"/>
      </rPr>
      <t>户</t>
    </r>
    <r>
      <rPr>
        <sz val="16"/>
        <rFont val="Times New Roman"/>
        <charset val="134"/>
      </rPr>
      <t>100</t>
    </r>
    <r>
      <rPr>
        <sz val="16"/>
        <rFont val="宋体"/>
        <charset val="134"/>
      </rPr>
      <t>只，西台村</t>
    </r>
    <r>
      <rPr>
        <sz val="16"/>
        <rFont val="Times New Roman"/>
        <charset val="134"/>
      </rPr>
      <t>14</t>
    </r>
    <r>
      <rPr>
        <sz val="16"/>
        <rFont val="宋体"/>
        <charset val="134"/>
      </rPr>
      <t>户</t>
    </r>
    <r>
      <rPr>
        <sz val="16"/>
        <rFont val="Times New Roman"/>
        <charset val="134"/>
      </rPr>
      <t>190</t>
    </r>
    <r>
      <rPr>
        <sz val="16"/>
        <rFont val="宋体"/>
        <charset val="134"/>
      </rPr>
      <t>只，西庄村</t>
    </r>
    <r>
      <rPr>
        <sz val="16"/>
        <rFont val="Times New Roman"/>
        <charset val="134"/>
      </rPr>
      <t>1</t>
    </r>
    <r>
      <rPr>
        <sz val="16"/>
        <rFont val="宋体"/>
        <charset val="134"/>
      </rPr>
      <t>户</t>
    </r>
    <r>
      <rPr>
        <sz val="16"/>
        <rFont val="Times New Roman"/>
        <charset val="134"/>
      </rPr>
      <t>10</t>
    </r>
    <r>
      <rPr>
        <sz val="16"/>
        <rFont val="宋体"/>
        <charset val="134"/>
      </rPr>
      <t>只，赵沟村</t>
    </r>
    <r>
      <rPr>
        <sz val="16"/>
        <rFont val="Times New Roman"/>
        <charset val="134"/>
      </rPr>
      <t>2</t>
    </r>
    <r>
      <rPr>
        <sz val="16"/>
        <rFont val="宋体"/>
        <charset val="134"/>
      </rPr>
      <t>户</t>
    </r>
    <r>
      <rPr>
        <sz val="16"/>
        <rFont val="Times New Roman"/>
        <charset val="134"/>
      </rPr>
      <t>70</t>
    </r>
    <r>
      <rPr>
        <sz val="16"/>
        <rFont val="宋体"/>
        <charset val="134"/>
      </rPr>
      <t>只，石川村</t>
    </r>
    <r>
      <rPr>
        <sz val="16"/>
        <rFont val="Times New Roman"/>
        <charset val="134"/>
      </rPr>
      <t>2</t>
    </r>
    <r>
      <rPr>
        <sz val="16"/>
        <rFont val="宋体"/>
        <charset val="134"/>
      </rPr>
      <t>户</t>
    </r>
    <r>
      <rPr>
        <sz val="16"/>
        <rFont val="Times New Roman"/>
        <charset val="134"/>
      </rPr>
      <t>40</t>
    </r>
    <r>
      <rPr>
        <sz val="16"/>
        <rFont val="宋体"/>
        <charset val="134"/>
      </rPr>
      <t>只</t>
    </r>
  </si>
  <si>
    <t>马鹿镇新增羊羔养殖到户补助项目</t>
  </si>
  <si>
    <r>
      <rPr>
        <sz val="16"/>
        <rFont val="宋体"/>
        <charset val="134"/>
      </rPr>
      <t>针对脱贫户和监测户，在马鹿镇养殖羊羔</t>
    </r>
    <r>
      <rPr>
        <sz val="16"/>
        <rFont val="Times New Roman"/>
        <charset val="0"/>
      </rPr>
      <t>1147</t>
    </r>
    <r>
      <rPr>
        <sz val="16"/>
        <rFont val="宋体"/>
        <charset val="134"/>
      </rPr>
      <t>只，涉及脱贫户</t>
    </r>
    <r>
      <rPr>
        <sz val="16"/>
        <rFont val="Times New Roman"/>
        <charset val="0"/>
      </rPr>
      <t>33</t>
    </r>
    <r>
      <rPr>
        <sz val="16"/>
        <rFont val="宋体"/>
        <charset val="134"/>
      </rPr>
      <t>户</t>
    </r>
    <r>
      <rPr>
        <sz val="16"/>
        <rFont val="Times New Roman"/>
        <charset val="0"/>
      </rPr>
      <t>927</t>
    </r>
    <r>
      <rPr>
        <sz val="16"/>
        <rFont val="宋体"/>
        <charset val="134"/>
      </rPr>
      <t>只，监测户</t>
    </r>
    <r>
      <rPr>
        <sz val="16"/>
        <rFont val="Times New Roman"/>
        <charset val="0"/>
      </rPr>
      <t>7</t>
    </r>
    <r>
      <rPr>
        <sz val="16"/>
        <rFont val="宋体"/>
        <charset val="134"/>
      </rPr>
      <t>户</t>
    </r>
    <r>
      <rPr>
        <sz val="16"/>
        <rFont val="Times New Roman"/>
        <charset val="0"/>
      </rPr>
      <t>220</t>
    </r>
    <r>
      <rPr>
        <sz val="16"/>
        <rFont val="宋体"/>
        <charset val="134"/>
      </rPr>
      <t>只，每只补助</t>
    </r>
    <r>
      <rPr>
        <sz val="16"/>
        <rFont val="Times New Roman"/>
        <charset val="0"/>
      </rPr>
      <t>100</t>
    </r>
    <r>
      <rPr>
        <sz val="16"/>
        <rFont val="宋体"/>
        <charset val="134"/>
      </rPr>
      <t>元，申请补助资金</t>
    </r>
    <r>
      <rPr>
        <sz val="16"/>
        <rFont val="Times New Roman"/>
        <charset val="0"/>
      </rPr>
      <t>11.47</t>
    </r>
    <r>
      <rPr>
        <sz val="16"/>
        <rFont val="宋体"/>
        <charset val="134"/>
      </rPr>
      <t>万元。其中白杨村脱贫户</t>
    </r>
    <r>
      <rPr>
        <sz val="16"/>
        <rFont val="Times New Roman"/>
        <charset val="0"/>
      </rPr>
      <t>1</t>
    </r>
    <r>
      <rPr>
        <sz val="16"/>
        <rFont val="宋体"/>
        <charset val="134"/>
      </rPr>
      <t>户</t>
    </r>
    <r>
      <rPr>
        <sz val="16"/>
        <rFont val="Times New Roman"/>
        <charset val="0"/>
      </rPr>
      <t>2</t>
    </r>
    <r>
      <rPr>
        <sz val="16"/>
        <rFont val="宋体"/>
        <charset val="134"/>
      </rPr>
      <t>只；大滩村脱贫户</t>
    </r>
    <r>
      <rPr>
        <sz val="16"/>
        <rFont val="Times New Roman"/>
        <charset val="0"/>
      </rPr>
      <t>13</t>
    </r>
    <r>
      <rPr>
        <sz val="16"/>
        <rFont val="宋体"/>
        <charset val="134"/>
      </rPr>
      <t>户</t>
    </r>
    <r>
      <rPr>
        <sz val="16"/>
        <rFont val="Times New Roman"/>
        <charset val="0"/>
      </rPr>
      <t>400</t>
    </r>
    <r>
      <rPr>
        <sz val="16"/>
        <rFont val="宋体"/>
        <charset val="134"/>
      </rPr>
      <t>只；陡崖村脱贫户</t>
    </r>
    <r>
      <rPr>
        <sz val="16"/>
        <rFont val="Times New Roman"/>
        <charset val="0"/>
      </rPr>
      <t>1</t>
    </r>
    <r>
      <rPr>
        <sz val="16"/>
        <rFont val="宋体"/>
        <charset val="134"/>
      </rPr>
      <t>户</t>
    </r>
    <r>
      <rPr>
        <sz val="16"/>
        <rFont val="Times New Roman"/>
        <charset val="0"/>
      </rPr>
      <t>30</t>
    </r>
    <r>
      <rPr>
        <sz val="16"/>
        <rFont val="宋体"/>
        <charset val="134"/>
      </rPr>
      <t>只；韩河村脱贫户</t>
    </r>
    <r>
      <rPr>
        <sz val="16"/>
        <rFont val="Times New Roman"/>
        <charset val="0"/>
      </rPr>
      <t>1</t>
    </r>
    <r>
      <rPr>
        <sz val="16"/>
        <rFont val="宋体"/>
        <charset val="134"/>
      </rPr>
      <t>户</t>
    </r>
    <r>
      <rPr>
        <sz val="16"/>
        <rFont val="Times New Roman"/>
        <charset val="0"/>
      </rPr>
      <t>10</t>
    </r>
    <r>
      <rPr>
        <sz val="16"/>
        <rFont val="宋体"/>
        <charset val="134"/>
      </rPr>
      <t>只、韩河村监测户</t>
    </r>
    <r>
      <rPr>
        <sz val="16"/>
        <rFont val="Times New Roman"/>
        <charset val="0"/>
      </rPr>
      <t>1</t>
    </r>
    <r>
      <rPr>
        <sz val="16"/>
        <rFont val="宋体"/>
        <charset val="134"/>
      </rPr>
      <t>户</t>
    </r>
    <r>
      <rPr>
        <sz val="16"/>
        <rFont val="Times New Roman"/>
        <charset val="0"/>
      </rPr>
      <t>10</t>
    </r>
    <r>
      <rPr>
        <sz val="16"/>
        <rFont val="宋体"/>
        <charset val="134"/>
      </rPr>
      <t>只；金川村脱贫户</t>
    </r>
    <r>
      <rPr>
        <sz val="16"/>
        <rFont val="Times New Roman"/>
        <charset val="0"/>
      </rPr>
      <t>8</t>
    </r>
    <r>
      <rPr>
        <sz val="16"/>
        <rFont val="宋体"/>
        <charset val="134"/>
      </rPr>
      <t>户</t>
    </r>
    <r>
      <rPr>
        <sz val="16"/>
        <rFont val="Times New Roman"/>
        <charset val="0"/>
      </rPr>
      <t>220</t>
    </r>
    <r>
      <rPr>
        <sz val="16"/>
        <rFont val="宋体"/>
        <charset val="134"/>
      </rPr>
      <t>只、金川村监测户</t>
    </r>
    <r>
      <rPr>
        <sz val="16"/>
        <rFont val="Times New Roman"/>
        <charset val="0"/>
      </rPr>
      <t>2</t>
    </r>
    <r>
      <rPr>
        <sz val="16"/>
        <rFont val="宋体"/>
        <charset val="134"/>
      </rPr>
      <t>户</t>
    </r>
    <r>
      <rPr>
        <sz val="16"/>
        <rFont val="Times New Roman"/>
        <charset val="0"/>
      </rPr>
      <t>60</t>
    </r>
    <r>
      <rPr>
        <sz val="16"/>
        <rFont val="宋体"/>
        <charset val="134"/>
      </rPr>
      <t>只；龙口村脱贫户</t>
    </r>
    <r>
      <rPr>
        <sz val="16"/>
        <rFont val="Times New Roman"/>
        <charset val="0"/>
      </rPr>
      <t>1</t>
    </r>
    <r>
      <rPr>
        <sz val="16"/>
        <rFont val="宋体"/>
        <charset val="134"/>
      </rPr>
      <t>户</t>
    </r>
    <r>
      <rPr>
        <sz val="16"/>
        <rFont val="Times New Roman"/>
        <charset val="0"/>
      </rPr>
      <t>60</t>
    </r>
    <r>
      <rPr>
        <sz val="16"/>
        <rFont val="宋体"/>
        <charset val="134"/>
      </rPr>
      <t>只；宝坪村脱贫户</t>
    </r>
    <r>
      <rPr>
        <sz val="16"/>
        <rFont val="Times New Roman"/>
        <charset val="0"/>
      </rPr>
      <t>2</t>
    </r>
    <r>
      <rPr>
        <sz val="16"/>
        <rFont val="宋体"/>
        <charset val="134"/>
      </rPr>
      <t>户</t>
    </r>
    <r>
      <rPr>
        <sz val="16"/>
        <rFont val="Times New Roman"/>
        <charset val="0"/>
      </rPr>
      <t>60</t>
    </r>
    <r>
      <rPr>
        <sz val="16"/>
        <rFont val="宋体"/>
        <charset val="134"/>
      </rPr>
      <t>只、宝坪村监测户</t>
    </r>
    <r>
      <rPr>
        <sz val="16"/>
        <rFont val="Times New Roman"/>
        <charset val="0"/>
      </rPr>
      <t>2</t>
    </r>
    <r>
      <rPr>
        <sz val="16"/>
        <rFont val="宋体"/>
        <charset val="134"/>
      </rPr>
      <t>户</t>
    </r>
    <r>
      <rPr>
        <sz val="16"/>
        <rFont val="Times New Roman"/>
        <charset val="0"/>
      </rPr>
      <t>70</t>
    </r>
    <r>
      <rPr>
        <sz val="16"/>
        <rFont val="宋体"/>
        <charset val="134"/>
      </rPr>
      <t>只；堡梁村脱贫户</t>
    </r>
    <r>
      <rPr>
        <sz val="16"/>
        <rFont val="Times New Roman"/>
        <charset val="0"/>
      </rPr>
      <t>5</t>
    </r>
    <r>
      <rPr>
        <sz val="16"/>
        <rFont val="宋体"/>
        <charset val="134"/>
      </rPr>
      <t>户</t>
    </r>
    <r>
      <rPr>
        <sz val="16"/>
        <rFont val="Times New Roman"/>
        <charset val="0"/>
      </rPr>
      <t>125</t>
    </r>
    <r>
      <rPr>
        <sz val="16"/>
        <rFont val="宋体"/>
        <charset val="134"/>
      </rPr>
      <t>只、堡梁村监测户</t>
    </r>
    <r>
      <rPr>
        <sz val="16"/>
        <rFont val="Times New Roman"/>
        <charset val="0"/>
      </rPr>
      <t>1</t>
    </r>
    <r>
      <rPr>
        <sz val="16"/>
        <rFont val="宋体"/>
        <charset val="134"/>
      </rPr>
      <t>户</t>
    </r>
    <r>
      <rPr>
        <sz val="16"/>
        <rFont val="Times New Roman"/>
        <charset val="0"/>
      </rPr>
      <t>30</t>
    </r>
    <r>
      <rPr>
        <sz val="16"/>
        <rFont val="宋体"/>
        <charset val="134"/>
      </rPr>
      <t>只；牌楼村监测户</t>
    </r>
    <r>
      <rPr>
        <sz val="16"/>
        <rFont val="Times New Roman"/>
        <charset val="0"/>
      </rPr>
      <t>1</t>
    </r>
    <r>
      <rPr>
        <sz val="16"/>
        <rFont val="宋体"/>
        <charset val="134"/>
      </rPr>
      <t>户</t>
    </r>
    <r>
      <rPr>
        <sz val="16"/>
        <rFont val="Times New Roman"/>
        <charset val="0"/>
      </rPr>
      <t>50</t>
    </r>
    <r>
      <rPr>
        <sz val="16"/>
        <rFont val="宋体"/>
        <charset val="134"/>
      </rPr>
      <t>只、林峰村脱贫户</t>
    </r>
    <r>
      <rPr>
        <sz val="16"/>
        <rFont val="Times New Roman"/>
        <charset val="0"/>
      </rPr>
      <t>1</t>
    </r>
    <r>
      <rPr>
        <sz val="16"/>
        <rFont val="宋体"/>
        <charset val="134"/>
      </rPr>
      <t>户</t>
    </r>
    <r>
      <rPr>
        <sz val="16"/>
        <rFont val="Times New Roman"/>
        <charset val="0"/>
      </rPr>
      <t>20</t>
    </r>
    <r>
      <rPr>
        <sz val="16"/>
        <rFont val="宋体"/>
        <charset val="134"/>
      </rPr>
      <t>只。</t>
    </r>
  </si>
  <si>
    <t>闫家乡新增羊羔养殖到户补助项目</t>
  </si>
  <si>
    <r>
      <rPr>
        <sz val="16"/>
        <rFont val="宋体"/>
        <charset val="134"/>
      </rPr>
      <t>闫家乡监测户、脱贫户实施羊羔补助项目</t>
    </r>
    <r>
      <rPr>
        <sz val="16"/>
        <rFont val="Times New Roman"/>
        <charset val="0"/>
      </rPr>
      <t>23</t>
    </r>
    <r>
      <rPr>
        <sz val="16"/>
        <rFont val="宋体"/>
        <charset val="134"/>
      </rPr>
      <t>户</t>
    </r>
    <r>
      <rPr>
        <sz val="16"/>
        <rFont val="Times New Roman"/>
        <charset val="0"/>
      </rPr>
      <t>1265</t>
    </r>
    <r>
      <rPr>
        <sz val="16"/>
        <rFont val="宋体"/>
        <charset val="134"/>
      </rPr>
      <t>只，每只补助</t>
    </r>
    <r>
      <rPr>
        <sz val="16"/>
        <rFont val="Times New Roman"/>
        <charset val="0"/>
      </rPr>
      <t>100</t>
    </r>
    <r>
      <rPr>
        <sz val="16"/>
        <rFont val="宋体"/>
        <charset val="134"/>
      </rPr>
      <t>元，补助资金</t>
    </r>
    <r>
      <rPr>
        <sz val="16"/>
        <rFont val="Times New Roman"/>
        <charset val="0"/>
      </rPr>
      <t>12.65</t>
    </r>
    <r>
      <rPr>
        <sz val="16"/>
        <rFont val="宋体"/>
        <charset val="134"/>
      </rPr>
      <t>万元，其中：操场村</t>
    </r>
    <r>
      <rPr>
        <sz val="16"/>
        <rFont val="Times New Roman"/>
        <charset val="0"/>
      </rPr>
      <t>1</t>
    </r>
    <r>
      <rPr>
        <sz val="16"/>
        <rFont val="宋体"/>
        <charset val="134"/>
      </rPr>
      <t>户</t>
    </r>
    <r>
      <rPr>
        <sz val="16"/>
        <rFont val="Times New Roman"/>
        <charset val="0"/>
      </rPr>
      <t>20</t>
    </r>
    <r>
      <rPr>
        <sz val="16"/>
        <rFont val="宋体"/>
        <charset val="134"/>
      </rPr>
      <t>只，丁河村</t>
    </r>
    <r>
      <rPr>
        <sz val="16"/>
        <rFont val="Times New Roman"/>
        <charset val="0"/>
      </rPr>
      <t>5</t>
    </r>
    <r>
      <rPr>
        <sz val="16"/>
        <rFont val="宋体"/>
        <charset val="134"/>
      </rPr>
      <t>户</t>
    </r>
    <r>
      <rPr>
        <sz val="16"/>
        <rFont val="Times New Roman"/>
        <charset val="0"/>
      </rPr>
      <t>230</t>
    </r>
    <r>
      <rPr>
        <sz val="16"/>
        <rFont val="宋体"/>
        <charset val="134"/>
      </rPr>
      <t>只；大场村</t>
    </r>
    <r>
      <rPr>
        <sz val="16"/>
        <rFont val="Times New Roman"/>
        <charset val="0"/>
      </rPr>
      <t>6</t>
    </r>
    <r>
      <rPr>
        <sz val="16"/>
        <rFont val="宋体"/>
        <charset val="134"/>
      </rPr>
      <t>户</t>
    </r>
    <r>
      <rPr>
        <sz val="16"/>
        <rFont val="Times New Roman"/>
        <charset val="0"/>
      </rPr>
      <t>435</t>
    </r>
    <r>
      <rPr>
        <sz val="16"/>
        <rFont val="宋体"/>
        <charset val="134"/>
      </rPr>
      <t>只；陈庙村</t>
    </r>
    <r>
      <rPr>
        <sz val="16"/>
        <rFont val="Times New Roman"/>
        <charset val="0"/>
      </rPr>
      <t>3</t>
    </r>
    <r>
      <rPr>
        <sz val="16"/>
        <rFont val="宋体"/>
        <charset val="134"/>
      </rPr>
      <t>户</t>
    </r>
    <r>
      <rPr>
        <sz val="16"/>
        <rFont val="Times New Roman"/>
        <charset val="0"/>
      </rPr>
      <t>280</t>
    </r>
    <r>
      <rPr>
        <sz val="16"/>
        <rFont val="宋体"/>
        <charset val="134"/>
      </rPr>
      <t>只；花山村</t>
    </r>
    <r>
      <rPr>
        <sz val="16"/>
        <rFont val="Times New Roman"/>
        <charset val="0"/>
      </rPr>
      <t>1</t>
    </r>
    <r>
      <rPr>
        <sz val="16"/>
        <rFont val="宋体"/>
        <charset val="134"/>
      </rPr>
      <t>户</t>
    </r>
    <r>
      <rPr>
        <sz val="16"/>
        <rFont val="Times New Roman"/>
        <charset val="0"/>
      </rPr>
      <t>60</t>
    </r>
    <r>
      <rPr>
        <sz val="16"/>
        <rFont val="宋体"/>
        <charset val="134"/>
      </rPr>
      <t>只；后山村</t>
    </r>
    <r>
      <rPr>
        <sz val="16"/>
        <rFont val="Times New Roman"/>
        <charset val="0"/>
      </rPr>
      <t>2</t>
    </r>
    <r>
      <rPr>
        <sz val="16"/>
        <rFont val="宋体"/>
        <charset val="134"/>
      </rPr>
      <t>户</t>
    </r>
    <r>
      <rPr>
        <sz val="16"/>
        <rFont val="Times New Roman"/>
        <charset val="0"/>
      </rPr>
      <t>110</t>
    </r>
    <r>
      <rPr>
        <sz val="16"/>
        <rFont val="宋体"/>
        <charset val="134"/>
      </rPr>
      <t>只，闫家村</t>
    </r>
    <r>
      <rPr>
        <sz val="16"/>
        <rFont val="Times New Roman"/>
        <charset val="0"/>
      </rPr>
      <t>1</t>
    </r>
    <r>
      <rPr>
        <sz val="16"/>
        <rFont val="宋体"/>
        <charset val="134"/>
      </rPr>
      <t>户</t>
    </r>
    <r>
      <rPr>
        <sz val="16"/>
        <rFont val="Times New Roman"/>
        <charset val="0"/>
      </rPr>
      <t>20</t>
    </r>
    <r>
      <rPr>
        <sz val="16"/>
        <rFont val="宋体"/>
        <charset val="134"/>
      </rPr>
      <t>只，车古村</t>
    </r>
    <r>
      <rPr>
        <sz val="16"/>
        <rFont val="Times New Roman"/>
        <charset val="0"/>
      </rPr>
      <t>4</t>
    </r>
    <r>
      <rPr>
        <sz val="16"/>
        <rFont val="宋体"/>
        <charset val="134"/>
      </rPr>
      <t>户</t>
    </r>
    <r>
      <rPr>
        <sz val="16"/>
        <rFont val="Times New Roman"/>
        <charset val="0"/>
      </rPr>
      <t>110</t>
    </r>
    <r>
      <rPr>
        <sz val="16"/>
        <rFont val="宋体"/>
        <charset val="134"/>
      </rPr>
      <t>只。</t>
    </r>
  </si>
  <si>
    <t>张棉驿乡新增羊羔养殖到户补助项目</t>
  </si>
  <si>
    <r>
      <rPr>
        <sz val="16"/>
        <rFont val="宋体"/>
        <charset val="134"/>
      </rPr>
      <t>投资</t>
    </r>
    <r>
      <rPr>
        <sz val="16"/>
        <rFont val="Times New Roman"/>
        <charset val="0"/>
      </rPr>
      <t>0.4</t>
    </r>
    <r>
      <rPr>
        <sz val="16"/>
        <rFont val="宋体"/>
        <charset val="134"/>
      </rPr>
      <t>万元，羊羔到户补助</t>
    </r>
    <r>
      <rPr>
        <sz val="16"/>
        <rFont val="Times New Roman"/>
        <charset val="0"/>
      </rPr>
      <t>40</t>
    </r>
    <r>
      <rPr>
        <sz val="16"/>
        <rFont val="宋体"/>
        <charset val="134"/>
      </rPr>
      <t>只</t>
    </r>
    <r>
      <rPr>
        <sz val="16"/>
        <rFont val="Times New Roman"/>
        <charset val="0"/>
      </rPr>
      <t>2</t>
    </r>
    <r>
      <rPr>
        <sz val="16"/>
        <rFont val="宋体"/>
        <charset val="0"/>
      </rPr>
      <t>户，其中马夭村</t>
    </r>
    <r>
      <rPr>
        <sz val="16"/>
        <rFont val="Times New Roman"/>
        <charset val="0"/>
      </rPr>
      <t>1</t>
    </r>
    <r>
      <rPr>
        <sz val="16"/>
        <rFont val="宋体"/>
        <charset val="0"/>
      </rPr>
      <t>户</t>
    </r>
    <r>
      <rPr>
        <sz val="16"/>
        <rFont val="Times New Roman"/>
        <charset val="0"/>
      </rPr>
      <t>20</t>
    </r>
    <r>
      <rPr>
        <sz val="16"/>
        <rFont val="宋体"/>
        <charset val="0"/>
      </rPr>
      <t>只，和平村</t>
    </r>
    <r>
      <rPr>
        <sz val="16"/>
        <rFont val="Times New Roman"/>
        <charset val="0"/>
      </rPr>
      <t>1</t>
    </r>
    <r>
      <rPr>
        <sz val="16"/>
        <rFont val="宋体"/>
        <charset val="0"/>
      </rPr>
      <t>户</t>
    </r>
    <r>
      <rPr>
        <sz val="16"/>
        <rFont val="Times New Roman"/>
        <charset val="0"/>
      </rPr>
      <t>20</t>
    </r>
    <r>
      <rPr>
        <sz val="16"/>
        <rFont val="宋体"/>
        <charset val="0"/>
      </rPr>
      <t>只；</t>
    </r>
  </si>
  <si>
    <t>龙山镇新增羊羔养殖到户补助项目</t>
  </si>
  <si>
    <r>
      <rPr>
        <sz val="16"/>
        <rFont val="宋体"/>
        <charset val="134"/>
      </rPr>
      <t>龙山镇羊羔</t>
    </r>
    <r>
      <rPr>
        <sz val="16"/>
        <rFont val="Times New Roman"/>
        <charset val="0"/>
      </rPr>
      <t>10</t>
    </r>
    <r>
      <rPr>
        <sz val="16"/>
        <rFont val="宋体"/>
        <charset val="134"/>
      </rPr>
      <t>户共</t>
    </r>
    <r>
      <rPr>
        <sz val="16"/>
        <rFont val="Times New Roman"/>
        <charset val="0"/>
      </rPr>
      <t>330</t>
    </r>
    <r>
      <rPr>
        <sz val="16"/>
        <rFont val="宋体"/>
        <charset val="134"/>
      </rPr>
      <t>头，每头补助</t>
    </r>
    <r>
      <rPr>
        <sz val="16"/>
        <rFont val="Times New Roman"/>
        <charset val="0"/>
      </rPr>
      <t>100</t>
    </r>
    <r>
      <rPr>
        <sz val="16"/>
        <rFont val="宋体"/>
        <charset val="134"/>
      </rPr>
      <t>元，共</t>
    </r>
    <r>
      <rPr>
        <sz val="16"/>
        <rFont val="Times New Roman"/>
        <charset val="0"/>
      </rPr>
      <t xml:space="preserve"> 3.3</t>
    </r>
    <r>
      <rPr>
        <sz val="16"/>
        <rFont val="宋体"/>
        <charset val="134"/>
      </rPr>
      <t>万元，其中，脱贫户：北河村</t>
    </r>
    <r>
      <rPr>
        <sz val="16"/>
        <rFont val="Times New Roman"/>
        <charset val="0"/>
      </rPr>
      <t>2</t>
    </r>
    <r>
      <rPr>
        <sz val="16"/>
        <rFont val="宋体"/>
        <charset val="134"/>
      </rPr>
      <t>户</t>
    </r>
    <r>
      <rPr>
        <sz val="16"/>
        <rFont val="Times New Roman"/>
        <charset val="0"/>
      </rPr>
      <t>30</t>
    </r>
    <r>
      <rPr>
        <sz val="16"/>
        <rFont val="宋体"/>
        <charset val="134"/>
      </rPr>
      <t>只；南街村</t>
    </r>
    <r>
      <rPr>
        <sz val="16"/>
        <rFont val="Times New Roman"/>
        <charset val="0"/>
      </rPr>
      <t>3</t>
    </r>
    <r>
      <rPr>
        <sz val="16"/>
        <rFont val="宋体"/>
        <charset val="134"/>
      </rPr>
      <t>户</t>
    </r>
    <r>
      <rPr>
        <sz val="16"/>
        <rFont val="Times New Roman"/>
        <charset val="0"/>
      </rPr>
      <t>50</t>
    </r>
    <r>
      <rPr>
        <sz val="16"/>
        <rFont val="宋体"/>
        <charset val="134"/>
      </rPr>
      <t>只；马黑曼村</t>
    </r>
    <r>
      <rPr>
        <sz val="16"/>
        <rFont val="Times New Roman"/>
        <charset val="0"/>
      </rPr>
      <t>4</t>
    </r>
    <r>
      <rPr>
        <sz val="16"/>
        <rFont val="宋体"/>
        <charset val="134"/>
      </rPr>
      <t>户</t>
    </r>
    <r>
      <rPr>
        <sz val="16"/>
        <rFont val="Times New Roman"/>
        <charset val="0"/>
      </rPr>
      <t>170</t>
    </r>
    <r>
      <rPr>
        <sz val="16"/>
        <rFont val="宋体"/>
        <charset val="134"/>
      </rPr>
      <t>只，树坡村</t>
    </r>
    <r>
      <rPr>
        <sz val="16"/>
        <rFont val="Times New Roman"/>
        <charset val="0"/>
      </rPr>
      <t>1</t>
    </r>
    <r>
      <rPr>
        <sz val="16"/>
        <rFont val="宋体"/>
        <charset val="134"/>
      </rPr>
      <t>户</t>
    </r>
    <r>
      <rPr>
        <sz val="16"/>
        <rFont val="Times New Roman"/>
        <charset val="0"/>
      </rPr>
      <t>80</t>
    </r>
    <r>
      <rPr>
        <sz val="16"/>
        <rFont val="宋体"/>
        <charset val="134"/>
      </rPr>
      <t>只</t>
    </r>
  </si>
  <si>
    <t>大阳镇新增羊羔养殖到户补助项目</t>
  </si>
  <si>
    <r>
      <rPr>
        <sz val="16"/>
        <rFont val="宋体"/>
        <charset val="134"/>
      </rPr>
      <t>大阳镇投入</t>
    </r>
    <r>
      <rPr>
        <sz val="16"/>
        <rFont val="Times New Roman"/>
        <charset val="0"/>
      </rPr>
      <t>1.38</t>
    </r>
    <r>
      <rPr>
        <sz val="16"/>
        <rFont val="宋体"/>
        <charset val="134"/>
      </rPr>
      <t>万元监测户、脱贫户补助羊羔</t>
    </r>
    <r>
      <rPr>
        <sz val="16"/>
        <rFont val="Times New Roman"/>
        <charset val="0"/>
      </rPr>
      <t>138</t>
    </r>
    <r>
      <rPr>
        <sz val="16"/>
        <rFont val="宋体"/>
        <charset val="134"/>
      </rPr>
      <t>只，每只补助</t>
    </r>
    <r>
      <rPr>
        <sz val="16"/>
        <rFont val="Times New Roman"/>
        <charset val="134"/>
      </rPr>
      <t>100</t>
    </r>
    <r>
      <rPr>
        <sz val="16"/>
        <rFont val="宋体"/>
        <charset val="134"/>
      </rPr>
      <t>元。其中：刘沟村</t>
    </r>
    <r>
      <rPr>
        <sz val="16"/>
        <rFont val="Times New Roman"/>
        <charset val="134"/>
      </rPr>
      <t>2</t>
    </r>
    <r>
      <rPr>
        <sz val="16"/>
        <rFont val="宋体"/>
        <charset val="134"/>
      </rPr>
      <t>户</t>
    </r>
    <r>
      <rPr>
        <sz val="16"/>
        <rFont val="Times New Roman"/>
        <charset val="134"/>
      </rPr>
      <t>20</t>
    </r>
    <r>
      <rPr>
        <sz val="16"/>
        <rFont val="宋体"/>
        <charset val="134"/>
      </rPr>
      <t>只、南山村</t>
    </r>
    <r>
      <rPr>
        <sz val="16"/>
        <rFont val="Times New Roman"/>
        <charset val="134"/>
      </rPr>
      <t>1</t>
    </r>
    <r>
      <rPr>
        <sz val="16"/>
        <rFont val="宋体"/>
        <charset val="134"/>
      </rPr>
      <t>户</t>
    </r>
    <r>
      <rPr>
        <sz val="16"/>
        <rFont val="Times New Roman"/>
        <charset val="134"/>
      </rPr>
      <t>10</t>
    </r>
    <r>
      <rPr>
        <sz val="16"/>
        <rFont val="宋体"/>
        <charset val="134"/>
      </rPr>
      <t>只、汪洋村</t>
    </r>
    <r>
      <rPr>
        <sz val="16"/>
        <rFont val="Times New Roman"/>
        <charset val="134"/>
      </rPr>
      <t>1</t>
    </r>
    <r>
      <rPr>
        <sz val="16"/>
        <rFont val="宋体"/>
        <charset val="134"/>
      </rPr>
      <t>户</t>
    </r>
    <r>
      <rPr>
        <sz val="16"/>
        <rFont val="Times New Roman"/>
        <charset val="134"/>
      </rPr>
      <t>20</t>
    </r>
    <r>
      <rPr>
        <sz val="16"/>
        <rFont val="宋体"/>
        <charset val="134"/>
      </rPr>
      <t>只、侯吴村</t>
    </r>
    <r>
      <rPr>
        <sz val="16"/>
        <rFont val="Times New Roman"/>
        <charset val="134"/>
      </rPr>
      <t>2</t>
    </r>
    <r>
      <rPr>
        <sz val="16"/>
        <rFont val="宋体"/>
        <charset val="134"/>
      </rPr>
      <t>户</t>
    </r>
    <r>
      <rPr>
        <sz val="16"/>
        <rFont val="Times New Roman"/>
        <charset val="134"/>
      </rPr>
      <t>14</t>
    </r>
    <r>
      <rPr>
        <sz val="16"/>
        <rFont val="宋体"/>
        <charset val="134"/>
      </rPr>
      <t>只、双庙村</t>
    </r>
    <r>
      <rPr>
        <sz val="16"/>
        <rFont val="Times New Roman"/>
        <charset val="134"/>
      </rPr>
      <t>1</t>
    </r>
    <r>
      <rPr>
        <sz val="16"/>
        <rFont val="宋体"/>
        <charset val="134"/>
      </rPr>
      <t>户</t>
    </r>
    <r>
      <rPr>
        <sz val="16"/>
        <rFont val="Times New Roman"/>
        <charset val="134"/>
      </rPr>
      <t>10</t>
    </r>
    <r>
      <rPr>
        <sz val="16"/>
        <rFont val="宋体"/>
        <charset val="134"/>
      </rPr>
      <t>只、刘山村</t>
    </r>
    <r>
      <rPr>
        <sz val="16"/>
        <rFont val="Times New Roman"/>
        <charset val="134"/>
      </rPr>
      <t>2</t>
    </r>
    <r>
      <rPr>
        <sz val="16"/>
        <rFont val="宋体"/>
        <charset val="134"/>
      </rPr>
      <t>户</t>
    </r>
    <r>
      <rPr>
        <sz val="16"/>
        <rFont val="Times New Roman"/>
        <charset val="134"/>
      </rPr>
      <t>14</t>
    </r>
    <r>
      <rPr>
        <sz val="16"/>
        <rFont val="宋体"/>
        <charset val="134"/>
      </rPr>
      <t>只、小杨村</t>
    </r>
    <r>
      <rPr>
        <sz val="16"/>
        <rFont val="Times New Roman"/>
        <charset val="134"/>
      </rPr>
      <t>1</t>
    </r>
    <r>
      <rPr>
        <sz val="16"/>
        <rFont val="宋体"/>
        <charset val="134"/>
      </rPr>
      <t>户</t>
    </r>
    <r>
      <rPr>
        <sz val="16"/>
        <rFont val="Times New Roman"/>
        <charset val="134"/>
      </rPr>
      <t>50</t>
    </r>
    <r>
      <rPr>
        <sz val="16"/>
        <rFont val="宋体"/>
        <charset val="134"/>
      </rPr>
      <t>只。</t>
    </r>
  </si>
  <si>
    <t>川王镇新增羊羔养殖到户补助项目</t>
  </si>
  <si>
    <r>
      <rPr>
        <sz val="16"/>
        <rFont val="宋体"/>
        <charset val="134"/>
      </rPr>
      <t>在川王镇</t>
    </r>
    <r>
      <rPr>
        <sz val="16"/>
        <rFont val="Times New Roman"/>
        <charset val="0"/>
      </rPr>
      <t>6</t>
    </r>
    <r>
      <rPr>
        <sz val="16"/>
        <rFont val="宋体"/>
        <charset val="134"/>
      </rPr>
      <t>村投资</t>
    </r>
    <r>
      <rPr>
        <sz val="16"/>
        <rFont val="Times New Roman"/>
        <charset val="0"/>
      </rPr>
      <t>3.15</t>
    </r>
    <r>
      <rPr>
        <sz val="16"/>
        <rFont val="宋体"/>
        <charset val="134"/>
      </rPr>
      <t>万元补助羊羔</t>
    </r>
    <r>
      <rPr>
        <sz val="16"/>
        <rFont val="Times New Roman"/>
        <charset val="0"/>
      </rPr>
      <t>315</t>
    </r>
    <r>
      <rPr>
        <sz val="16"/>
        <rFont val="宋体"/>
        <charset val="134"/>
      </rPr>
      <t>只，其中毛寨村</t>
    </r>
    <r>
      <rPr>
        <sz val="16"/>
        <rFont val="Times New Roman"/>
        <charset val="0"/>
      </rPr>
      <t>5</t>
    </r>
    <r>
      <rPr>
        <sz val="16"/>
        <rFont val="宋体"/>
        <charset val="0"/>
      </rPr>
      <t>只，关河村</t>
    </r>
    <r>
      <rPr>
        <sz val="16"/>
        <rFont val="Times New Roman"/>
        <charset val="0"/>
      </rPr>
      <t>60</t>
    </r>
    <r>
      <rPr>
        <sz val="16"/>
        <rFont val="宋体"/>
        <charset val="0"/>
      </rPr>
      <t>只，大庄村</t>
    </r>
    <r>
      <rPr>
        <sz val="16"/>
        <rFont val="Times New Roman"/>
        <charset val="0"/>
      </rPr>
      <t>20</t>
    </r>
    <r>
      <rPr>
        <sz val="16"/>
        <rFont val="宋体"/>
        <charset val="0"/>
      </rPr>
      <t>只，何湾村</t>
    </r>
    <r>
      <rPr>
        <sz val="16"/>
        <rFont val="Times New Roman"/>
        <charset val="0"/>
      </rPr>
      <t>50</t>
    </r>
    <r>
      <rPr>
        <sz val="16"/>
        <rFont val="宋体"/>
        <charset val="0"/>
      </rPr>
      <t>只，松树湾村</t>
    </r>
    <r>
      <rPr>
        <sz val="16"/>
        <rFont val="Times New Roman"/>
        <charset val="0"/>
      </rPr>
      <t>120</t>
    </r>
    <r>
      <rPr>
        <sz val="16"/>
        <rFont val="宋体"/>
        <charset val="0"/>
      </rPr>
      <t>只；小河村</t>
    </r>
    <r>
      <rPr>
        <sz val="16"/>
        <rFont val="Times New Roman"/>
        <charset val="0"/>
      </rPr>
      <t>60</t>
    </r>
    <r>
      <rPr>
        <sz val="16"/>
        <rFont val="宋体"/>
        <charset val="0"/>
      </rPr>
      <t>只，每只</t>
    </r>
    <r>
      <rPr>
        <sz val="16"/>
        <rFont val="Times New Roman"/>
        <charset val="0"/>
      </rPr>
      <t>100</t>
    </r>
    <r>
      <rPr>
        <sz val="16"/>
        <rFont val="宋体"/>
        <charset val="0"/>
      </rPr>
      <t>元</t>
    </r>
  </si>
  <si>
    <t>胡川镇新增羊羔养殖到户补助项目</t>
  </si>
  <si>
    <r>
      <rPr>
        <sz val="16"/>
        <rFont val="宋体"/>
        <charset val="134"/>
      </rPr>
      <t>胡川镇羊羔补助</t>
    </r>
    <r>
      <rPr>
        <sz val="16"/>
        <rFont val="Times New Roman"/>
        <charset val="0"/>
      </rPr>
      <t>26</t>
    </r>
    <r>
      <rPr>
        <sz val="16"/>
        <rFont val="宋体"/>
        <charset val="134"/>
      </rPr>
      <t>户</t>
    </r>
    <r>
      <rPr>
        <sz val="16"/>
        <rFont val="Times New Roman"/>
        <charset val="0"/>
      </rPr>
      <t>623</t>
    </r>
    <r>
      <rPr>
        <sz val="16"/>
        <rFont val="宋体"/>
        <charset val="134"/>
      </rPr>
      <t>只，每只</t>
    </r>
    <r>
      <rPr>
        <sz val="16"/>
        <rFont val="Times New Roman"/>
        <charset val="0"/>
      </rPr>
      <t>100</t>
    </r>
    <r>
      <rPr>
        <sz val="16"/>
        <rFont val="宋体"/>
        <charset val="134"/>
      </rPr>
      <t>元，共</t>
    </r>
    <r>
      <rPr>
        <sz val="16"/>
        <rFont val="Times New Roman"/>
        <charset val="0"/>
      </rPr>
      <t>6.23</t>
    </r>
    <r>
      <rPr>
        <sz val="16"/>
        <rFont val="宋体"/>
        <charset val="134"/>
      </rPr>
      <t>万元，其中脱贫户</t>
    </r>
    <r>
      <rPr>
        <sz val="16"/>
        <rFont val="Times New Roman"/>
        <charset val="0"/>
      </rPr>
      <t>22</t>
    </r>
    <r>
      <rPr>
        <sz val="16"/>
        <rFont val="宋体"/>
        <charset val="134"/>
      </rPr>
      <t>户</t>
    </r>
    <r>
      <rPr>
        <sz val="16"/>
        <rFont val="Times New Roman"/>
        <charset val="0"/>
      </rPr>
      <t>568</t>
    </r>
    <r>
      <rPr>
        <sz val="16"/>
        <rFont val="宋体"/>
        <charset val="134"/>
      </rPr>
      <t>只宁马村</t>
    </r>
    <r>
      <rPr>
        <sz val="16"/>
        <rFont val="Times New Roman"/>
        <charset val="0"/>
      </rPr>
      <t>1</t>
    </r>
    <r>
      <rPr>
        <sz val="16"/>
        <rFont val="宋体"/>
        <charset val="134"/>
      </rPr>
      <t>户</t>
    </r>
    <r>
      <rPr>
        <sz val="16"/>
        <rFont val="Times New Roman"/>
        <charset val="0"/>
      </rPr>
      <t>20</t>
    </r>
    <r>
      <rPr>
        <sz val="16"/>
        <rFont val="宋体"/>
        <charset val="134"/>
      </rPr>
      <t>只；潘峪村</t>
    </r>
    <r>
      <rPr>
        <sz val="16"/>
        <rFont val="Times New Roman"/>
        <charset val="0"/>
      </rPr>
      <t>4</t>
    </r>
    <r>
      <rPr>
        <sz val="16"/>
        <rFont val="宋体"/>
        <charset val="134"/>
      </rPr>
      <t>户</t>
    </r>
    <r>
      <rPr>
        <sz val="16"/>
        <rFont val="Times New Roman"/>
        <charset val="0"/>
      </rPr>
      <t>80</t>
    </r>
    <r>
      <rPr>
        <sz val="16"/>
        <rFont val="宋体"/>
        <charset val="134"/>
      </rPr>
      <t>只；前梁村</t>
    </r>
    <r>
      <rPr>
        <sz val="16"/>
        <rFont val="Times New Roman"/>
        <charset val="0"/>
      </rPr>
      <t>1</t>
    </r>
    <r>
      <rPr>
        <sz val="16"/>
        <rFont val="宋体"/>
        <charset val="134"/>
      </rPr>
      <t>户</t>
    </r>
    <r>
      <rPr>
        <sz val="16"/>
        <rFont val="Times New Roman"/>
        <charset val="0"/>
      </rPr>
      <t>5</t>
    </r>
    <r>
      <rPr>
        <sz val="16"/>
        <rFont val="宋体"/>
        <charset val="134"/>
      </rPr>
      <t>只；阳山村</t>
    </r>
    <r>
      <rPr>
        <sz val="16"/>
        <rFont val="Times New Roman"/>
        <charset val="0"/>
      </rPr>
      <t>2</t>
    </r>
    <r>
      <rPr>
        <sz val="16"/>
        <rFont val="宋体"/>
        <charset val="134"/>
      </rPr>
      <t>户</t>
    </r>
    <r>
      <rPr>
        <sz val="16"/>
        <rFont val="Times New Roman"/>
        <charset val="0"/>
      </rPr>
      <t>170</t>
    </r>
    <r>
      <rPr>
        <sz val="16"/>
        <rFont val="宋体"/>
        <charset val="134"/>
      </rPr>
      <t>只；张堡村</t>
    </r>
    <r>
      <rPr>
        <sz val="16"/>
        <rFont val="Times New Roman"/>
        <charset val="0"/>
      </rPr>
      <t>1</t>
    </r>
    <r>
      <rPr>
        <sz val="16"/>
        <rFont val="宋体"/>
        <charset val="134"/>
      </rPr>
      <t>户</t>
    </r>
    <r>
      <rPr>
        <sz val="16"/>
        <rFont val="Times New Roman"/>
        <charset val="0"/>
      </rPr>
      <t>20</t>
    </r>
    <r>
      <rPr>
        <sz val="16"/>
        <rFont val="宋体"/>
        <charset val="134"/>
      </rPr>
      <t>只；刘塬村</t>
    </r>
    <r>
      <rPr>
        <sz val="16"/>
        <rFont val="Times New Roman"/>
        <charset val="0"/>
      </rPr>
      <t>4</t>
    </r>
    <r>
      <rPr>
        <sz val="16"/>
        <rFont val="宋体"/>
        <charset val="0"/>
      </rPr>
      <t>户</t>
    </r>
    <r>
      <rPr>
        <sz val="16"/>
        <rFont val="Times New Roman"/>
        <charset val="0"/>
      </rPr>
      <t>58</t>
    </r>
    <r>
      <rPr>
        <sz val="16"/>
        <rFont val="宋体"/>
        <charset val="0"/>
      </rPr>
      <t>只；深坷村</t>
    </r>
    <r>
      <rPr>
        <sz val="16"/>
        <rFont val="Times New Roman"/>
        <charset val="0"/>
      </rPr>
      <t>3</t>
    </r>
    <r>
      <rPr>
        <sz val="16"/>
        <rFont val="宋体"/>
        <charset val="0"/>
      </rPr>
      <t>户</t>
    </r>
    <r>
      <rPr>
        <sz val="16"/>
        <rFont val="Times New Roman"/>
        <charset val="0"/>
      </rPr>
      <t>15</t>
    </r>
    <r>
      <rPr>
        <sz val="16"/>
        <rFont val="宋体"/>
        <charset val="0"/>
      </rPr>
      <t>只；窑上村</t>
    </r>
    <r>
      <rPr>
        <sz val="16"/>
        <rFont val="Times New Roman"/>
        <charset val="0"/>
      </rPr>
      <t>3</t>
    </r>
    <r>
      <rPr>
        <sz val="16"/>
        <rFont val="宋体"/>
        <charset val="0"/>
      </rPr>
      <t>户</t>
    </r>
    <r>
      <rPr>
        <sz val="16"/>
        <rFont val="Times New Roman"/>
        <charset val="0"/>
      </rPr>
      <t>170</t>
    </r>
    <r>
      <rPr>
        <sz val="16"/>
        <rFont val="宋体"/>
        <charset val="0"/>
      </rPr>
      <t>只，蒲家村</t>
    </r>
    <r>
      <rPr>
        <sz val="16"/>
        <rFont val="Times New Roman"/>
        <charset val="0"/>
      </rPr>
      <t>3</t>
    </r>
    <r>
      <rPr>
        <sz val="16"/>
        <rFont val="宋体"/>
        <charset val="0"/>
      </rPr>
      <t>户</t>
    </r>
    <r>
      <rPr>
        <sz val="16"/>
        <rFont val="Times New Roman"/>
        <charset val="0"/>
      </rPr>
      <t>30</t>
    </r>
    <r>
      <rPr>
        <sz val="16"/>
        <rFont val="宋体"/>
        <charset val="0"/>
      </rPr>
      <t>只。监测户</t>
    </r>
    <r>
      <rPr>
        <sz val="16"/>
        <rFont val="Times New Roman"/>
        <charset val="0"/>
      </rPr>
      <t>4</t>
    </r>
    <r>
      <rPr>
        <sz val="16"/>
        <rFont val="宋体"/>
        <charset val="0"/>
      </rPr>
      <t>户</t>
    </r>
    <r>
      <rPr>
        <sz val="16"/>
        <rFont val="Times New Roman"/>
        <charset val="0"/>
      </rPr>
      <t>55</t>
    </r>
    <r>
      <rPr>
        <sz val="16"/>
        <rFont val="宋体"/>
        <charset val="0"/>
      </rPr>
      <t>只柳湾村</t>
    </r>
    <r>
      <rPr>
        <sz val="16"/>
        <rFont val="Times New Roman"/>
        <charset val="0"/>
      </rPr>
      <t>1</t>
    </r>
    <r>
      <rPr>
        <sz val="16"/>
        <rFont val="宋体"/>
        <charset val="0"/>
      </rPr>
      <t>户</t>
    </r>
    <r>
      <rPr>
        <sz val="16"/>
        <rFont val="Times New Roman"/>
        <charset val="0"/>
      </rPr>
      <t>30</t>
    </r>
    <r>
      <rPr>
        <sz val="16"/>
        <rFont val="宋体"/>
        <charset val="0"/>
      </rPr>
      <t>只；前梁村</t>
    </r>
    <r>
      <rPr>
        <sz val="16"/>
        <rFont val="Times New Roman"/>
        <charset val="0"/>
      </rPr>
      <t>1</t>
    </r>
    <r>
      <rPr>
        <sz val="16"/>
        <rFont val="宋体"/>
        <charset val="0"/>
      </rPr>
      <t>户</t>
    </r>
    <r>
      <rPr>
        <sz val="16"/>
        <rFont val="Times New Roman"/>
        <charset val="0"/>
      </rPr>
      <t>5</t>
    </r>
    <r>
      <rPr>
        <sz val="16"/>
        <rFont val="宋体"/>
        <charset val="0"/>
      </rPr>
      <t>只；张堡村</t>
    </r>
    <r>
      <rPr>
        <sz val="16"/>
        <rFont val="Times New Roman"/>
        <charset val="0"/>
      </rPr>
      <t>1</t>
    </r>
    <r>
      <rPr>
        <sz val="16"/>
        <rFont val="宋体"/>
        <charset val="0"/>
      </rPr>
      <t>户</t>
    </r>
    <r>
      <rPr>
        <sz val="16"/>
        <rFont val="Times New Roman"/>
        <charset val="0"/>
      </rPr>
      <t>10</t>
    </r>
    <r>
      <rPr>
        <sz val="16"/>
        <rFont val="宋体"/>
        <charset val="0"/>
      </rPr>
      <t>只；深坷村</t>
    </r>
    <r>
      <rPr>
        <sz val="16"/>
        <rFont val="Times New Roman"/>
        <charset val="0"/>
      </rPr>
      <t>1</t>
    </r>
    <r>
      <rPr>
        <sz val="16"/>
        <rFont val="宋体"/>
        <charset val="0"/>
      </rPr>
      <t>户</t>
    </r>
    <r>
      <rPr>
        <sz val="16"/>
        <rFont val="Times New Roman"/>
        <charset val="0"/>
      </rPr>
      <t>10</t>
    </r>
    <r>
      <rPr>
        <sz val="16"/>
        <rFont val="宋体"/>
        <charset val="0"/>
      </rPr>
      <t>只</t>
    </r>
  </si>
  <si>
    <t>刘堡镇新增羊羔养殖到户补助项目</t>
  </si>
  <si>
    <r>
      <rPr>
        <sz val="16"/>
        <rFont val="宋体"/>
        <charset val="134"/>
      </rPr>
      <t>共计</t>
    </r>
    <r>
      <rPr>
        <sz val="16"/>
        <rFont val="Times New Roman"/>
        <charset val="0"/>
      </rPr>
      <t>2</t>
    </r>
    <r>
      <rPr>
        <sz val="16"/>
        <rFont val="宋体"/>
        <charset val="134"/>
      </rPr>
      <t>村</t>
    </r>
    <r>
      <rPr>
        <sz val="16"/>
        <rFont val="Times New Roman"/>
        <charset val="0"/>
      </rPr>
      <t>2</t>
    </r>
    <r>
      <rPr>
        <sz val="16"/>
        <rFont val="宋体"/>
        <charset val="134"/>
      </rPr>
      <t>户</t>
    </r>
    <r>
      <rPr>
        <sz val="16"/>
        <rFont val="Times New Roman"/>
        <charset val="0"/>
      </rPr>
      <t>50</t>
    </r>
    <r>
      <rPr>
        <sz val="16"/>
        <rFont val="宋体"/>
        <charset val="134"/>
      </rPr>
      <t>只，每只补助</t>
    </r>
    <r>
      <rPr>
        <sz val="16"/>
        <rFont val="Times New Roman"/>
        <charset val="0"/>
      </rPr>
      <t>100</t>
    </r>
    <r>
      <rPr>
        <sz val="16"/>
        <rFont val="宋体"/>
        <charset val="134"/>
      </rPr>
      <t>元，共计</t>
    </r>
    <r>
      <rPr>
        <sz val="16"/>
        <rFont val="Times New Roman"/>
        <charset val="0"/>
      </rPr>
      <t>0.5</t>
    </r>
    <r>
      <rPr>
        <sz val="16"/>
        <rFont val="宋体"/>
        <charset val="134"/>
      </rPr>
      <t>万元。其中赵湾村</t>
    </r>
    <r>
      <rPr>
        <sz val="16"/>
        <rFont val="Times New Roman"/>
        <charset val="0"/>
      </rPr>
      <t>1</t>
    </r>
    <r>
      <rPr>
        <sz val="16"/>
        <rFont val="宋体"/>
        <charset val="134"/>
      </rPr>
      <t>户</t>
    </r>
    <r>
      <rPr>
        <sz val="16"/>
        <rFont val="Times New Roman"/>
        <charset val="0"/>
      </rPr>
      <t>30</t>
    </r>
    <r>
      <rPr>
        <sz val="16"/>
        <rFont val="宋体"/>
        <charset val="134"/>
      </rPr>
      <t>只，高家村</t>
    </r>
    <r>
      <rPr>
        <sz val="16"/>
        <rFont val="Times New Roman"/>
        <charset val="0"/>
      </rPr>
      <t>1</t>
    </r>
    <r>
      <rPr>
        <sz val="16"/>
        <rFont val="宋体"/>
        <charset val="134"/>
      </rPr>
      <t>户</t>
    </r>
    <r>
      <rPr>
        <sz val="16"/>
        <rFont val="Times New Roman"/>
        <charset val="0"/>
      </rPr>
      <t>20</t>
    </r>
    <r>
      <rPr>
        <sz val="16"/>
        <rFont val="宋体"/>
        <charset val="134"/>
      </rPr>
      <t>只。</t>
    </r>
  </si>
  <si>
    <t>张家川镇新增羊羔养殖到户补助项目</t>
  </si>
  <si>
    <r>
      <rPr>
        <sz val="16"/>
        <rFont val="宋体"/>
        <charset val="134"/>
      </rPr>
      <t>共</t>
    </r>
    <r>
      <rPr>
        <sz val="16"/>
        <rFont val="Times New Roman"/>
        <charset val="0"/>
      </rPr>
      <t>4</t>
    </r>
    <r>
      <rPr>
        <sz val="16"/>
        <rFont val="宋体"/>
        <charset val="134"/>
      </rPr>
      <t>户</t>
    </r>
    <r>
      <rPr>
        <sz val="16"/>
        <rFont val="Times New Roman"/>
        <charset val="0"/>
      </rPr>
      <t>70</t>
    </r>
    <r>
      <rPr>
        <sz val="16"/>
        <rFont val="宋体"/>
        <charset val="134"/>
      </rPr>
      <t>只。赵阳村</t>
    </r>
    <r>
      <rPr>
        <sz val="16"/>
        <rFont val="Times New Roman"/>
        <charset val="0"/>
      </rPr>
      <t>2</t>
    </r>
    <r>
      <rPr>
        <sz val="16"/>
        <rFont val="宋体"/>
        <charset val="134"/>
      </rPr>
      <t>户</t>
    </r>
    <r>
      <rPr>
        <sz val="16"/>
        <rFont val="Times New Roman"/>
        <charset val="0"/>
      </rPr>
      <t>40</t>
    </r>
    <r>
      <rPr>
        <sz val="16"/>
        <rFont val="宋体"/>
        <charset val="134"/>
      </rPr>
      <t>只、瓦泉村</t>
    </r>
    <r>
      <rPr>
        <sz val="16"/>
        <rFont val="Times New Roman"/>
        <charset val="0"/>
      </rPr>
      <t>2</t>
    </r>
    <r>
      <rPr>
        <sz val="16"/>
        <rFont val="宋体"/>
        <charset val="134"/>
      </rPr>
      <t>户</t>
    </r>
    <r>
      <rPr>
        <sz val="16"/>
        <rFont val="Times New Roman"/>
        <charset val="0"/>
      </rPr>
      <t>30</t>
    </r>
    <r>
      <rPr>
        <sz val="16"/>
        <rFont val="宋体"/>
        <charset val="134"/>
      </rPr>
      <t>只。每只补助</t>
    </r>
    <r>
      <rPr>
        <sz val="16"/>
        <rFont val="Times New Roman"/>
        <charset val="0"/>
      </rPr>
      <t>100</t>
    </r>
    <r>
      <rPr>
        <sz val="16"/>
        <rFont val="宋体"/>
        <charset val="134"/>
      </rPr>
      <t>元。</t>
    </r>
  </si>
  <si>
    <t>恭门镇新增羊羔养殖到户补助项目</t>
  </si>
  <si>
    <r>
      <rPr>
        <sz val="16"/>
        <rFont val="宋体"/>
        <charset val="134"/>
      </rPr>
      <t>恭门镇共</t>
    </r>
    <r>
      <rPr>
        <sz val="16"/>
        <rFont val="Times New Roman"/>
        <charset val="0"/>
      </rPr>
      <t>18</t>
    </r>
    <r>
      <rPr>
        <sz val="16"/>
        <rFont val="宋体"/>
        <charset val="134"/>
      </rPr>
      <t>户</t>
    </r>
    <r>
      <rPr>
        <sz val="16"/>
        <rFont val="Times New Roman"/>
        <charset val="0"/>
      </rPr>
      <t>399</t>
    </r>
    <r>
      <rPr>
        <sz val="16"/>
        <rFont val="宋体"/>
        <charset val="134"/>
      </rPr>
      <t>头，每头</t>
    </r>
    <r>
      <rPr>
        <sz val="16"/>
        <rFont val="Times New Roman"/>
        <charset val="0"/>
      </rPr>
      <t>100</t>
    </r>
    <r>
      <rPr>
        <sz val="16"/>
        <rFont val="宋体"/>
        <charset val="134"/>
      </rPr>
      <t>元，共补助</t>
    </r>
    <r>
      <rPr>
        <sz val="16"/>
        <rFont val="Times New Roman"/>
        <charset val="0"/>
      </rPr>
      <t>3.99</t>
    </r>
    <r>
      <rPr>
        <sz val="16"/>
        <rFont val="宋体"/>
        <charset val="134"/>
      </rPr>
      <t>万元。其中梁湾村</t>
    </r>
    <r>
      <rPr>
        <sz val="16"/>
        <rFont val="Times New Roman"/>
        <charset val="0"/>
      </rPr>
      <t>4</t>
    </r>
    <r>
      <rPr>
        <sz val="16"/>
        <rFont val="宋体"/>
        <charset val="134"/>
      </rPr>
      <t>户</t>
    </r>
    <r>
      <rPr>
        <sz val="16"/>
        <rFont val="Times New Roman"/>
        <charset val="0"/>
      </rPr>
      <t>80</t>
    </r>
    <r>
      <rPr>
        <sz val="16"/>
        <rFont val="宋体"/>
        <charset val="134"/>
      </rPr>
      <t>只、海河村</t>
    </r>
    <r>
      <rPr>
        <sz val="16"/>
        <rFont val="Times New Roman"/>
        <charset val="0"/>
      </rPr>
      <t>1</t>
    </r>
    <r>
      <rPr>
        <sz val="16"/>
        <rFont val="宋体"/>
        <charset val="134"/>
      </rPr>
      <t>户</t>
    </r>
    <r>
      <rPr>
        <sz val="16"/>
        <rFont val="Times New Roman"/>
        <charset val="0"/>
      </rPr>
      <t>12</t>
    </r>
    <r>
      <rPr>
        <sz val="16"/>
        <rFont val="宋体"/>
        <charset val="134"/>
      </rPr>
      <t>只、毛磨村</t>
    </r>
    <r>
      <rPr>
        <sz val="16"/>
        <rFont val="Times New Roman"/>
        <charset val="0"/>
      </rPr>
      <t>3</t>
    </r>
    <r>
      <rPr>
        <sz val="16"/>
        <rFont val="宋体"/>
        <charset val="134"/>
      </rPr>
      <t>户</t>
    </r>
    <r>
      <rPr>
        <sz val="16"/>
        <rFont val="Times New Roman"/>
        <charset val="0"/>
      </rPr>
      <t>95</t>
    </r>
    <r>
      <rPr>
        <sz val="16"/>
        <rFont val="宋体"/>
        <charset val="134"/>
      </rPr>
      <t>只、仁湾村</t>
    </r>
    <r>
      <rPr>
        <sz val="16"/>
        <rFont val="Times New Roman"/>
        <charset val="0"/>
      </rPr>
      <t>20</t>
    </r>
    <r>
      <rPr>
        <sz val="16"/>
        <rFont val="宋体"/>
        <charset val="134"/>
      </rPr>
      <t>只</t>
    </r>
    <r>
      <rPr>
        <sz val="16"/>
        <rFont val="Times New Roman"/>
        <charset val="0"/>
      </rPr>
      <t>2</t>
    </r>
    <r>
      <rPr>
        <sz val="16"/>
        <rFont val="宋体"/>
        <charset val="134"/>
      </rPr>
      <t>户、河峪村</t>
    </r>
    <r>
      <rPr>
        <sz val="16"/>
        <rFont val="Times New Roman"/>
        <charset val="0"/>
      </rPr>
      <t>102</t>
    </r>
    <r>
      <rPr>
        <sz val="16"/>
        <rFont val="宋体"/>
        <charset val="134"/>
      </rPr>
      <t>只</t>
    </r>
    <r>
      <rPr>
        <sz val="16"/>
        <rFont val="Times New Roman"/>
        <charset val="0"/>
      </rPr>
      <t>3</t>
    </r>
    <r>
      <rPr>
        <sz val="16"/>
        <rFont val="宋体"/>
        <charset val="134"/>
      </rPr>
      <t>户、毛山村</t>
    </r>
    <r>
      <rPr>
        <sz val="16"/>
        <rFont val="Times New Roman"/>
        <charset val="0"/>
      </rPr>
      <t>50</t>
    </r>
    <r>
      <rPr>
        <sz val="16"/>
        <rFont val="宋体"/>
        <charset val="134"/>
      </rPr>
      <t>只</t>
    </r>
    <r>
      <rPr>
        <sz val="16"/>
        <rFont val="Times New Roman"/>
        <charset val="0"/>
      </rPr>
      <t>3</t>
    </r>
    <r>
      <rPr>
        <sz val="16"/>
        <rFont val="宋体"/>
        <charset val="134"/>
      </rPr>
      <t>户。阴山村</t>
    </r>
    <r>
      <rPr>
        <sz val="16"/>
        <rFont val="Times New Roman"/>
        <charset val="0"/>
      </rPr>
      <t>30</t>
    </r>
    <r>
      <rPr>
        <sz val="16"/>
        <rFont val="宋体"/>
        <charset val="134"/>
      </rPr>
      <t>只</t>
    </r>
    <r>
      <rPr>
        <sz val="16"/>
        <rFont val="Times New Roman"/>
        <charset val="0"/>
      </rPr>
      <t>1</t>
    </r>
    <r>
      <rPr>
        <sz val="16"/>
        <rFont val="宋体"/>
        <charset val="134"/>
      </rPr>
      <t>户</t>
    </r>
    <r>
      <rPr>
        <sz val="16"/>
        <rFont val="Times New Roman"/>
        <charset val="0"/>
      </rPr>
      <t>0.3</t>
    </r>
    <r>
      <rPr>
        <sz val="16"/>
        <rFont val="宋体"/>
        <charset val="134"/>
      </rPr>
      <t>万、天河村</t>
    </r>
    <r>
      <rPr>
        <sz val="16"/>
        <rFont val="Times New Roman"/>
        <charset val="0"/>
      </rPr>
      <t>10</t>
    </r>
    <r>
      <rPr>
        <sz val="16"/>
        <rFont val="宋体"/>
        <charset val="134"/>
      </rPr>
      <t>只</t>
    </r>
    <r>
      <rPr>
        <sz val="16"/>
        <rFont val="Times New Roman"/>
        <charset val="0"/>
      </rPr>
      <t>1</t>
    </r>
    <r>
      <rPr>
        <sz val="16"/>
        <rFont val="宋体"/>
        <charset val="134"/>
      </rPr>
      <t>户。</t>
    </r>
  </si>
  <si>
    <t>新增中蜂养殖到户补助项目</t>
  </si>
  <si>
    <r>
      <rPr>
        <b/>
        <sz val="16"/>
        <rFont val="宋体"/>
        <charset val="134"/>
      </rPr>
      <t>概算投资</t>
    </r>
    <r>
      <rPr>
        <b/>
        <sz val="16"/>
        <rFont val="Times New Roman"/>
        <charset val="0"/>
      </rPr>
      <t>69.16</t>
    </r>
    <r>
      <rPr>
        <b/>
        <sz val="16"/>
        <rFont val="宋体"/>
        <charset val="134"/>
      </rPr>
      <t>万元用于实施中蜂养殖到户补助项目</t>
    </r>
    <r>
      <rPr>
        <b/>
        <sz val="16"/>
        <rFont val="Times New Roman"/>
        <charset val="0"/>
      </rPr>
      <t>1729</t>
    </r>
    <r>
      <rPr>
        <b/>
        <sz val="16"/>
        <rFont val="宋体"/>
        <charset val="134"/>
      </rPr>
      <t>箱，每箱补助</t>
    </r>
    <r>
      <rPr>
        <b/>
        <sz val="16"/>
        <rFont val="Times New Roman"/>
        <charset val="0"/>
      </rPr>
      <t>400</t>
    </r>
    <r>
      <rPr>
        <b/>
        <sz val="16"/>
        <rFont val="宋体"/>
        <charset val="134"/>
      </rPr>
      <t>元。</t>
    </r>
  </si>
  <si>
    <t>木河乡新增中蜂养殖到户补助项目</t>
  </si>
  <si>
    <r>
      <rPr>
        <sz val="16"/>
        <rFont val="宋体"/>
        <charset val="134"/>
      </rPr>
      <t>在木河乡实施脱贫户、监测户新增中蜂到户补助项目</t>
    </r>
    <r>
      <rPr>
        <sz val="16"/>
        <rFont val="Times New Roman"/>
        <charset val="0"/>
      </rPr>
      <t>53</t>
    </r>
    <r>
      <rPr>
        <sz val="16"/>
        <rFont val="宋体"/>
        <charset val="134"/>
      </rPr>
      <t>箱，每箱补助</t>
    </r>
    <r>
      <rPr>
        <sz val="16"/>
        <rFont val="Times New Roman"/>
        <charset val="0"/>
      </rPr>
      <t>400</t>
    </r>
    <r>
      <rPr>
        <sz val="16"/>
        <rFont val="宋体"/>
        <charset val="134"/>
      </rPr>
      <t>元，共补助</t>
    </r>
    <r>
      <rPr>
        <sz val="16"/>
        <rFont val="Times New Roman"/>
        <charset val="0"/>
      </rPr>
      <t>2.12</t>
    </r>
    <r>
      <rPr>
        <sz val="16"/>
        <rFont val="宋体"/>
        <charset val="134"/>
      </rPr>
      <t>万元，其中：高山村</t>
    </r>
    <r>
      <rPr>
        <sz val="16"/>
        <rFont val="Times New Roman"/>
        <charset val="0"/>
      </rPr>
      <t>2</t>
    </r>
    <r>
      <rPr>
        <sz val="16"/>
        <rFont val="宋体"/>
        <charset val="134"/>
      </rPr>
      <t>户</t>
    </r>
    <r>
      <rPr>
        <sz val="16"/>
        <rFont val="Times New Roman"/>
        <charset val="0"/>
      </rPr>
      <t>40</t>
    </r>
    <r>
      <rPr>
        <sz val="16"/>
        <rFont val="宋体"/>
        <charset val="134"/>
      </rPr>
      <t>箱，桃园村</t>
    </r>
    <r>
      <rPr>
        <sz val="16"/>
        <rFont val="Times New Roman"/>
        <charset val="0"/>
      </rPr>
      <t>2</t>
    </r>
    <r>
      <rPr>
        <sz val="16"/>
        <rFont val="宋体"/>
        <charset val="134"/>
      </rPr>
      <t>户</t>
    </r>
    <r>
      <rPr>
        <sz val="16"/>
        <rFont val="Times New Roman"/>
        <charset val="0"/>
      </rPr>
      <t>13</t>
    </r>
    <r>
      <rPr>
        <sz val="16"/>
        <rFont val="宋体"/>
        <charset val="134"/>
      </rPr>
      <t>箱。</t>
    </r>
  </si>
  <si>
    <t>连五乡新增中蜂养殖到户补助项目</t>
  </si>
  <si>
    <r>
      <rPr>
        <sz val="16"/>
        <rFont val="宋体"/>
        <charset val="134"/>
      </rPr>
      <t>连五乡投入</t>
    </r>
    <r>
      <rPr>
        <sz val="16"/>
        <rFont val="Times New Roman"/>
        <charset val="0"/>
      </rPr>
      <t>7.76</t>
    </r>
    <r>
      <rPr>
        <sz val="16"/>
        <rFont val="宋体"/>
        <charset val="134"/>
      </rPr>
      <t>万元新增中蜂</t>
    </r>
    <r>
      <rPr>
        <sz val="16"/>
        <rFont val="Times New Roman"/>
        <charset val="0"/>
      </rPr>
      <t>194</t>
    </r>
    <r>
      <rPr>
        <sz val="16"/>
        <rFont val="宋体"/>
        <charset val="134"/>
      </rPr>
      <t>箱，每箱补助</t>
    </r>
    <r>
      <rPr>
        <sz val="16"/>
        <rFont val="Times New Roman"/>
        <charset val="0"/>
      </rPr>
      <t>400</t>
    </r>
    <r>
      <rPr>
        <sz val="16"/>
        <rFont val="宋体"/>
        <charset val="134"/>
      </rPr>
      <t>元。其中兰家村</t>
    </r>
    <r>
      <rPr>
        <sz val="16"/>
        <rFont val="Times New Roman"/>
        <charset val="0"/>
      </rPr>
      <t>1</t>
    </r>
    <r>
      <rPr>
        <sz val="16"/>
        <rFont val="宋体"/>
        <charset val="134"/>
      </rPr>
      <t>户</t>
    </r>
    <r>
      <rPr>
        <sz val="16"/>
        <rFont val="Times New Roman"/>
        <charset val="0"/>
      </rPr>
      <t>37</t>
    </r>
    <r>
      <rPr>
        <sz val="16"/>
        <rFont val="宋体"/>
        <charset val="134"/>
      </rPr>
      <t>箱，四合村</t>
    </r>
    <r>
      <rPr>
        <sz val="16"/>
        <rFont val="Times New Roman"/>
        <charset val="0"/>
      </rPr>
      <t>6</t>
    </r>
    <r>
      <rPr>
        <sz val="16"/>
        <rFont val="宋体"/>
        <charset val="134"/>
      </rPr>
      <t>户</t>
    </r>
    <r>
      <rPr>
        <sz val="16"/>
        <rFont val="Times New Roman"/>
        <charset val="0"/>
      </rPr>
      <t>105</t>
    </r>
    <r>
      <rPr>
        <sz val="16"/>
        <rFont val="宋体"/>
        <charset val="134"/>
      </rPr>
      <t>箱，中渠村</t>
    </r>
    <r>
      <rPr>
        <sz val="16"/>
        <rFont val="Times New Roman"/>
        <charset val="0"/>
      </rPr>
      <t>3</t>
    </r>
    <r>
      <rPr>
        <sz val="16"/>
        <rFont val="宋体"/>
        <charset val="134"/>
      </rPr>
      <t>户</t>
    </r>
    <r>
      <rPr>
        <sz val="16"/>
        <rFont val="Times New Roman"/>
        <charset val="0"/>
      </rPr>
      <t>12</t>
    </r>
    <r>
      <rPr>
        <sz val="16"/>
        <rFont val="宋体"/>
        <charset val="134"/>
      </rPr>
      <t>箱，贠家村</t>
    </r>
    <r>
      <rPr>
        <sz val="16"/>
        <rFont val="Times New Roman"/>
        <charset val="0"/>
      </rPr>
      <t>5</t>
    </r>
    <r>
      <rPr>
        <sz val="16"/>
        <rFont val="宋体"/>
        <charset val="134"/>
      </rPr>
      <t>户</t>
    </r>
    <r>
      <rPr>
        <sz val="16"/>
        <rFont val="Times New Roman"/>
        <charset val="0"/>
      </rPr>
      <t>40</t>
    </r>
    <r>
      <rPr>
        <sz val="16"/>
        <rFont val="宋体"/>
        <charset val="134"/>
      </rPr>
      <t>箱。</t>
    </r>
  </si>
  <si>
    <t>平安乡新增中蜂养殖到户补助项目</t>
  </si>
  <si>
    <r>
      <rPr>
        <sz val="16"/>
        <rFont val="宋体"/>
        <charset val="134"/>
      </rPr>
      <t>为平安乡脱贫户、监测户实施中蜂养殖到户补助项目，每箱补助</t>
    </r>
    <r>
      <rPr>
        <sz val="16"/>
        <rFont val="Times New Roman"/>
        <charset val="0"/>
      </rPr>
      <t>400</t>
    </r>
    <r>
      <rPr>
        <sz val="16"/>
        <rFont val="宋体"/>
        <charset val="134"/>
      </rPr>
      <t>元，总计</t>
    </r>
    <r>
      <rPr>
        <sz val="16"/>
        <rFont val="Times New Roman"/>
        <charset val="0"/>
      </rPr>
      <t>325</t>
    </r>
    <r>
      <rPr>
        <sz val="16"/>
        <rFont val="宋体"/>
        <charset val="134"/>
      </rPr>
      <t>箱</t>
    </r>
    <r>
      <rPr>
        <sz val="16"/>
        <rFont val="Times New Roman"/>
        <charset val="0"/>
      </rPr>
      <t>13</t>
    </r>
    <r>
      <rPr>
        <sz val="16"/>
        <rFont val="宋体"/>
        <charset val="134"/>
      </rPr>
      <t>万元，其中脱贫户马原村</t>
    </r>
    <r>
      <rPr>
        <sz val="16"/>
        <rFont val="Times New Roman"/>
        <charset val="0"/>
      </rPr>
      <t>3</t>
    </r>
    <r>
      <rPr>
        <sz val="16"/>
        <rFont val="宋体"/>
        <charset val="134"/>
      </rPr>
      <t>户</t>
    </r>
    <r>
      <rPr>
        <sz val="16"/>
        <rFont val="Times New Roman"/>
        <charset val="0"/>
      </rPr>
      <t>40</t>
    </r>
    <r>
      <rPr>
        <sz val="16"/>
        <rFont val="宋体"/>
        <charset val="134"/>
      </rPr>
      <t>箱，水泉村</t>
    </r>
    <r>
      <rPr>
        <sz val="16"/>
        <rFont val="Times New Roman"/>
        <charset val="0"/>
      </rPr>
      <t>14</t>
    </r>
    <r>
      <rPr>
        <sz val="16"/>
        <rFont val="宋体"/>
        <charset val="134"/>
      </rPr>
      <t>户</t>
    </r>
    <r>
      <rPr>
        <sz val="16"/>
        <rFont val="Times New Roman"/>
        <charset val="0"/>
      </rPr>
      <t>280</t>
    </r>
    <r>
      <rPr>
        <sz val="16"/>
        <rFont val="宋体"/>
        <charset val="134"/>
      </rPr>
      <t>箱；监测户马原村</t>
    </r>
    <r>
      <rPr>
        <sz val="16"/>
        <rFont val="Times New Roman"/>
        <charset val="0"/>
      </rPr>
      <t>1</t>
    </r>
    <r>
      <rPr>
        <sz val="16"/>
        <rFont val="宋体"/>
        <charset val="134"/>
      </rPr>
      <t>户</t>
    </r>
    <r>
      <rPr>
        <sz val="16"/>
        <rFont val="Times New Roman"/>
        <charset val="0"/>
      </rPr>
      <t>5</t>
    </r>
    <r>
      <rPr>
        <sz val="16"/>
        <rFont val="宋体"/>
        <charset val="134"/>
      </rPr>
      <t>箱。</t>
    </r>
  </si>
  <si>
    <t>梁山镇新增中蜂养殖到户补助项目</t>
  </si>
  <si>
    <r>
      <rPr>
        <sz val="16"/>
        <rFont val="宋体"/>
        <charset val="134"/>
      </rPr>
      <t>为梁山镇脱贫户实施中蜂养殖到户项目，每项补助</t>
    </r>
    <r>
      <rPr>
        <sz val="16"/>
        <rFont val="Times New Roman"/>
        <charset val="0"/>
      </rPr>
      <t>400</t>
    </r>
    <r>
      <rPr>
        <sz val="16"/>
        <rFont val="宋体"/>
        <charset val="134"/>
      </rPr>
      <t>元。需投入</t>
    </r>
    <r>
      <rPr>
        <sz val="16"/>
        <rFont val="Times New Roman"/>
        <charset val="0"/>
      </rPr>
      <t>1.2</t>
    </r>
    <r>
      <rPr>
        <sz val="16"/>
        <rFont val="宋体"/>
        <charset val="134"/>
      </rPr>
      <t>万元。其中阳洼村</t>
    </r>
    <r>
      <rPr>
        <sz val="16"/>
        <rFont val="Times New Roman"/>
        <charset val="0"/>
      </rPr>
      <t>2</t>
    </r>
    <r>
      <rPr>
        <sz val="16"/>
        <rFont val="宋体"/>
        <charset val="134"/>
      </rPr>
      <t>户</t>
    </r>
    <r>
      <rPr>
        <sz val="16"/>
        <rFont val="Times New Roman"/>
        <charset val="0"/>
      </rPr>
      <t>15</t>
    </r>
    <r>
      <rPr>
        <sz val="16"/>
        <rFont val="宋体"/>
        <charset val="134"/>
      </rPr>
      <t>箱，樱桃沟村</t>
    </r>
    <r>
      <rPr>
        <sz val="16"/>
        <rFont val="Times New Roman"/>
        <charset val="0"/>
      </rPr>
      <t>15</t>
    </r>
    <r>
      <rPr>
        <sz val="16"/>
        <rFont val="宋体"/>
        <charset val="134"/>
      </rPr>
      <t>箱。</t>
    </r>
  </si>
  <si>
    <t>马关镇新增中蜂养殖到户补助项目</t>
  </si>
  <si>
    <r>
      <rPr>
        <sz val="16"/>
        <rFont val="宋体"/>
        <charset val="134"/>
      </rPr>
      <t>在马关镇</t>
    </r>
    <r>
      <rPr>
        <sz val="16"/>
        <rFont val="Times New Roman"/>
        <charset val="134"/>
      </rPr>
      <t>3</t>
    </r>
    <r>
      <rPr>
        <sz val="16"/>
        <rFont val="宋体"/>
        <charset val="134"/>
      </rPr>
      <t>个村</t>
    </r>
    <r>
      <rPr>
        <sz val="16"/>
        <rFont val="Times New Roman"/>
        <charset val="134"/>
      </rPr>
      <t>12</t>
    </r>
    <r>
      <rPr>
        <sz val="16"/>
        <rFont val="宋体"/>
        <charset val="134"/>
      </rPr>
      <t>户实施中蜂养殖到户补助项目</t>
    </r>
    <r>
      <rPr>
        <sz val="16"/>
        <rFont val="Times New Roman"/>
        <charset val="134"/>
      </rPr>
      <t>190</t>
    </r>
    <r>
      <rPr>
        <sz val="16"/>
        <rFont val="宋体"/>
        <charset val="134"/>
      </rPr>
      <t>箱，每箱补助</t>
    </r>
    <r>
      <rPr>
        <sz val="16"/>
        <rFont val="Times New Roman"/>
        <charset val="134"/>
      </rPr>
      <t>400</t>
    </r>
    <r>
      <rPr>
        <sz val="16"/>
        <rFont val="宋体"/>
        <charset val="134"/>
      </rPr>
      <t>元，共补助</t>
    </r>
    <r>
      <rPr>
        <sz val="16"/>
        <rFont val="Times New Roman"/>
        <charset val="134"/>
      </rPr>
      <t>7.6</t>
    </r>
    <r>
      <rPr>
        <sz val="16"/>
        <rFont val="宋体"/>
        <charset val="134"/>
      </rPr>
      <t>万元；其中石川村</t>
    </r>
    <r>
      <rPr>
        <sz val="16"/>
        <rFont val="Times New Roman"/>
        <charset val="134"/>
      </rPr>
      <t>5</t>
    </r>
    <r>
      <rPr>
        <sz val="16"/>
        <rFont val="宋体"/>
        <charset val="134"/>
      </rPr>
      <t>户</t>
    </r>
    <r>
      <rPr>
        <sz val="16"/>
        <rFont val="Times New Roman"/>
        <charset val="134"/>
      </rPr>
      <t>100</t>
    </r>
    <r>
      <rPr>
        <sz val="16"/>
        <rFont val="宋体"/>
        <charset val="134"/>
      </rPr>
      <t>箱、八杜村</t>
    </r>
    <r>
      <rPr>
        <sz val="16"/>
        <rFont val="Times New Roman"/>
        <charset val="134"/>
      </rPr>
      <t>5</t>
    </r>
    <r>
      <rPr>
        <sz val="16"/>
        <rFont val="宋体"/>
        <charset val="134"/>
      </rPr>
      <t>户</t>
    </r>
    <r>
      <rPr>
        <sz val="16"/>
        <rFont val="Times New Roman"/>
        <charset val="134"/>
      </rPr>
      <t>50</t>
    </r>
    <r>
      <rPr>
        <sz val="16"/>
        <rFont val="宋体"/>
        <charset val="134"/>
      </rPr>
      <t>箱，黄花村</t>
    </r>
    <r>
      <rPr>
        <sz val="16"/>
        <rFont val="Times New Roman"/>
        <charset val="134"/>
      </rPr>
      <t>2</t>
    </r>
    <r>
      <rPr>
        <sz val="16"/>
        <rFont val="宋体"/>
        <charset val="134"/>
      </rPr>
      <t>户</t>
    </r>
    <r>
      <rPr>
        <sz val="16"/>
        <rFont val="Times New Roman"/>
        <charset val="134"/>
      </rPr>
      <t>40</t>
    </r>
    <r>
      <rPr>
        <sz val="16"/>
        <rFont val="宋体"/>
        <charset val="134"/>
      </rPr>
      <t>箱</t>
    </r>
  </si>
  <si>
    <t>马鹿镇新增中蜂养殖到户补助项目</t>
  </si>
  <si>
    <r>
      <rPr>
        <sz val="16"/>
        <rFont val="宋体"/>
        <charset val="134"/>
      </rPr>
      <t>针对脱贫户和监测户，在马鹿镇申报中蜂养殖涉及脱贫户</t>
    </r>
    <r>
      <rPr>
        <sz val="16"/>
        <rFont val="Times New Roman"/>
        <charset val="0"/>
      </rPr>
      <t>28</t>
    </r>
    <r>
      <rPr>
        <sz val="16"/>
        <rFont val="宋体"/>
        <charset val="134"/>
      </rPr>
      <t>户</t>
    </r>
    <r>
      <rPr>
        <sz val="16"/>
        <rFont val="Times New Roman"/>
        <charset val="0"/>
      </rPr>
      <t>345</t>
    </r>
    <r>
      <rPr>
        <sz val="16"/>
        <rFont val="宋体"/>
        <charset val="134"/>
      </rPr>
      <t>箱，监测户</t>
    </r>
    <r>
      <rPr>
        <sz val="16"/>
        <rFont val="Times New Roman"/>
        <charset val="0"/>
      </rPr>
      <t>10</t>
    </r>
    <r>
      <rPr>
        <sz val="16"/>
        <rFont val="宋体"/>
        <charset val="134"/>
      </rPr>
      <t>户</t>
    </r>
    <r>
      <rPr>
        <sz val="16"/>
        <rFont val="Times New Roman"/>
        <charset val="0"/>
      </rPr>
      <t>142</t>
    </r>
    <r>
      <rPr>
        <sz val="16"/>
        <rFont val="宋体"/>
        <charset val="134"/>
      </rPr>
      <t>箱，每箱补助</t>
    </r>
    <r>
      <rPr>
        <sz val="16"/>
        <rFont val="Times New Roman"/>
        <charset val="0"/>
      </rPr>
      <t>400</t>
    </r>
    <r>
      <rPr>
        <sz val="16"/>
        <rFont val="宋体"/>
        <charset val="134"/>
      </rPr>
      <t>元，牌楼村脱贫户</t>
    </r>
    <r>
      <rPr>
        <sz val="16"/>
        <rFont val="Times New Roman"/>
        <charset val="0"/>
      </rPr>
      <t>1</t>
    </r>
    <r>
      <rPr>
        <sz val="16"/>
        <rFont val="宋体"/>
        <charset val="134"/>
      </rPr>
      <t>户</t>
    </r>
    <r>
      <rPr>
        <sz val="16"/>
        <rFont val="Times New Roman"/>
        <charset val="0"/>
      </rPr>
      <t>20</t>
    </r>
    <r>
      <rPr>
        <sz val="16"/>
        <rFont val="宋体"/>
        <charset val="134"/>
      </rPr>
      <t>箱、监测户</t>
    </r>
    <r>
      <rPr>
        <sz val="16"/>
        <rFont val="Times New Roman"/>
        <charset val="0"/>
      </rPr>
      <t>2</t>
    </r>
    <r>
      <rPr>
        <sz val="16"/>
        <rFont val="宋体"/>
        <charset val="134"/>
      </rPr>
      <t>户</t>
    </r>
    <r>
      <rPr>
        <sz val="16"/>
        <rFont val="Times New Roman"/>
        <charset val="0"/>
      </rPr>
      <t>40</t>
    </r>
    <r>
      <rPr>
        <sz val="16"/>
        <rFont val="宋体"/>
        <charset val="134"/>
      </rPr>
      <t>箱；金川村脱贫户</t>
    </r>
    <r>
      <rPr>
        <sz val="16"/>
        <rFont val="Times New Roman"/>
        <charset val="0"/>
      </rPr>
      <t>6</t>
    </r>
    <r>
      <rPr>
        <sz val="16"/>
        <rFont val="宋体"/>
        <charset val="134"/>
      </rPr>
      <t>户</t>
    </r>
    <r>
      <rPr>
        <sz val="16"/>
        <rFont val="Times New Roman"/>
        <charset val="0"/>
      </rPr>
      <t>30</t>
    </r>
    <r>
      <rPr>
        <sz val="16"/>
        <rFont val="宋体"/>
        <charset val="134"/>
      </rPr>
      <t>箱；石庄科村脱贫户</t>
    </r>
    <r>
      <rPr>
        <sz val="16"/>
        <rFont val="Times New Roman"/>
        <charset val="0"/>
      </rPr>
      <t>4</t>
    </r>
    <r>
      <rPr>
        <sz val="16"/>
        <rFont val="宋体"/>
        <charset val="134"/>
      </rPr>
      <t>户</t>
    </r>
    <r>
      <rPr>
        <sz val="16"/>
        <rFont val="Times New Roman"/>
        <charset val="0"/>
      </rPr>
      <t>100</t>
    </r>
    <r>
      <rPr>
        <sz val="16"/>
        <rFont val="宋体"/>
        <charset val="134"/>
      </rPr>
      <t>箱、监测户</t>
    </r>
    <r>
      <rPr>
        <sz val="16"/>
        <rFont val="Times New Roman"/>
        <charset val="0"/>
      </rPr>
      <t>2</t>
    </r>
    <r>
      <rPr>
        <sz val="16"/>
        <rFont val="宋体"/>
        <charset val="134"/>
      </rPr>
      <t>户</t>
    </r>
    <r>
      <rPr>
        <sz val="16"/>
        <rFont val="Times New Roman"/>
        <charset val="0"/>
      </rPr>
      <t>50</t>
    </r>
    <r>
      <rPr>
        <sz val="16"/>
        <rFont val="宋体"/>
        <charset val="134"/>
      </rPr>
      <t>箱；花园村脱贫户</t>
    </r>
    <r>
      <rPr>
        <sz val="16"/>
        <rFont val="Times New Roman"/>
        <charset val="0"/>
      </rPr>
      <t>10</t>
    </r>
    <r>
      <rPr>
        <sz val="16"/>
        <rFont val="宋体"/>
        <charset val="134"/>
      </rPr>
      <t>户</t>
    </r>
    <r>
      <rPr>
        <sz val="16"/>
        <rFont val="Times New Roman"/>
        <charset val="0"/>
      </rPr>
      <t>55</t>
    </r>
    <r>
      <rPr>
        <sz val="16"/>
        <rFont val="宋体"/>
        <charset val="134"/>
      </rPr>
      <t>箱、监测户</t>
    </r>
    <r>
      <rPr>
        <sz val="16"/>
        <rFont val="Times New Roman"/>
        <charset val="0"/>
      </rPr>
      <t>5</t>
    </r>
    <r>
      <rPr>
        <sz val="16"/>
        <rFont val="宋体"/>
        <charset val="134"/>
      </rPr>
      <t>户</t>
    </r>
    <r>
      <rPr>
        <sz val="16"/>
        <rFont val="Times New Roman"/>
        <charset val="0"/>
      </rPr>
      <t>27</t>
    </r>
    <r>
      <rPr>
        <sz val="16"/>
        <rFont val="宋体"/>
        <charset val="134"/>
      </rPr>
      <t>箱；寺湾村脱贫户</t>
    </r>
    <r>
      <rPr>
        <sz val="16"/>
        <rFont val="Times New Roman"/>
        <charset val="0"/>
      </rPr>
      <t>7</t>
    </r>
    <r>
      <rPr>
        <sz val="16"/>
        <rFont val="宋体"/>
        <charset val="134"/>
      </rPr>
      <t>户</t>
    </r>
    <r>
      <rPr>
        <sz val="16"/>
        <rFont val="Times New Roman"/>
        <charset val="0"/>
      </rPr>
      <t>140</t>
    </r>
    <r>
      <rPr>
        <sz val="16"/>
        <rFont val="宋体"/>
        <charset val="134"/>
      </rPr>
      <t>箱、监测户</t>
    </r>
    <r>
      <rPr>
        <sz val="16"/>
        <rFont val="Times New Roman"/>
        <charset val="0"/>
      </rPr>
      <t>1</t>
    </r>
    <r>
      <rPr>
        <sz val="16"/>
        <rFont val="宋体"/>
        <charset val="134"/>
      </rPr>
      <t>户</t>
    </r>
    <r>
      <rPr>
        <sz val="16"/>
        <rFont val="Times New Roman"/>
        <charset val="0"/>
      </rPr>
      <t>25</t>
    </r>
    <r>
      <rPr>
        <sz val="16"/>
        <rFont val="宋体"/>
        <charset val="134"/>
      </rPr>
      <t>箱。</t>
    </r>
  </si>
  <si>
    <t>闫家乡新增中蜂养殖到户补助项目</t>
  </si>
  <si>
    <t>2025.01-
2025.13</t>
  </si>
  <si>
    <r>
      <rPr>
        <sz val="16"/>
        <rFont val="宋体"/>
        <charset val="0"/>
      </rPr>
      <t>王坪村</t>
    </r>
    <r>
      <rPr>
        <sz val="16"/>
        <rFont val="Times New Roman"/>
        <charset val="0"/>
      </rPr>
      <t>1</t>
    </r>
    <r>
      <rPr>
        <sz val="16"/>
        <rFont val="宋体"/>
        <charset val="0"/>
      </rPr>
      <t>户脱贫户养殖中蜂</t>
    </r>
    <r>
      <rPr>
        <sz val="16"/>
        <rFont val="Times New Roman"/>
        <charset val="0"/>
      </rPr>
      <t>30</t>
    </r>
    <r>
      <rPr>
        <sz val="16"/>
        <rFont val="宋体"/>
        <charset val="0"/>
      </rPr>
      <t>箱，每箱补助</t>
    </r>
    <r>
      <rPr>
        <sz val="16"/>
        <rFont val="Times New Roman"/>
        <charset val="0"/>
      </rPr>
      <t>400</t>
    </r>
    <r>
      <rPr>
        <sz val="16"/>
        <rFont val="宋体"/>
        <charset val="0"/>
      </rPr>
      <t>元，共需资金</t>
    </r>
    <r>
      <rPr>
        <sz val="16"/>
        <rFont val="Times New Roman"/>
        <charset val="0"/>
      </rPr>
      <t>1.2</t>
    </r>
    <r>
      <rPr>
        <sz val="16"/>
        <rFont val="宋体"/>
        <charset val="0"/>
      </rPr>
      <t>万元</t>
    </r>
  </si>
  <si>
    <t>张棉驿乡新增中蜂养殖到户补助项目</t>
  </si>
  <si>
    <r>
      <rPr>
        <sz val="16"/>
        <rFont val="宋体"/>
        <charset val="134"/>
      </rPr>
      <t>投资</t>
    </r>
    <r>
      <rPr>
        <sz val="16"/>
        <rFont val="Times New Roman"/>
        <charset val="0"/>
      </rPr>
      <t>6.6</t>
    </r>
    <r>
      <rPr>
        <sz val="16"/>
        <rFont val="宋体"/>
        <charset val="134"/>
      </rPr>
      <t>万元，</t>
    </r>
    <r>
      <rPr>
        <sz val="16"/>
        <rFont val="Times New Roman"/>
        <charset val="0"/>
      </rPr>
      <t>24</t>
    </r>
    <r>
      <rPr>
        <sz val="16"/>
        <rFont val="宋体"/>
        <charset val="134"/>
      </rPr>
      <t>户养殖中蜂</t>
    </r>
    <r>
      <rPr>
        <sz val="16"/>
        <rFont val="Times New Roman"/>
        <charset val="0"/>
      </rPr>
      <t>165</t>
    </r>
    <r>
      <rPr>
        <sz val="16"/>
        <rFont val="宋体"/>
        <charset val="134"/>
      </rPr>
      <t>箱，其中东峡村</t>
    </r>
    <r>
      <rPr>
        <sz val="16"/>
        <rFont val="Times New Roman"/>
        <charset val="0"/>
      </rPr>
      <t>13</t>
    </r>
    <r>
      <rPr>
        <sz val="16"/>
        <rFont val="宋体"/>
        <charset val="134"/>
      </rPr>
      <t>户</t>
    </r>
    <r>
      <rPr>
        <sz val="16"/>
        <rFont val="Times New Roman"/>
        <charset val="0"/>
      </rPr>
      <t>110</t>
    </r>
    <r>
      <rPr>
        <sz val="16"/>
        <rFont val="宋体"/>
        <charset val="134"/>
      </rPr>
      <t>箱，马夭村</t>
    </r>
    <r>
      <rPr>
        <sz val="16"/>
        <rFont val="Times New Roman"/>
        <charset val="0"/>
      </rPr>
      <t>11</t>
    </r>
    <r>
      <rPr>
        <sz val="16"/>
        <rFont val="宋体"/>
        <charset val="134"/>
      </rPr>
      <t>户</t>
    </r>
    <r>
      <rPr>
        <sz val="16"/>
        <rFont val="Times New Roman"/>
        <charset val="0"/>
      </rPr>
      <t>55</t>
    </r>
    <r>
      <rPr>
        <sz val="16"/>
        <rFont val="宋体"/>
        <charset val="134"/>
      </rPr>
      <t>箱，</t>
    </r>
  </si>
  <si>
    <t>龙山镇新增中蜂养殖到户补助项目</t>
  </si>
  <si>
    <r>
      <rPr>
        <sz val="16"/>
        <rFont val="宋体"/>
        <charset val="134"/>
      </rPr>
      <t>龙山镇养蜂基地共</t>
    </r>
    <r>
      <rPr>
        <sz val="16"/>
        <rFont val="Times New Roman"/>
        <charset val="0"/>
      </rPr>
      <t>50</t>
    </r>
    <r>
      <rPr>
        <sz val="16"/>
        <rFont val="宋体"/>
        <charset val="134"/>
      </rPr>
      <t>箱，每箱补助</t>
    </r>
    <r>
      <rPr>
        <sz val="16"/>
        <rFont val="Times New Roman"/>
        <charset val="0"/>
      </rPr>
      <t>400</t>
    </r>
    <r>
      <rPr>
        <sz val="16"/>
        <rFont val="宋体"/>
        <charset val="134"/>
      </rPr>
      <t>元，共</t>
    </r>
    <r>
      <rPr>
        <sz val="16"/>
        <rFont val="Times New Roman"/>
        <charset val="0"/>
      </rPr>
      <t>2</t>
    </r>
    <r>
      <rPr>
        <sz val="16"/>
        <rFont val="宋体"/>
        <charset val="134"/>
      </rPr>
      <t>万元，其中，脱贫户：连南梁村</t>
    </r>
    <r>
      <rPr>
        <sz val="16"/>
        <rFont val="Times New Roman"/>
        <charset val="0"/>
      </rPr>
      <t>1</t>
    </r>
    <r>
      <rPr>
        <sz val="16"/>
        <rFont val="宋体"/>
        <charset val="134"/>
      </rPr>
      <t>户</t>
    </r>
    <r>
      <rPr>
        <sz val="16"/>
        <rFont val="Times New Roman"/>
        <charset val="0"/>
      </rPr>
      <t>50</t>
    </r>
    <r>
      <rPr>
        <sz val="16"/>
        <rFont val="宋体"/>
        <charset val="134"/>
      </rPr>
      <t>箱；</t>
    </r>
  </si>
  <si>
    <t>大阳镇新增中蜂养殖到户补助项目</t>
  </si>
  <si>
    <r>
      <rPr>
        <sz val="16"/>
        <rFont val="宋体"/>
        <charset val="134"/>
      </rPr>
      <t>大阳镇投入</t>
    </r>
    <r>
      <rPr>
        <sz val="16"/>
        <rFont val="Times New Roman"/>
        <charset val="0"/>
      </rPr>
      <t>0.36</t>
    </r>
    <r>
      <rPr>
        <sz val="16"/>
        <rFont val="宋体"/>
        <charset val="134"/>
      </rPr>
      <t>万元监测户、脱贫户补助中蜂</t>
    </r>
    <r>
      <rPr>
        <sz val="16"/>
        <rFont val="Times New Roman"/>
        <charset val="0"/>
      </rPr>
      <t>9</t>
    </r>
    <r>
      <rPr>
        <sz val="16"/>
        <rFont val="宋体"/>
        <charset val="134"/>
      </rPr>
      <t>箱，每箱补助</t>
    </r>
    <r>
      <rPr>
        <sz val="16"/>
        <rFont val="Times New Roman"/>
        <charset val="0"/>
      </rPr>
      <t>400</t>
    </r>
    <r>
      <rPr>
        <sz val="16"/>
        <rFont val="宋体"/>
        <charset val="134"/>
      </rPr>
      <t>元。其中：刘沟村</t>
    </r>
    <r>
      <rPr>
        <sz val="16"/>
        <rFont val="Times New Roman"/>
        <charset val="0"/>
      </rPr>
      <t>1</t>
    </r>
    <r>
      <rPr>
        <sz val="16"/>
        <rFont val="宋体"/>
        <charset val="134"/>
      </rPr>
      <t>户</t>
    </r>
    <r>
      <rPr>
        <sz val="16"/>
        <rFont val="Times New Roman"/>
        <charset val="0"/>
      </rPr>
      <t>5</t>
    </r>
    <r>
      <rPr>
        <sz val="16"/>
        <rFont val="宋体"/>
        <charset val="134"/>
      </rPr>
      <t>箱、双庙村</t>
    </r>
    <r>
      <rPr>
        <sz val="16"/>
        <rFont val="Times New Roman"/>
        <charset val="0"/>
      </rPr>
      <t>2</t>
    </r>
    <r>
      <rPr>
        <sz val="16"/>
        <rFont val="宋体"/>
        <charset val="134"/>
      </rPr>
      <t>户</t>
    </r>
    <r>
      <rPr>
        <sz val="16"/>
        <rFont val="Times New Roman"/>
        <charset val="0"/>
      </rPr>
      <t>4</t>
    </r>
    <r>
      <rPr>
        <sz val="16"/>
        <rFont val="宋体"/>
        <charset val="134"/>
      </rPr>
      <t>箱。</t>
    </r>
  </si>
  <si>
    <t>川王镇新增中蜂养殖到户补助项目</t>
  </si>
  <si>
    <r>
      <rPr>
        <sz val="16"/>
        <rFont val="宋体"/>
        <charset val="134"/>
      </rPr>
      <t>在川王镇</t>
    </r>
    <r>
      <rPr>
        <sz val="16"/>
        <rFont val="Times New Roman"/>
        <charset val="0"/>
      </rPr>
      <t>3</t>
    </r>
    <r>
      <rPr>
        <sz val="16"/>
        <rFont val="宋体"/>
        <charset val="134"/>
      </rPr>
      <t>村投资</t>
    </r>
    <r>
      <rPr>
        <sz val="16"/>
        <rFont val="Times New Roman"/>
        <charset val="0"/>
      </rPr>
      <t>2.84</t>
    </r>
    <r>
      <rPr>
        <sz val="16"/>
        <rFont val="宋体"/>
        <charset val="134"/>
      </rPr>
      <t>万元补助中蜂</t>
    </r>
    <r>
      <rPr>
        <sz val="16"/>
        <rFont val="Times New Roman"/>
        <charset val="0"/>
      </rPr>
      <t>71</t>
    </r>
    <r>
      <rPr>
        <sz val="16"/>
        <rFont val="宋体"/>
        <charset val="134"/>
      </rPr>
      <t>箱，其中范湾村</t>
    </r>
    <r>
      <rPr>
        <sz val="16"/>
        <rFont val="Times New Roman"/>
        <charset val="0"/>
      </rPr>
      <t>21</t>
    </r>
    <r>
      <rPr>
        <sz val="16"/>
        <rFont val="宋体"/>
        <charset val="134"/>
      </rPr>
      <t>箱，何湾村</t>
    </r>
    <r>
      <rPr>
        <sz val="16"/>
        <rFont val="Times New Roman"/>
        <charset val="0"/>
      </rPr>
      <t>15</t>
    </r>
    <r>
      <rPr>
        <sz val="16"/>
        <rFont val="宋体"/>
        <charset val="134"/>
      </rPr>
      <t>箱，松树湾村</t>
    </r>
    <r>
      <rPr>
        <sz val="16"/>
        <rFont val="Times New Roman"/>
        <charset val="0"/>
      </rPr>
      <t>35</t>
    </r>
    <r>
      <rPr>
        <sz val="16"/>
        <rFont val="宋体"/>
        <charset val="134"/>
      </rPr>
      <t>箱。每箱</t>
    </r>
    <r>
      <rPr>
        <sz val="16"/>
        <rFont val="Times New Roman"/>
        <charset val="0"/>
      </rPr>
      <t>400</t>
    </r>
    <r>
      <rPr>
        <sz val="16"/>
        <rFont val="宋体"/>
        <charset val="134"/>
      </rPr>
      <t>元</t>
    </r>
  </si>
  <si>
    <t>刘堡镇新增中蜂养殖到户补助项目</t>
  </si>
  <si>
    <r>
      <rPr>
        <sz val="16"/>
        <rFont val="宋体"/>
        <charset val="134"/>
      </rPr>
      <t>共计</t>
    </r>
    <r>
      <rPr>
        <sz val="16"/>
        <rFont val="Times New Roman"/>
        <charset val="0"/>
      </rPr>
      <t>3</t>
    </r>
    <r>
      <rPr>
        <sz val="16"/>
        <rFont val="宋体"/>
        <charset val="134"/>
      </rPr>
      <t>村</t>
    </r>
    <r>
      <rPr>
        <sz val="16"/>
        <rFont val="Times New Roman"/>
        <charset val="0"/>
      </rPr>
      <t>16</t>
    </r>
    <r>
      <rPr>
        <sz val="16"/>
        <rFont val="宋体"/>
        <charset val="134"/>
      </rPr>
      <t>户</t>
    </r>
    <r>
      <rPr>
        <sz val="16"/>
        <rFont val="Times New Roman"/>
        <charset val="0"/>
      </rPr>
      <t>90</t>
    </r>
    <r>
      <rPr>
        <sz val="16"/>
        <rFont val="宋体"/>
        <charset val="134"/>
      </rPr>
      <t>箱，每箱补助</t>
    </r>
    <r>
      <rPr>
        <sz val="16"/>
        <rFont val="Times New Roman"/>
        <charset val="0"/>
      </rPr>
      <t>400</t>
    </r>
    <r>
      <rPr>
        <sz val="16"/>
        <rFont val="宋体"/>
        <charset val="134"/>
      </rPr>
      <t>元，共计</t>
    </r>
    <r>
      <rPr>
        <sz val="16"/>
        <rFont val="Times New Roman"/>
        <charset val="0"/>
      </rPr>
      <t>3.6</t>
    </r>
    <r>
      <rPr>
        <sz val="16"/>
        <rFont val="宋体"/>
        <charset val="134"/>
      </rPr>
      <t>万元。其中高家村</t>
    </r>
    <r>
      <rPr>
        <sz val="16"/>
        <rFont val="Times New Roman"/>
        <charset val="0"/>
      </rPr>
      <t>8</t>
    </r>
    <r>
      <rPr>
        <sz val="16"/>
        <rFont val="宋体"/>
        <charset val="134"/>
      </rPr>
      <t>户</t>
    </r>
    <r>
      <rPr>
        <sz val="16"/>
        <rFont val="Times New Roman"/>
        <charset val="0"/>
      </rPr>
      <t>56</t>
    </r>
    <r>
      <rPr>
        <sz val="16"/>
        <rFont val="宋体"/>
        <charset val="134"/>
      </rPr>
      <t>箱，丰银村</t>
    </r>
    <r>
      <rPr>
        <sz val="16"/>
        <rFont val="Times New Roman"/>
        <charset val="0"/>
      </rPr>
      <t>7</t>
    </r>
    <r>
      <rPr>
        <sz val="16"/>
        <rFont val="宋体"/>
        <charset val="134"/>
      </rPr>
      <t>户</t>
    </r>
    <r>
      <rPr>
        <sz val="16"/>
        <rFont val="Times New Roman"/>
        <charset val="0"/>
      </rPr>
      <t>24</t>
    </r>
    <r>
      <rPr>
        <sz val="16"/>
        <rFont val="宋体"/>
        <charset val="134"/>
      </rPr>
      <t>箱，峡里村</t>
    </r>
    <r>
      <rPr>
        <sz val="16"/>
        <rFont val="Times New Roman"/>
        <charset val="0"/>
      </rPr>
      <t>1</t>
    </r>
    <r>
      <rPr>
        <sz val="16"/>
        <rFont val="宋体"/>
        <charset val="134"/>
      </rPr>
      <t>户</t>
    </r>
    <r>
      <rPr>
        <sz val="16"/>
        <rFont val="Times New Roman"/>
        <charset val="0"/>
      </rPr>
      <t>10</t>
    </r>
    <r>
      <rPr>
        <sz val="16"/>
        <rFont val="宋体"/>
        <charset val="134"/>
      </rPr>
      <t>箱。</t>
    </r>
  </si>
  <si>
    <t>张家川镇新增中蜂养殖到户补助项目</t>
  </si>
  <si>
    <r>
      <rPr>
        <sz val="16"/>
        <rFont val="宋体"/>
        <charset val="134"/>
      </rPr>
      <t>共</t>
    </r>
    <r>
      <rPr>
        <sz val="16"/>
        <rFont val="Times New Roman"/>
        <charset val="0"/>
      </rPr>
      <t>2</t>
    </r>
    <r>
      <rPr>
        <sz val="16"/>
        <rFont val="宋体"/>
        <charset val="134"/>
      </rPr>
      <t>户</t>
    </r>
    <r>
      <rPr>
        <sz val="16"/>
        <rFont val="Times New Roman"/>
        <charset val="0"/>
      </rPr>
      <t>35</t>
    </r>
    <r>
      <rPr>
        <sz val="16"/>
        <rFont val="宋体"/>
        <charset val="134"/>
      </rPr>
      <t>箱。堡山村</t>
    </r>
    <r>
      <rPr>
        <sz val="16"/>
        <rFont val="Times New Roman"/>
        <charset val="0"/>
      </rPr>
      <t>1</t>
    </r>
    <r>
      <rPr>
        <sz val="16"/>
        <rFont val="宋体"/>
        <charset val="134"/>
      </rPr>
      <t>户</t>
    </r>
    <r>
      <rPr>
        <sz val="16"/>
        <rFont val="Times New Roman"/>
        <charset val="0"/>
      </rPr>
      <t>20</t>
    </r>
    <r>
      <rPr>
        <sz val="16"/>
        <rFont val="宋体"/>
        <charset val="134"/>
      </rPr>
      <t>箱、孟寺村</t>
    </r>
    <r>
      <rPr>
        <sz val="16"/>
        <rFont val="Times New Roman"/>
        <charset val="0"/>
      </rPr>
      <t>1</t>
    </r>
    <r>
      <rPr>
        <sz val="16"/>
        <rFont val="宋体"/>
        <charset val="134"/>
      </rPr>
      <t>户</t>
    </r>
    <r>
      <rPr>
        <sz val="16"/>
        <rFont val="Times New Roman"/>
        <charset val="0"/>
      </rPr>
      <t>15</t>
    </r>
    <r>
      <rPr>
        <sz val="16"/>
        <rFont val="宋体"/>
        <charset val="134"/>
      </rPr>
      <t>箱。每箱补助</t>
    </r>
    <r>
      <rPr>
        <sz val="16"/>
        <rFont val="Times New Roman"/>
        <charset val="0"/>
      </rPr>
      <t>400</t>
    </r>
    <r>
      <rPr>
        <sz val="16"/>
        <rFont val="宋体"/>
        <charset val="134"/>
      </rPr>
      <t>元。</t>
    </r>
  </si>
  <si>
    <t>饲草料棚建设到户补助项目</t>
  </si>
  <si>
    <r>
      <rPr>
        <b/>
        <sz val="16"/>
        <rFont val="宋体"/>
        <charset val="134"/>
      </rPr>
      <t>概算投资</t>
    </r>
    <r>
      <rPr>
        <b/>
        <sz val="16"/>
        <rFont val="Times New Roman"/>
        <charset val="134"/>
      </rPr>
      <t>49.2</t>
    </r>
    <r>
      <rPr>
        <b/>
        <sz val="16"/>
        <rFont val="宋体"/>
        <charset val="134"/>
      </rPr>
      <t>万元用于实施饲草料棚建设到户补助项目</t>
    </r>
    <r>
      <rPr>
        <b/>
        <sz val="16"/>
        <rFont val="Times New Roman"/>
        <charset val="134"/>
      </rPr>
      <t>246</t>
    </r>
    <r>
      <rPr>
        <b/>
        <sz val="16"/>
        <rFont val="宋体"/>
        <charset val="134"/>
      </rPr>
      <t>座，每座补助</t>
    </r>
    <r>
      <rPr>
        <b/>
        <sz val="16"/>
        <rFont val="Times New Roman"/>
        <charset val="134"/>
      </rPr>
      <t>2000</t>
    </r>
    <r>
      <rPr>
        <b/>
        <sz val="16"/>
        <rFont val="宋体"/>
        <charset val="134"/>
      </rPr>
      <t>元。</t>
    </r>
  </si>
  <si>
    <t>木河乡饲草料棚建设到户补助项目</t>
  </si>
  <si>
    <r>
      <rPr>
        <sz val="16"/>
        <rFont val="宋体"/>
        <charset val="134"/>
      </rPr>
      <t>在木河乡坪王村实施脱贫户、监测户饲草料棚建设到户补助项目，每座补助</t>
    </r>
    <r>
      <rPr>
        <sz val="16"/>
        <rFont val="Times New Roman"/>
        <charset val="0"/>
      </rPr>
      <t>2000</t>
    </r>
    <r>
      <rPr>
        <sz val="16"/>
        <rFont val="宋体"/>
        <charset val="134"/>
      </rPr>
      <t>元。共</t>
    </r>
    <r>
      <rPr>
        <sz val="16"/>
        <rFont val="Times New Roman"/>
        <charset val="0"/>
      </rPr>
      <t>22</t>
    </r>
    <r>
      <rPr>
        <sz val="16"/>
        <rFont val="宋体"/>
        <charset val="134"/>
      </rPr>
      <t>户</t>
    </r>
    <r>
      <rPr>
        <sz val="16"/>
        <rFont val="Times New Roman"/>
        <charset val="0"/>
      </rPr>
      <t>22</t>
    </r>
    <r>
      <rPr>
        <sz val="16"/>
        <rFont val="宋体"/>
        <charset val="134"/>
      </rPr>
      <t>座</t>
    </r>
    <r>
      <rPr>
        <sz val="16"/>
        <rFont val="Times New Roman"/>
        <charset val="0"/>
      </rPr>
      <t>4.4</t>
    </r>
    <r>
      <rPr>
        <sz val="16"/>
        <rFont val="宋体"/>
        <charset val="134"/>
      </rPr>
      <t>万元。</t>
    </r>
  </si>
  <si>
    <t>连五乡饲草料棚建设到户补助项目</t>
  </si>
  <si>
    <r>
      <rPr>
        <sz val="16"/>
        <rFont val="宋体"/>
        <charset val="134"/>
      </rPr>
      <t>连五乡投入</t>
    </r>
    <r>
      <rPr>
        <sz val="16"/>
        <rFont val="Times New Roman"/>
        <charset val="134"/>
      </rPr>
      <t>8</t>
    </r>
    <r>
      <rPr>
        <sz val="16"/>
        <rFont val="宋体"/>
        <charset val="134"/>
      </rPr>
      <t>万元建设饲草料棚</t>
    </r>
    <r>
      <rPr>
        <sz val="16"/>
        <rFont val="Times New Roman"/>
        <charset val="134"/>
      </rPr>
      <t>40</t>
    </r>
    <r>
      <rPr>
        <sz val="16"/>
        <rFont val="宋体"/>
        <charset val="134"/>
      </rPr>
      <t>座，每座补助</t>
    </r>
    <r>
      <rPr>
        <sz val="16"/>
        <rFont val="Times New Roman"/>
        <charset val="134"/>
      </rPr>
      <t>2000</t>
    </r>
    <r>
      <rPr>
        <sz val="16"/>
        <rFont val="宋体"/>
        <charset val="134"/>
      </rPr>
      <t>元。其中贠家村</t>
    </r>
    <r>
      <rPr>
        <sz val="16"/>
        <rFont val="Times New Roman"/>
        <charset val="134"/>
      </rPr>
      <t>40</t>
    </r>
    <r>
      <rPr>
        <sz val="16"/>
        <rFont val="宋体"/>
        <charset val="134"/>
      </rPr>
      <t>户</t>
    </r>
    <r>
      <rPr>
        <sz val="16"/>
        <rFont val="Times New Roman"/>
        <charset val="134"/>
      </rPr>
      <t>40</t>
    </r>
    <r>
      <rPr>
        <sz val="16"/>
        <rFont val="宋体"/>
        <charset val="134"/>
      </rPr>
      <t>座。</t>
    </r>
  </si>
  <si>
    <t>平安乡饲草料棚建设到户补助项目</t>
  </si>
  <si>
    <r>
      <rPr>
        <sz val="16"/>
        <rFont val="宋体"/>
        <charset val="134"/>
      </rPr>
      <t>为平安乡脱贫户、监测户实施饲草料棚补助项目，每座补助</t>
    </r>
    <r>
      <rPr>
        <sz val="16"/>
        <rFont val="Times New Roman"/>
        <charset val="0"/>
      </rPr>
      <t>2000</t>
    </r>
    <r>
      <rPr>
        <sz val="16"/>
        <rFont val="宋体"/>
        <charset val="134"/>
      </rPr>
      <t>元，总计</t>
    </r>
    <r>
      <rPr>
        <sz val="16"/>
        <rFont val="Times New Roman"/>
        <charset val="0"/>
      </rPr>
      <t>16</t>
    </r>
    <r>
      <rPr>
        <sz val="16"/>
        <rFont val="宋体"/>
        <charset val="134"/>
      </rPr>
      <t>座</t>
    </r>
    <r>
      <rPr>
        <sz val="16"/>
        <rFont val="Times New Roman"/>
        <charset val="0"/>
      </rPr>
      <t>3.2</t>
    </r>
    <r>
      <rPr>
        <sz val="16"/>
        <rFont val="宋体"/>
        <charset val="134"/>
      </rPr>
      <t>万元。其中脱贫户大湾村</t>
    </r>
    <r>
      <rPr>
        <sz val="16"/>
        <rFont val="Times New Roman"/>
        <charset val="0"/>
      </rPr>
      <t>6</t>
    </r>
    <r>
      <rPr>
        <sz val="16"/>
        <rFont val="宋体"/>
        <charset val="134"/>
      </rPr>
      <t>户</t>
    </r>
    <r>
      <rPr>
        <sz val="16"/>
        <rFont val="Times New Roman"/>
        <charset val="0"/>
      </rPr>
      <t>6</t>
    </r>
    <r>
      <rPr>
        <sz val="16"/>
        <rFont val="宋体"/>
        <charset val="134"/>
      </rPr>
      <t>座，梨树村</t>
    </r>
    <r>
      <rPr>
        <sz val="16"/>
        <rFont val="Times New Roman"/>
        <charset val="0"/>
      </rPr>
      <t>3</t>
    </r>
    <r>
      <rPr>
        <sz val="16"/>
        <rFont val="宋体"/>
        <charset val="134"/>
      </rPr>
      <t>户</t>
    </r>
    <r>
      <rPr>
        <sz val="16"/>
        <rFont val="Times New Roman"/>
        <charset val="0"/>
      </rPr>
      <t>3</t>
    </r>
    <r>
      <rPr>
        <sz val="16"/>
        <rFont val="宋体"/>
        <charset val="134"/>
      </rPr>
      <t>座，铁固村</t>
    </r>
    <r>
      <rPr>
        <sz val="16"/>
        <rFont val="Times New Roman"/>
        <charset val="0"/>
      </rPr>
      <t>4</t>
    </r>
    <r>
      <rPr>
        <sz val="16"/>
        <rFont val="宋体"/>
        <charset val="134"/>
      </rPr>
      <t>户</t>
    </r>
    <r>
      <rPr>
        <sz val="16"/>
        <rFont val="Times New Roman"/>
        <charset val="0"/>
      </rPr>
      <t>4</t>
    </r>
    <r>
      <rPr>
        <sz val="16"/>
        <rFont val="宋体"/>
        <charset val="134"/>
      </rPr>
      <t>座；监测户磨马村</t>
    </r>
    <r>
      <rPr>
        <sz val="16"/>
        <rFont val="Times New Roman"/>
        <charset val="0"/>
      </rPr>
      <t>1</t>
    </r>
    <r>
      <rPr>
        <sz val="16"/>
        <rFont val="宋体"/>
        <charset val="134"/>
      </rPr>
      <t>户</t>
    </r>
    <r>
      <rPr>
        <sz val="16"/>
        <rFont val="Times New Roman"/>
        <charset val="0"/>
      </rPr>
      <t>1</t>
    </r>
    <r>
      <rPr>
        <sz val="16"/>
        <rFont val="宋体"/>
        <charset val="134"/>
      </rPr>
      <t>座、铁固村</t>
    </r>
    <r>
      <rPr>
        <sz val="16"/>
        <rFont val="Times New Roman"/>
        <charset val="0"/>
      </rPr>
      <t>2</t>
    </r>
    <r>
      <rPr>
        <sz val="16"/>
        <rFont val="宋体"/>
        <charset val="134"/>
      </rPr>
      <t>户</t>
    </r>
    <r>
      <rPr>
        <sz val="16"/>
        <rFont val="Times New Roman"/>
        <charset val="0"/>
      </rPr>
      <t>2</t>
    </r>
    <r>
      <rPr>
        <sz val="16"/>
        <rFont val="宋体"/>
        <charset val="134"/>
      </rPr>
      <t>座。</t>
    </r>
  </si>
  <si>
    <t>梁山镇饲草料棚建设到户补助项目</t>
  </si>
  <si>
    <r>
      <rPr>
        <sz val="16"/>
        <rFont val="宋体"/>
        <charset val="134"/>
      </rPr>
      <t>为梁山镇脱贫户实施饲草料棚补助项目，每座补助</t>
    </r>
    <r>
      <rPr>
        <sz val="16"/>
        <rFont val="Times New Roman"/>
        <charset val="0"/>
      </rPr>
      <t>2000</t>
    </r>
    <r>
      <rPr>
        <sz val="16"/>
        <rFont val="宋体"/>
        <charset val="134"/>
      </rPr>
      <t>元，其中高营村</t>
    </r>
    <r>
      <rPr>
        <sz val="16"/>
        <rFont val="Times New Roman"/>
        <charset val="0"/>
      </rPr>
      <t>14</t>
    </r>
    <r>
      <rPr>
        <sz val="16"/>
        <rFont val="宋体"/>
        <charset val="134"/>
      </rPr>
      <t>户</t>
    </r>
    <r>
      <rPr>
        <sz val="16"/>
        <rFont val="Times New Roman"/>
        <charset val="0"/>
      </rPr>
      <t>14</t>
    </r>
    <r>
      <rPr>
        <sz val="16"/>
        <rFont val="宋体"/>
        <charset val="134"/>
      </rPr>
      <t>座。</t>
    </r>
  </si>
  <si>
    <t>马关镇饲草料棚建设到户补助项目</t>
  </si>
  <si>
    <r>
      <rPr>
        <sz val="16"/>
        <rFont val="宋体"/>
        <charset val="134"/>
      </rPr>
      <t>在马关镇八杜村实施新建饲草料棚到户补助项目</t>
    </r>
    <r>
      <rPr>
        <sz val="16"/>
        <rFont val="Times New Roman"/>
        <charset val="134"/>
      </rPr>
      <t>2</t>
    </r>
    <r>
      <rPr>
        <sz val="16"/>
        <rFont val="宋体"/>
        <charset val="134"/>
      </rPr>
      <t>座，其中八杜村饲草料棚补助项目</t>
    </r>
    <r>
      <rPr>
        <sz val="16"/>
        <rFont val="Times New Roman"/>
        <charset val="134"/>
      </rPr>
      <t>2</t>
    </r>
    <r>
      <rPr>
        <sz val="16"/>
        <rFont val="宋体"/>
        <charset val="134"/>
      </rPr>
      <t>户</t>
    </r>
    <r>
      <rPr>
        <sz val="16"/>
        <rFont val="Times New Roman"/>
        <charset val="134"/>
      </rPr>
      <t>2</t>
    </r>
    <r>
      <rPr>
        <sz val="16"/>
        <rFont val="宋体"/>
        <charset val="134"/>
      </rPr>
      <t>座</t>
    </r>
  </si>
  <si>
    <t>马鹿镇饲草料棚建设到户补助项目</t>
  </si>
  <si>
    <r>
      <rPr>
        <sz val="16"/>
        <rFont val="宋体"/>
        <charset val="0"/>
      </rPr>
      <t>针对脱贫户，在马鹿镇白杨村、金川村、陡崖村、草川村、大滩村、花园村补贴养饲草料棚</t>
    </r>
    <r>
      <rPr>
        <sz val="16"/>
        <rFont val="Times New Roman"/>
        <charset val="0"/>
      </rPr>
      <t>49</t>
    </r>
    <r>
      <rPr>
        <sz val="16"/>
        <rFont val="宋体"/>
        <charset val="0"/>
      </rPr>
      <t>座，涉及脱贫户</t>
    </r>
    <r>
      <rPr>
        <sz val="16"/>
        <rFont val="Times New Roman"/>
        <charset val="0"/>
      </rPr>
      <t>41</t>
    </r>
    <r>
      <rPr>
        <sz val="16"/>
        <rFont val="宋体"/>
        <charset val="0"/>
      </rPr>
      <t>户</t>
    </r>
    <r>
      <rPr>
        <sz val="16"/>
        <rFont val="Times New Roman"/>
        <charset val="0"/>
      </rPr>
      <t>41</t>
    </r>
    <r>
      <rPr>
        <sz val="16"/>
        <rFont val="宋体"/>
        <charset val="0"/>
      </rPr>
      <t>座，监测户</t>
    </r>
    <r>
      <rPr>
        <sz val="16"/>
        <rFont val="Times New Roman"/>
        <charset val="0"/>
      </rPr>
      <t>8</t>
    </r>
    <r>
      <rPr>
        <sz val="16"/>
        <rFont val="宋体"/>
        <charset val="0"/>
      </rPr>
      <t>户</t>
    </r>
    <r>
      <rPr>
        <sz val="16"/>
        <rFont val="Times New Roman"/>
        <charset val="0"/>
      </rPr>
      <t>8</t>
    </r>
    <r>
      <rPr>
        <sz val="16"/>
        <rFont val="宋体"/>
        <charset val="0"/>
      </rPr>
      <t>座，每座补助</t>
    </r>
    <r>
      <rPr>
        <sz val="16"/>
        <rFont val="Times New Roman"/>
        <charset val="0"/>
      </rPr>
      <t>2000</t>
    </r>
    <r>
      <rPr>
        <sz val="16"/>
        <rFont val="宋体"/>
        <charset val="0"/>
      </rPr>
      <t>元，申请补助资金</t>
    </r>
    <r>
      <rPr>
        <sz val="16"/>
        <rFont val="Times New Roman"/>
        <charset val="0"/>
      </rPr>
      <t>9.8</t>
    </r>
    <r>
      <rPr>
        <sz val="16"/>
        <rFont val="宋体"/>
        <charset val="0"/>
      </rPr>
      <t>万元。白杨村脱贫户</t>
    </r>
    <r>
      <rPr>
        <sz val="16"/>
        <rFont val="Times New Roman"/>
        <charset val="0"/>
      </rPr>
      <t>1</t>
    </r>
    <r>
      <rPr>
        <sz val="16"/>
        <rFont val="宋体"/>
        <charset val="0"/>
      </rPr>
      <t>户</t>
    </r>
    <r>
      <rPr>
        <sz val="16"/>
        <rFont val="Times New Roman"/>
        <charset val="0"/>
      </rPr>
      <t>1</t>
    </r>
    <r>
      <rPr>
        <sz val="16"/>
        <rFont val="宋体"/>
        <charset val="0"/>
      </rPr>
      <t>座、监测户</t>
    </r>
    <r>
      <rPr>
        <sz val="16"/>
        <rFont val="Times New Roman"/>
        <charset val="0"/>
      </rPr>
      <t>1</t>
    </r>
    <r>
      <rPr>
        <sz val="16"/>
        <rFont val="宋体"/>
        <charset val="0"/>
      </rPr>
      <t>户</t>
    </r>
    <r>
      <rPr>
        <sz val="16"/>
        <rFont val="Times New Roman"/>
        <charset val="0"/>
      </rPr>
      <t>1</t>
    </r>
    <r>
      <rPr>
        <sz val="16"/>
        <rFont val="宋体"/>
        <charset val="0"/>
      </rPr>
      <t>座；金川村脱贫户</t>
    </r>
    <r>
      <rPr>
        <sz val="16"/>
        <rFont val="Times New Roman"/>
        <charset val="0"/>
      </rPr>
      <t>8</t>
    </r>
    <r>
      <rPr>
        <sz val="16"/>
        <rFont val="宋体"/>
        <charset val="0"/>
      </rPr>
      <t>户</t>
    </r>
    <r>
      <rPr>
        <sz val="16"/>
        <rFont val="Times New Roman"/>
        <charset val="0"/>
      </rPr>
      <t>8</t>
    </r>
    <r>
      <rPr>
        <sz val="16"/>
        <rFont val="宋体"/>
        <charset val="0"/>
      </rPr>
      <t>座；陡崖村脱贫户</t>
    </r>
    <r>
      <rPr>
        <sz val="16"/>
        <rFont val="Times New Roman"/>
        <charset val="0"/>
      </rPr>
      <t>2</t>
    </r>
    <r>
      <rPr>
        <sz val="16"/>
        <rFont val="宋体"/>
        <charset val="0"/>
      </rPr>
      <t>户</t>
    </r>
    <r>
      <rPr>
        <sz val="16"/>
        <rFont val="Times New Roman"/>
        <charset val="0"/>
      </rPr>
      <t>2</t>
    </r>
    <r>
      <rPr>
        <sz val="16"/>
        <rFont val="宋体"/>
        <charset val="0"/>
      </rPr>
      <t>座；草川村脱贫户</t>
    </r>
    <r>
      <rPr>
        <sz val="16"/>
        <rFont val="Times New Roman"/>
        <charset val="0"/>
      </rPr>
      <t>1</t>
    </r>
    <r>
      <rPr>
        <sz val="16"/>
        <rFont val="宋体"/>
        <charset val="0"/>
      </rPr>
      <t>户</t>
    </r>
    <r>
      <rPr>
        <sz val="16"/>
        <rFont val="Times New Roman"/>
        <charset val="0"/>
      </rPr>
      <t>1</t>
    </r>
    <r>
      <rPr>
        <sz val="16"/>
        <rFont val="宋体"/>
        <charset val="0"/>
      </rPr>
      <t>座；大滩村脱贫户</t>
    </r>
    <r>
      <rPr>
        <sz val="16"/>
        <rFont val="Times New Roman"/>
        <charset val="0"/>
      </rPr>
      <t>1</t>
    </r>
    <r>
      <rPr>
        <sz val="16"/>
        <rFont val="宋体"/>
        <charset val="0"/>
      </rPr>
      <t>户</t>
    </r>
    <r>
      <rPr>
        <sz val="16"/>
        <rFont val="Times New Roman"/>
        <charset val="0"/>
      </rPr>
      <t>1</t>
    </r>
    <r>
      <rPr>
        <sz val="16"/>
        <rFont val="宋体"/>
        <charset val="0"/>
      </rPr>
      <t>座；花园村脱贫户</t>
    </r>
    <r>
      <rPr>
        <sz val="16"/>
        <rFont val="Times New Roman"/>
        <charset val="0"/>
      </rPr>
      <t>28</t>
    </r>
    <r>
      <rPr>
        <sz val="16"/>
        <rFont val="宋体"/>
        <charset val="0"/>
      </rPr>
      <t>户</t>
    </r>
    <r>
      <rPr>
        <sz val="16"/>
        <rFont val="Times New Roman"/>
        <charset val="0"/>
      </rPr>
      <t>28</t>
    </r>
    <r>
      <rPr>
        <sz val="16"/>
        <rFont val="宋体"/>
        <charset val="0"/>
      </rPr>
      <t>座、监测户</t>
    </r>
    <r>
      <rPr>
        <sz val="16"/>
        <rFont val="Times New Roman"/>
        <charset val="0"/>
      </rPr>
      <t>7</t>
    </r>
    <r>
      <rPr>
        <sz val="16"/>
        <rFont val="宋体"/>
        <charset val="0"/>
      </rPr>
      <t>户</t>
    </r>
    <r>
      <rPr>
        <sz val="16"/>
        <rFont val="Times New Roman"/>
        <charset val="0"/>
      </rPr>
      <t>7</t>
    </r>
    <r>
      <rPr>
        <sz val="16"/>
        <rFont val="宋体"/>
        <charset val="0"/>
      </rPr>
      <t>座。</t>
    </r>
  </si>
  <si>
    <t>闫家乡饲草料棚建设到户补助项目</t>
  </si>
  <si>
    <r>
      <rPr>
        <sz val="16"/>
        <rFont val="宋体"/>
        <charset val="134"/>
      </rPr>
      <t>闫家乡监测户、脱贫户实施</t>
    </r>
    <r>
      <rPr>
        <sz val="16"/>
        <rFont val="Times New Roman"/>
        <charset val="0"/>
      </rPr>
      <t>30</t>
    </r>
    <r>
      <rPr>
        <sz val="16"/>
        <rFont val="宋体"/>
        <charset val="134"/>
      </rPr>
      <t>平方米及以上饲草料棚补助项目</t>
    </r>
    <r>
      <rPr>
        <sz val="16"/>
        <rFont val="Times New Roman"/>
        <charset val="0"/>
      </rPr>
      <t>11</t>
    </r>
    <r>
      <rPr>
        <sz val="16"/>
        <rFont val="宋体"/>
        <charset val="134"/>
      </rPr>
      <t>户</t>
    </r>
    <r>
      <rPr>
        <sz val="16"/>
        <rFont val="Times New Roman"/>
        <charset val="0"/>
      </rPr>
      <t>11</t>
    </r>
    <r>
      <rPr>
        <sz val="16"/>
        <rFont val="宋体"/>
        <charset val="134"/>
      </rPr>
      <t>座，每座补助</t>
    </r>
    <r>
      <rPr>
        <sz val="16"/>
        <rFont val="Times New Roman"/>
        <charset val="0"/>
      </rPr>
      <t>2000</t>
    </r>
    <r>
      <rPr>
        <sz val="16"/>
        <rFont val="宋体"/>
        <charset val="134"/>
      </rPr>
      <t>元，补助资金</t>
    </r>
    <r>
      <rPr>
        <sz val="16"/>
        <rFont val="Times New Roman"/>
        <charset val="0"/>
      </rPr>
      <t>2.2</t>
    </r>
    <r>
      <rPr>
        <sz val="16"/>
        <rFont val="宋体"/>
        <charset val="134"/>
      </rPr>
      <t>万元，其中：朝阳村</t>
    </r>
    <r>
      <rPr>
        <sz val="16"/>
        <rFont val="Times New Roman"/>
        <charset val="0"/>
      </rPr>
      <t>3</t>
    </r>
    <r>
      <rPr>
        <sz val="16"/>
        <rFont val="宋体"/>
        <charset val="134"/>
      </rPr>
      <t>户</t>
    </r>
    <r>
      <rPr>
        <sz val="16"/>
        <rFont val="Times New Roman"/>
        <charset val="0"/>
      </rPr>
      <t>3</t>
    </r>
    <r>
      <rPr>
        <sz val="16"/>
        <rFont val="宋体"/>
        <charset val="134"/>
      </rPr>
      <t>座；草川梁村</t>
    </r>
    <r>
      <rPr>
        <sz val="16"/>
        <rFont val="Times New Roman"/>
        <charset val="0"/>
      </rPr>
      <t>2</t>
    </r>
    <r>
      <rPr>
        <sz val="16"/>
        <rFont val="宋体"/>
        <charset val="134"/>
      </rPr>
      <t>户</t>
    </r>
    <r>
      <rPr>
        <sz val="16"/>
        <rFont val="Times New Roman"/>
        <charset val="0"/>
      </rPr>
      <t>2</t>
    </r>
    <r>
      <rPr>
        <sz val="16"/>
        <rFont val="宋体"/>
        <charset val="134"/>
      </rPr>
      <t>座；付堡村</t>
    </r>
    <r>
      <rPr>
        <sz val="16"/>
        <rFont val="Times New Roman"/>
        <charset val="0"/>
      </rPr>
      <t>1</t>
    </r>
    <r>
      <rPr>
        <sz val="16"/>
        <rFont val="宋体"/>
        <charset val="134"/>
      </rPr>
      <t>户</t>
    </r>
    <r>
      <rPr>
        <sz val="16"/>
        <rFont val="Times New Roman"/>
        <charset val="0"/>
      </rPr>
      <t>1</t>
    </r>
    <r>
      <rPr>
        <sz val="16"/>
        <rFont val="宋体"/>
        <charset val="134"/>
      </rPr>
      <t>座；大场村</t>
    </r>
    <r>
      <rPr>
        <sz val="16"/>
        <rFont val="Times New Roman"/>
        <charset val="0"/>
      </rPr>
      <t>2</t>
    </r>
    <r>
      <rPr>
        <sz val="16"/>
        <rFont val="宋体"/>
        <charset val="134"/>
      </rPr>
      <t>户</t>
    </r>
    <r>
      <rPr>
        <sz val="16"/>
        <rFont val="Times New Roman"/>
        <charset val="0"/>
      </rPr>
      <t>2</t>
    </r>
    <r>
      <rPr>
        <sz val="16"/>
        <rFont val="宋体"/>
        <charset val="134"/>
      </rPr>
      <t>座；丁河村</t>
    </r>
    <r>
      <rPr>
        <sz val="16"/>
        <rFont val="Times New Roman"/>
        <charset val="0"/>
      </rPr>
      <t>3</t>
    </r>
    <r>
      <rPr>
        <sz val="16"/>
        <rFont val="宋体"/>
        <charset val="134"/>
      </rPr>
      <t>户</t>
    </r>
    <r>
      <rPr>
        <sz val="16"/>
        <rFont val="Times New Roman"/>
        <charset val="0"/>
      </rPr>
      <t>3</t>
    </r>
    <r>
      <rPr>
        <sz val="16"/>
        <rFont val="宋体"/>
        <charset val="134"/>
      </rPr>
      <t>座。</t>
    </r>
  </si>
  <si>
    <t>龙山镇饲草料棚建设到户补助项目</t>
  </si>
  <si>
    <r>
      <rPr>
        <sz val="16"/>
        <rFont val="宋体"/>
        <charset val="134"/>
      </rPr>
      <t>龙山镇饲草料棚</t>
    </r>
    <r>
      <rPr>
        <sz val="16"/>
        <rFont val="Times New Roman"/>
        <charset val="134"/>
      </rPr>
      <t>6</t>
    </r>
    <r>
      <rPr>
        <sz val="16"/>
        <rFont val="宋体"/>
        <charset val="134"/>
      </rPr>
      <t>户共</t>
    </r>
    <r>
      <rPr>
        <sz val="16"/>
        <rFont val="Times New Roman"/>
        <charset val="134"/>
      </rPr>
      <t>6</t>
    </r>
    <r>
      <rPr>
        <sz val="16"/>
        <rFont val="宋体"/>
        <charset val="134"/>
      </rPr>
      <t>座，每座补助</t>
    </r>
    <r>
      <rPr>
        <sz val="16"/>
        <rFont val="Times New Roman"/>
        <charset val="134"/>
      </rPr>
      <t>2000</t>
    </r>
    <r>
      <rPr>
        <sz val="16"/>
        <rFont val="宋体"/>
        <charset val="134"/>
      </rPr>
      <t>元，共</t>
    </r>
    <r>
      <rPr>
        <sz val="16"/>
        <rFont val="Times New Roman"/>
        <charset val="134"/>
      </rPr>
      <t xml:space="preserve"> 1.2</t>
    </r>
    <r>
      <rPr>
        <sz val="16"/>
        <rFont val="宋体"/>
        <charset val="134"/>
      </rPr>
      <t>万元，其中，脱贫户：南街村</t>
    </r>
    <r>
      <rPr>
        <sz val="16"/>
        <rFont val="Times New Roman"/>
        <charset val="134"/>
      </rPr>
      <t>2</t>
    </r>
    <r>
      <rPr>
        <sz val="16"/>
        <rFont val="宋体"/>
        <charset val="134"/>
      </rPr>
      <t>户</t>
    </r>
    <r>
      <rPr>
        <sz val="16"/>
        <rFont val="Times New Roman"/>
        <charset val="134"/>
      </rPr>
      <t>2</t>
    </r>
    <r>
      <rPr>
        <sz val="16"/>
        <rFont val="宋体"/>
        <charset val="134"/>
      </rPr>
      <t>座；马黑曼村</t>
    </r>
    <r>
      <rPr>
        <sz val="16"/>
        <rFont val="Times New Roman"/>
        <charset val="134"/>
      </rPr>
      <t>4</t>
    </r>
    <r>
      <rPr>
        <sz val="16"/>
        <rFont val="宋体"/>
        <charset val="134"/>
      </rPr>
      <t>户</t>
    </r>
    <r>
      <rPr>
        <sz val="16"/>
        <rFont val="Times New Roman"/>
        <charset val="134"/>
      </rPr>
      <t>4</t>
    </r>
    <r>
      <rPr>
        <sz val="16"/>
        <rFont val="宋体"/>
        <charset val="134"/>
      </rPr>
      <t>座</t>
    </r>
  </si>
  <si>
    <t>川王镇饲草料棚建设到户补助项目</t>
  </si>
  <si>
    <r>
      <rPr>
        <sz val="16"/>
        <rFont val="宋体"/>
        <charset val="134"/>
      </rPr>
      <t>在川王镇何湾村投资</t>
    </r>
    <r>
      <rPr>
        <sz val="16"/>
        <rFont val="Times New Roman"/>
        <charset val="0"/>
      </rPr>
      <t>0.4</t>
    </r>
    <r>
      <rPr>
        <sz val="16"/>
        <rFont val="宋体"/>
        <charset val="134"/>
      </rPr>
      <t>万元补助草料棚</t>
    </r>
    <r>
      <rPr>
        <sz val="16"/>
        <rFont val="Times New Roman"/>
        <charset val="0"/>
      </rPr>
      <t>2</t>
    </r>
    <r>
      <rPr>
        <sz val="16"/>
        <rFont val="宋体"/>
        <charset val="134"/>
      </rPr>
      <t>座，每座</t>
    </r>
    <r>
      <rPr>
        <sz val="16"/>
        <rFont val="Times New Roman"/>
        <charset val="0"/>
      </rPr>
      <t>2000</t>
    </r>
    <r>
      <rPr>
        <sz val="16"/>
        <rFont val="宋体"/>
        <charset val="134"/>
      </rPr>
      <t>元</t>
    </r>
  </si>
  <si>
    <t>胡川镇饲草料棚建设到户补助项目</t>
  </si>
  <si>
    <r>
      <rPr>
        <sz val="16"/>
        <rFont val="宋体"/>
        <charset val="134"/>
      </rPr>
      <t>胡川镇饲草料棚</t>
    </r>
    <r>
      <rPr>
        <sz val="16"/>
        <rFont val="Times New Roman"/>
        <charset val="0"/>
      </rPr>
      <t>36</t>
    </r>
    <r>
      <rPr>
        <sz val="16"/>
        <rFont val="宋体"/>
        <charset val="134"/>
      </rPr>
      <t>户</t>
    </r>
    <r>
      <rPr>
        <sz val="16"/>
        <rFont val="Times New Roman"/>
        <charset val="0"/>
      </rPr>
      <t>36</t>
    </r>
    <r>
      <rPr>
        <sz val="16"/>
        <rFont val="宋体"/>
        <charset val="134"/>
      </rPr>
      <t>座，每座</t>
    </r>
    <r>
      <rPr>
        <sz val="16"/>
        <rFont val="Times New Roman"/>
        <charset val="0"/>
      </rPr>
      <t>2000</t>
    </r>
    <r>
      <rPr>
        <sz val="16"/>
        <rFont val="宋体"/>
        <charset val="134"/>
      </rPr>
      <t>元，共</t>
    </r>
    <r>
      <rPr>
        <sz val="16"/>
        <rFont val="Times New Roman"/>
        <charset val="0"/>
      </rPr>
      <t>7.2</t>
    </r>
    <r>
      <rPr>
        <sz val="16"/>
        <rFont val="宋体"/>
        <charset val="134"/>
      </rPr>
      <t>万元，其中脱贫户</t>
    </r>
    <r>
      <rPr>
        <sz val="16"/>
        <rFont val="Times New Roman"/>
        <charset val="0"/>
      </rPr>
      <t>27</t>
    </r>
    <r>
      <rPr>
        <sz val="16"/>
        <rFont val="宋体"/>
        <charset val="134"/>
      </rPr>
      <t>户</t>
    </r>
    <r>
      <rPr>
        <sz val="16"/>
        <rFont val="Times New Roman"/>
        <charset val="0"/>
      </rPr>
      <t>27</t>
    </r>
    <r>
      <rPr>
        <sz val="16"/>
        <rFont val="宋体"/>
        <charset val="134"/>
      </rPr>
      <t>座柳湾村</t>
    </r>
    <r>
      <rPr>
        <sz val="16"/>
        <rFont val="Times New Roman"/>
        <charset val="0"/>
      </rPr>
      <t>5</t>
    </r>
    <r>
      <rPr>
        <sz val="16"/>
        <rFont val="宋体"/>
        <charset val="134"/>
      </rPr>
      <t>户</t>
    </r>
    <r>
      <rPr>
        <sz val="16"/>
        <rFont val="Times New Roman"/>
        <charset val="0"/>
      </rPr>
      <t>5</t>
    </r>
    <r>
      <rPr>
        <sz val="16"/>
        <rFont val="宋体"/>
        <charset val="134"/>
      </rPr>
      <t>座；前梁村</t>
    </r>
    <r>
      <rPr>
        <sz val="16"/>
        <rFont val="Times New Roman"/>
        <charset val="0"/>
      </rPr>
      <t>2</t>
    </r>
    <r>
      <rPr>
        <sz val="16"/>
        <rFont val="宋体"/>
        <charset val="134"/>
      </rPr>
      <t>户</t>
    </r>
    <r>
      <rPr>
        <sz val="16"/>
        <rFont val="Times New Roman"/>
        <charset val="0"/>
      </rPr>
      <t>2</t>
    </r>
    <r>
      <rPr>
        <sz val="16"/>
        <rFont val="宋体"/>
        <charset val="134"/>
      </rPr>
      <t>座；王安村</t>
    </r>
    <r>
      <rPr>
        <sz val="16"/>
        <rFont val="Times New Roman"/>
        <charset val="0"/>
      </rPr>
      <t>1</t>
    </r>
    <r>
      <rPr>
        <sz val="16"/>
        <rFont val="宋体"/>
        <charset val="134"/>
      </rPr>
      <t>户</t>
    </r>
    <r>
      <rPr>
        <sz val="16"/>
        <rFont val="Times New Roman"/>
        <charset val="0"/>
      </rPr>
      <t>1</t>
    </r>
    <r>
      <rPr>
        <sz val="16"/>
        <rFont val="宋体"/>
        <charset val="134"/>
      </rPr>
      <t>座；阳山村</t>
    </r>
    <r>
      <rPr>
        <sz val="16"/>
        <rFont val="Times New Roman"/>
        <charset val="0"/>
      </rPr>
      <t>4</t>
    </r>
    <r>
      <rPr>
        <sz val="16"/>
        <rFont val="宋体"/>
        <charset val="134"/>
      </rPr>
      <t>户</t>
    </r>
    <r>
      <rPr>
        <sz val="16"/>
        <rFont val="Times New Roman"/>
        <charset val="0"/>
      </rPr>
      <t>4</t>
    </r>
    <r>
      <rPr>
        <sz val="16"/>
        <rFont val="宋体"/>
        <charset val="134"/>
      </rPr>
      <t>座；刘塬村</t>
    </r>
    <r>
      <rPr>
        <sz val="16"/>
        <rFont val="Times New Roman"/>
        <charset val="0"/>
      </rPr>
      <t>1</t>
    </r>
    <r>
      <rPr>
        <sz val="16"/>
        <rFont val="宋体"/>
        <charset val="134"/>
      </rPr>
      <t>户</t>
    </r>
    <r>
      <rPr>
        <sz val="16"/>
        <rFont val="Times New Roman"/>
        <charset val="0"/>
      </rPr>
      <t>1</t>
    </r>
    <r>
      <rPr>
        <sz val="16"/>
        <rFont val="宋体"/>
        <charset val="134"/>
      </rPr>
      <t>座；胡川村</t>
    </r>
    <r>
      <rPr>
        <sz val="16"/>
        <rFont val="Times New Roman"/>
        <charset val="0"/>
      </rPr>
      <t>8</t>
    </r>
    <r>
      <rPr>
        <sz val="16"/>
        <rFont val="宋体"/>
        <charset val="134"/>
      </rPr>
      <t>户</t>
    </r>
    <r>
      <rPr>
        <sz val="16"/>
        <rFont val="Times New Roman"/>
        <charset val="0"/>
      </rPr>
      <t>8</t>
    </r>
    <r>
      <rPr>
        <sz val="16"/>
        <rFont val="宋体"/>
        <charset val="134"/>
      </rPr>
      <t>座；窑上村</t>
    </r>
    <r>
      <rPr>
        <sz val="16"/>
        <rFont val="Times New Roman"/>
        <charset val="0"/>
      </rPr>
      <t>5</t>
    </r>
    <r>
      <rPr>
        <sz val="16"/>
        <rFont val="宋体"/>
        <charset val="134"/>
      </rPr>
      <t>户</t>
    </r>
    <r>
      <rPr>
        <sz val="16"/>
        <rFont val="Times New Roman"/>
        <charset val="0"/>
      </rPr>
      <t>5</t>
    </r>
    <r>
      <rPr>
        <sz val="16"/>
        <rFont val="宋体"/>
        <charset val="134"/>
      </rPr>
      <t>座，蒲家村</t>
    </r>
    <r>
      <rPr>
        <sz val="16"/>
        <rFont val="Times New Roman"/>
        <charset val="0"/>
      </rPr>
      <t>1</t>
    </r>
    <r>
      <rPr>
        <sz val="16"/>
        <rFont val="宋体"/>
        <charset val="134"/>
      </rPr>
      <t>户</t>
    </r>
    <r>
      <rPr>
        <sz val="16"/>
        <rFont val="Times New Roman"/>
        <charset val="0"/>
      </rPr>
      <t>1</t>
    </r>
    <r>
      <rPr>
        <sz val="16"/>
        <rFont val="宋体"/>
        <charset val="134"/>
      </rPr>
      <t>座。监测户</t>
    </r>
    <r>
      <rPr>
        <sz val="16"/>
        <rFont val="Times New Roman"/>
        <charset val="134"/>
      </rPr>
      <t>9</t>
    </r>
    <r>
      <rPr>
        <sz val="16"/>
        <rFont val="宋体"/>
        <charset val="134"/>
      </rPr>
      <t>户</t>
    </r>
    <r>
      <rPr>
        <sz val="16"/>
        <rFont val="Times New Roman"/>
        <charset val="134"/>
      </rPr>
      <t>9</t>
    </r>
    <r>
      <rPr>
        <sz val="16"/>
        <rFont val="宋体"/>
        <charset val="134"/>
      </rPr>
      <t>座王安村</t>
    </r>
    <r>
      <rPr>
        <sz val="16"/>
        <rFont val="Times New Roman"/>
        <charset val="134"/>
      </rPr>
      <t>1</t>
    </r>
    <r>
      <rPr>
        <sz val="16"/>
        <rFont val="宋体"/>
        <charset val="134"/>
      </rPr>
      <t>户</t>
    </r>
    <r>
      <rPr>
        <sz val="16"/>
        <rFont val="Times New Roman"/>
        <charset val="134"/>
      </rPr>
      <t>1</t>
    </r>
    <r>
      <rPr>
        <sz val="16"/>
        <rFont val="宋体"/>
        <charset val="134"/>
      </rPr>
      <t>座；胡川村</t>
    </r>
    <r>
      <rPr>
        <sz val="16"/>
        <rFont val="Times New Roman"/>
        <charset val="134"/>
      </rPr>
      <t>8</t>
    </r>
    <r>
      <rPr>
        <sz val="16"/>
        <rFont val="宋体"/>
        <charset val="134"/>
      </rPr>
      <t>户</t>
    </r>
    <r>
      <rPr>
        <sz val="16"/>
        <rFont val="Times New Roman"/>
        <charset val="134"/>
      </rPr>
      <t>8</t>
    </r>
    <r>
      <rPr>
        <sz val="16"/>
        <rFont val="宋体"/>
        <charset val="134"/>
      </rPr>
      <t>座。</t>
    </r>
  </si>
  <si>
    <t>刘堡镇饲草料棚建设到户补助项目</t>
  </si>
  <si>
    <r>
      <rPr>
        <sz val="16"/>
        <rFont val="宋体"/>
        <charset val="134"/>
      </rPr>
      <t>共计</t>
    </r>
    <r>
      <rPr>
        <sz val="16"/>
        <rFont val="Times New Roman"/>
        <charset val="0"/>
      </rPr>
      <t>8</t>
    </r>
    <r>
      <rPr>
        <sz val="16"/>
        <rFont val="宋体"/>
        <charset val="134"/>
      </rPr>
      <t>村</t>
    </r>
    <r>
      <rPr>
        <sz val="16"/>
        <rFont val="Times New Roman"/>
        <charset val="0"/>
      </rPr>
      <t>45</t>
    </r>
    <r>
      <rPr>
        <sz val="16"/>
        <rFont val="宋体"/>
        <charset val="134"/>
      </rPr>
      <t>户</t>
    </r>
    <r>
      <rPr>
        <sz val="16"/>
        <rFont val="Times New Roman"/>
        <charset val="134"/>
      </rPr>
      <t>45</t>
    </r>
    <r>
      <rPr>
        <sz val="16"/>
        <rFont val="宋体"/>
        <charset val="134"/>
      </rPr>
      <t>座，每座补助</t>
    </r>
    <r>
      <rPr>
        <sz val="16"/>
        <rFont val="Times New Roman"/>
        <charset val="134"/>
      </rPr>
      <t>2000</t>
    </r>
    <r>
      <rPr>
        <sz val="16"/>
        <rFont val="宋体"/>
        <charset val="134"/>
      </rPr>
      <t>元，共计</t>
    </r>
    <r>
      <rPr>
        <sz val="16"/>
        <rFont val="Times New Roman"/>
        <charset val="134"/>
      </rPr>
      <t>9</t>
    </r>
    <r>
      <rPr>
        <sz val="16"/>
        <rFont val="宋体"/>
        <charset val="134"/>
      </rPr>
      <t>万元。</t>
    </r>
    <r>
      <rPr>
        <sz val="16"/>
        <rFont val="Times New Roman"/>
        <charset val="134"/>
      </rPr>
      <t xml:space="preserve">
</t>
    </r>
    <r>
      <rPr>
        <sz val="16"/>
        <rFont val="宋体"/>
        <charset val="134"/>
      </rPr>
      <t>其中米家村</t>
    </r>
    <r>
      <rPr>
        <sz val="16"/>
        <rFont val="Times New Roman"/>
        <charset val="134"/>
      </rPr>
      <t>3</t>
    </r>
    <r>
      <rPr>
        <sz val="16"/>
        <rFont val="宋体"/>
        <charset val="134"/>
      </rPr>
      <t>户</t>
    </r>
    <r>
      <rPr>
        <sz val="16"/>
        <rFont val="Times New Roman"/>
        <charset val="134"/>
      </rPr>
      <t>3</t>
    </r>
    <r>
      <rPr>
        <sz val="16"/>
        <rFont val="宋体"/>
        <charset val="134"/>
      </rPr>
      <t>座，高家村</t>
    </r>
    <r>
      <rPr>
        <sz val="16"/>
        <rFont val="Times New Roman"/>
        <charset val="134"/>
      </rPr>
      <t>19</t>
    </r>
    <r>
      <rPr>
        <sz val="16"/>
        <rFont val="宋体"/>
        <charset val="134"/>
      </rPr>
      <t>户</t>
    </r>
    <r>
      <rPr>
        <sz val="16"/>
        <rFont val="Times New Roman"/>
        <charset val="134"/>
      </rPr>
      <t>19</t>
    </r>
    <r>
      <rPr>
        <sz val="16"/>
        <rFont val="宋体"/>
        <charset val="134"/>
      </rPr>
      <t>座，李山村</t>
    </r>
    <r>
      <rPr>
        <sz val="16"/>
        <rFont val="Times New Roman"/>
        <charset val="134"/>
      </rPr>
      <t>2</t>
    </r>
    <r>
      <rPr>
        <sz val="16"/>
        <rFont val="宋体"/>
        <charset val="134"/>
      </rPr>
      <t>户</t>
    </r>
    <r>
      <rPr>
        <sz val="16"/>
        <rFont val="Times New Roman"/>
        <charset val="134"/>
      </rPr>
      <t>2</t>
    </r>
    <r>
      <rPr>
        <sz val="16"/>
        <rFont val="宋体"/>
        <charset val="134"/>
      </rPr>
      <t>座，罗湾村</t>
    </r>
    <r>
      <rPr>
        <sz val="16"/>
        <rFont val="Times New Roman"/>
        <charset val="134"/>
      </rPr>
      <t>1</t>
    </r>
    <r>
      <rPr>
        <sz val="16"/>
        <rFont val="宋体"/>
        <charset val="134"/>
      </rPr>
      <t>户</t>
    </r>
    <r>
      <rPr>
        <sz val="16"/>
        <rFont val="Times New Roman"/>
        <charset val="134"/>
      </rPr>
      <t>1</t>
    </r>
    <r>
      <rPr>
        <sz val="16"/>
        <rFont val="宋体"/>
        <charset val="134"/>
      </rPr>
      <t>个，峡里村</t>
    </r>
    <r>
      <rPr>
        <sz val="16"/>
        <rFont val="Times New Roman"/>
        <charset val="134"/>
      </rPr>
      <t>5</t>
    </r>
    <r>
      <rPr>
        <sz val="16"/>
        <rFont val="宋体"/>
        <charset val="134"/>
      </rPr>
      <t>户</t>
    </r>
    <r>
      <rPr>
        <sz val="16"/>
        <rFont val="Times New Roman"/>
        <charset val="134"/>
      </rPr>
      <t>5</t>
    </r>
    <r>
      <rPr>
        <sz val="16"/>
        <rFont val="宋体"/>
        <charset val="134"/>
      </rPr>
      <t>座，王山村</t>
    </r>
    <r>
      <rPr>
        <sz val="16"/>
        <rFont val="Times New Roman"/>
        <charset val="134"/>
      </rPr>
      <t>12</t>
    </r>
    <r>
      <rPr>
        <sz val="16"/>
        <rFont val="宋体"/>
        <charset val="134"/>
      </rPr>
      <t>户</t>
    </r>
    <r>
      <rPr>
        <sz val="16"/>
        <rFont val="Times New Roman"/>
        <charset val="134"/>
      </rPr>
      <t>12</t>
    </r>
    <r>
      <rPr>
        <sz val="16"/>
        <rFont val="宋体"/>
        <charset val="134"/>
      </rPr>
      <t>座，芦科村</t>
    </r>
    <r>
      <rPr>
        <sz val="16"/>
        <rFont val="Times New Roman"/>
        <charset val="134"/>
      </rPr>
      <t>1</t>
    </r>
    <r>
      <rPr>
        <sz val="16"/>
        <rFont val="宋体"/>
        <charset val="134"/>
      </rPr>
      <t>户</t>
    </r>
    <r>
      <rPr>
        <sz val="16"/>
        <rFont val="Times New Roman"/>
        <charset val="134"/>
      </rPr>
      <t>1</t>
    </r>
    <r>
      <rPr>
        <sz val="16"/>
        <rFont val="宋体"/>
        <charset val="134"/>
      </rPr>
      <t>座，郑沟村</t>
    </r>
    <r>
      <rPr>
        <sz val="16"/>
        <rFont val="Times New Roman"/>
        <charset val="134"/>
      </rPr>
      <t>2</t>
    </r>
    <r>
      <rPr>
        <sz val="16"/>
        <rFont val="宋体"/>
        <charset val="134"/>
      </rPr>
      <t>户</t>
    </r>
    <r>
      <rPr>
        <sz val="16"/>
        <rFont val="Times New Roman"/>
        <charset val="134"/>
      </rPr>
      <t>2</t>
    </r>
    <r>
      <rPr>
        <sz val="16"/>
        <rFont val="宋体"/>
        <charset val="134"/>
      </rPr>
      <t>座。</t>
    </r>
  </si>
  <si>
    <t>张家川镇饲草料棚建设到户补助项目</t>
  </si>
  <si>
    <r>
      <rPr>
        <sz val="16"/>
        <rFont val="宋体"/>
        <charset val="134"/>
      </rPr>
      <t>共</t>
    </r>
    <r>
      <rPr>
        <sz val="16"/>
        <rFont val="Times New Roman"/>
        <charset val="0"/>
      </rPr>
      <t>1</t>
    </r>
    <r>
      <rPr>
        <sz val="16"/>
        <rFont val="宋体"/>
        <charset val="134"/>
      </rPr>
      <t>户</t>
    </r>
    <r>
      <rPr>
        <sz val="16"/>
        <rFont val="Times New Roman"/>
        <charset val="0"/>
      </rPr>
      <t>1</t>
    </r>
    <r>
      <rPr>
        <sz val="16"/>
        <rFont val="宋体"/>
        <charset val="134"/>
      </rPr>
      <t>座。杨川村</t>
    </r>
    <r>
      <rPr>
        <sz val="16"/>
        <rFont val="Times New Roman"/>
        <charset val="0"/>
      </rPr>
      <t>1</t>
    </r>
    <r>
      <rPr>
        <sz val="16"/>
        <rFont val="宋体"/>
        <charset val="134"/>
      </rPr>
      <t>户</t>
    </r>
    <r>
      <rPr>
        <sz val="16"/>
        <rFont val="Times New Roman"/>
        <charset val="0"/>
      </rPr>
      <t>1</t>
    </r>
    <r>
      <rPr>
        <sz val="16"/>
        <rFont val="宋体"/>
        <charset val="134"/>
      </rPr>
      <t>座。每座补贴</t>
    </r>
    <r>
      <rPr>
        <sz val="16"/>
        <rFont val="Times New Roman"/>
        <charset val="0"/>
      </rPr>
      <t>2000</t>
    </r>
    <r>
      <rPr>
        <sz val="16"/>
        <rFont val="宋体"/>
        <charset val="134"/>
      </rPr>
      <t>元。</t>
    </r>
  </si>
  <si>
    <t>恭门镇饲草料棚建设到户补助项目</t>
  </si>
  <si>
    <r>
      <rPr>
        <sz val="16"/>
        <rFont val="宋体"/>
        <charset val="134"/>
      </rPr>
      <t>灵台村</t>
    </r>
    <r>
      <rPr>
        <sz val="16"/>
        <rFont val="Times New Roman"/>
        <charset val="0"/>
      </rPr>
      <t>1</t>
    </r>
    <r>
      <rPr>
        <sz val="16"/>
        <rFont val="宋体"/>
        <charset val="134"/>
      </rPr>
      <t>户</t>
    </r>
    <r>
      <rPr>
        <sz val="16"/>
        <rFont val="Times New Roman"/>
        <charset val="0"/>
      </rPr>
      <t>1</t>
    </r>
    <r>
      <rPr>
        <sz val="16"/>
        <rFont val="宋体"/>
        <charset val="134"/>
      </rPr>
      <t>座、张巴村</t>
    </r>
    <r>
      <rPr>
        <sz val="16"/>
        <rFont val="Times New Roman"/>
        <charset val="0"/>
      </rPr>
      <t>1</t>
    </r>
    <r>
      <rPr>
        <sz val="16"/>
        <rFont val="宋体"/>
        <charset val="134"/>
      </rPr>
      <t>户</t>
    </r>
    <r>
      <rPr>
        <sz val="16"/>
        <rFont val="Times New Roman"/>
        <charset val="0"/>
      </rPr>
      <t>1</t>
    </r>
    <r>
      <rPr>
        <sz val="16"/>
        <rFont val="宋体"/>
        <charset val="134"/>
      </rPr>
      <t>座（</t>
    </r>
    <r>
      <rPr>
        <sz val="16"/>
        <rFont val="Times New Roman"/>
        <charset val="0"/>
      </rPr>
      <t>2000</t>
    </r>
    <r>
      <rPr>
        <sz val="16"/>
        <rFont val="宋体"/>
        <charset val="0"/>
      </rPr>
      <t>元</t>
    </r>
    <r>
      <rPr>
        <sz val="16"/>
        <rFont val="Times New Roman"/>
        <charset val="0"/>
      </rPr>
      <t>/</t>
    </r>
    <r>
      <rPr>
        <sz val="16"/>
        <rFont val="宋体"/>
        <charset val="0"/>
      </rPr>
      <t>座）</t>
    </r>
  </si>
  <si>
    <t>饲草收贮到户补助项目</t>
  </si>
  <si>
    <r>
      <rPr>
        <b/>
        <sz val="16"/>
        <rFont val="宋体"/>
        <charset val="134"/>
      </rPr>
      <t>概算投资</t>
    </r>
    <r>
      <rPr>
        <b/>
        <sz val="16"/>
        <rFont val="Times New Roman"/>
        <charset val="0"/>
      </rPr>
      <t>196.885</t>
    </r>
    <r>
      <rPr>
        <b/>
        <sz val="16"/>
        <rFont val="宋体"/>
        <charset val="134"/>
      </rPr>
      <t>万元用于实施饲草收贮到户补助项目</t>
    </r>
    <r>
      <rPr>
        <b/>
        <sz val="16"/>
        <rFont val="Times New Roman"/>
        <charset val="134"/>
      </rPr>
      <t>39377</t>
    </r>
    <r>
      <rPr>
        <b/>
        <sz val="16"/>
        <rFont val="宋体"/>
        <charset val="134"/>
      </rPr>
      <t>吨，每吨补助</t>
    </r>
    <r>
      <rPr>
        <b/>
        <sz val="16"/>
        <rFont val="Times New Roman"/>
        <charset val="134"/>
      </rPr>
      <t>50</t>
    </r>
    <r>
      <rPr>
        <b/>
        <sz val="16"/>
        <rFont val="宋体"/>
        <charset val="134"/>
      </rPr>
      <t>元。</t>
    </r>
  </si>
  <si>
    <t>木河乡饲草收贮到户补助项目</t>
  </si>
  <si>
    <r>
      <rPr>
        <sz val="16"/>
        <rFont val="宋体"/>
        <charset val="134"/>
      </rPr>
      <t>在木河乡实施脱贫户、监测户饲草青贮到户补助项目</t>
    </r>
    <r>
      <rPr>
        <sz val="16"/>
        <rFont val="Times New Roman"/>
        <charset val="0"/>
      </rPr>
      <t>6078</t>
    </r>
    <r>
      <rPr>
        <sz val="16"/>
        <rFont val="宋体"/>
        <charset val="134"/>
      </rPr>
      <t>吨，每吨补助</t>
    </r>
    <r>
      <rPr>
        <sz val="16"/>
        <rFont val="Times New Roman"/>
        <charset val="0"/>
      </rPr>
      <t>50</t>
    </r>
    <r>
      <rPr>
        <sz val="16"/>
        <rFont val="宋体"/>
        <charset val="134"/>
      </rPr>
      <t>元。共补助</t>
    </r>
    <r>
      <rPr>
        <sz val="16"/>
        <rFont val="Times New Roman"/>
        <charset val="0"/>
      </rPr>
      <t>30.39</t>
    </r>
    <r>
      <rPr>
        <sz val="16"/>
        <rFont val="宋体"/>
        <charset val="134"/>
      </rPr>
      <t>万元。其中：店子村</t>
    </r>
    <r>
      <rPr>
        <sz val="16"/>
        <rFont val="Times New Roman"/>
        <charset val="0"/>
      </rPr>
      <t>140</t>
    </r>
    <r>
      <rPr>
        <sz val="16"/>
        <rFont val="宋体"/>
        <charset val="134"/>
      </rPr>
      <t>户</t>
    </r>
    <r>
      <rPr>
        <sz val="16"/>
        <rFont val="Times New Roman"/>
        <charset val="0"/>
      </rPr>
      <t>2040</t>
    </r>
    <r>
      <rPr>
        <sz val="16"/>
        <rFont val="宋体"/>
        <charset val="134"/>
      </rPr>
      <t>吨，李沟村</t>
    </r>
    <r>
      <rPr>
        <sz val="16"/>
        <rFont val="Times New Roman"/>
        <charset val="0"/>
      </rPr>
      <t>71</t>
    </r>
    <r>
      <rPr>
        <sz val="16"/>
        <rFont val="宋体"/>
        <charset val="134"/>
      </rPr>
      <t>户</t>
    </r>
    <r>
      <rPr>
        <sz val="16"/>
        <rFont val="Times New Roman"/>
        <charset val="0"/>
      </rPr>
      <t>510</t>
    </r>
    <r>
      <rPr>
        <sz val="16"/>
        <rFont val="宋体"/>
        <charset val="134"/>
      </rPr>
      <t>吨，坪王村</t>
    </r>
    <r>
      <rPr>
        <sz val="16"/>
        <rFont val="Times New Roman"/>
        <charset val="0"/>
      </rPr>
      <t>25</t>
    </r>
    <r>
      <rPr>
        <sz val="16"/>
        <rFont val="宋体"/>
        <charset val="134"/>
      </rPr>
      <t>户</t>
    </r>
    <r>
      <rPr>
        <sz val="16"/>
        <rFont val="Times New Roman"/>
        <charset val="0"/>
      </rPr>
      <t>114</t>
    </r>
    <r>
      <rPr>
        <sz val="16"/>
        <rFont val="宋体"/>
        <charset val="134"/>
      </rPr>
      <t>吨，秋木村</t>
    </r>
    <r>
      <rPr>
        <sz val="16"/>
        <rFont val="Times New Roman"/>
        <charset val="0"/>
      </rPr>
      <t>133</t>
    </r>
    <r>
      <rPr>
        <sz val="16"/>
        <rFont val="宋体"/>
        <charset val="134"/>
      </rPr>
      <t>户</t>
    </r>
    <r>
      <rPr>
        <sz val="16"/>
        <rFont val="Times New Roman"/>
        <charset val="0"/>
      </rPr>
      <t>678</t>
    </r>
    <r>
      <rPr>
        <sz val="16"/>
        <rFont val="宋体"/>
        <charset val="134"/>
      </rPr>
      <t>吨，上渠村</t>
    </r>
    <r>
      <rPr>
        <sz val="16"/>
        <rFont val="Times New Roman"/>
        <charset val="0"/>
      </rPr>
      <t>42</t>
    </r>
    <r>
      <rPr>
        <sz val="16"/>
        <rFont val="宋体"/>
        <charset val="134"/>
      </rPr>
      <t>户</t>
    </r>
    <r>
      <rPr>
        <sz val="16"/>
        <rFont val="Times New Roman"/>
        <charset val="0"/>
      </rPr>
      <t>375</t>
    </r>
    <r>
      <rPr>
        <sz val="16"/>
        <rFont val="宋体"/>
        <charset val="134"/>
      </rPr>
      <t>吨，桃园村</t>
    </r>
    <r>
      <rPr>
        <sz val="16"/>
        <rFont val="Times New Roman"/>
        <charset val="0"/>
      </rPr>
      <t>129</t>
    </r>
    <r>
      <rPr>
        <sz val="16"/>
        <rFont val="宋体"/>
        <charset val="134"/>
      </rPr>
      <t>户</t>
    </r>
    <r>
      <rPr>
        <sz val="16"/>
        <rFont val="Times New Roman"/>
        <charset val="0"/>
      </rPr>
      <t>1350</t>
    </r>
    <r>
      <rPr>
        <sz val="16"/>
        <rFont val="宋体"/>
        <charset val="134"/>
      </rPr>
      <t>吨，下庞村</t>
    </r>
    <r>
      <rPr>
        <sz val="16"/>
        <rFont val="Times New Roman"/>
        <charset val="134"/>
      </rPr>
      <t>89</t>
    </r>
    <r>
      <rPr>
        <sz val="16"/>
        <rFont val="宋体"/>
        <charset val="134"/>
      </rPr>
      <t>户</t>
    </r>
    <r>
      <rPr>
        <sz val="16"/>
        <rFont val="Times New Roman"/>
        <charset val="134"/>
      </rPr>
      <t>561</t>
    </r>
    <r>
      <rPr>
        <sz val="16"/>
        <rFont val="宋体"/>
        <charset val="134"/>
      </rPr>
      <t>吨，高山村</t>
    </r>
    <r>
      <rPr>
        <sz val="16"/>
        <rFont val="Times New Roman"/>
        <charset val="134"/>
      </rPr>
      <t>20</t>
    </r>
    <r>
      <rPr>
        <sz val="16"/>
        <rFont val="宋体"/>
        <charset val="134"/>
      </rPr>
      <t>户</t>
    </r>
    <r>
      <rPr>
        <sz val="16"/>
        <rFont val="Times New Roman"/>
        <charset val="134"/>
      </rPr>
      <t>450</t>
    </r>
    <r>
      <rPr>
        <sz val="16"/>
        <rFont val="宋体"/>
        <charset val="134"/>
      </rPr>
      <t>吨。</t>
    </r>
  </si>
  <si>
    <t>连五乡饲草收贮到户补助项目</t>
  </si>
  <si>
    <r>
      <rPr>
        <sz val="16"/>
        <rFont val="宋体"/>
        <charset val="134"/>
      </rPr>
      <t>连五乡投入</t>
    </r>
    <r>
      <rPr>
        <sz val="16"/>
        <rFont val="Times New Roman"/>
        <charset val="0"/>
      </rPr>
      <t>27.3</t>
    </r>
    <r>
      <rPr>
        <sz val="16"/>
        <rFont val="宋体"/>
        <charset val="134"/>
      </rPr>
      <t>万元收贮饲草</t>
    </r>
    <r>
      <rPr>
        <sz val="16"/>
        <rFont val="Times New Roman"/>
        <charset val="0"/>
      </rPr>
      <t>5460</t>
    </r>
    <r>
      <rPr>
        <sz val="16"/>
        <rFont val="宋体"/>
        <charset val="134"/>
      </rPr>
      <t>吨，每吨补助</t>
    </r>
    <r>
      <rPr>
        <sz val="16"/>
        <rFont val="Times New Roman"/>
        <charset val="0"/>
      </rPr>
      <t>50</t>
    </r>
    <r>
      <rPr>
        <sz val="16"/>
        <rFont val="宋体"/>
        <charset val="134"/>
      </rPr>
      <t>元。其中连五村</t>
    </r>
    <r>
      <rPr>
        <sz val="16"/>
        <rFont val="Times New Roman"/>
        <charset val="0"/>
      </rPr>
      <t>3</t>
    </r>
    <r>
      <rPr>
        <sz val="16"/>
        <rFont val="宋体"/>
        <charset val="134"/>
      </rPr>
      <t>户</t>
    </r>
    <r>
      <rPr>
        <sz val="16"/>
        <rFont val="Times New Roman"/>
        <charset val="0"/>
      </rPr>
      <t>2400</t>
    </r>
    <r>
      <rPr>
        <sz val="16"/>
        <rFont val="宋体"/>
        <charset val="134"/>
      </rPr>
      <t>吨，兰家村</t>
    </r>
    <r>
      <rPr>
        <sz val="16"/>
        <rFont val="Times New Roman"/>
        <charset val="0"/>
      </rPr>
      <t>4</t>
    </r>
    <r>
      <rPr>
        <sz val="16"/>
        <rFont val="宋体"/>
        <charset val="134"/>
      </rPr>
      <t>户</t>
    </r>
    <r>
      <rPr>
        <sz val="16"/>
        <rFont val="Times New Roman"/>
        <charset val="0"/>
      </rPr>
      <t>1200</t>
    </r>
    <r>
      <rPr>
        <sz val="16"/>
        <rFont val="宋体"/>
        <charset val="134"/>
      </rPr>
      <t>吨，张家村</t>
    </r>
    <r>
      <rPr>
        <sz val="16"/>
        <rFont val="Times New Roman"/>
        <charset val="0"/>
      </rPr>
      <t>2</t>
    </r>
    <r>
      <rPr>
        <sz val="16"/>
        <rFont val="宋体"/>
        <charset val="134"/>
      </rPr>
      <t>户</t>
    </r>
    <r>
      <rPr>
        <sz val="16"/>
        <rFont val="Times New Roman"/>
        <charset val="0"/>
      </rPr>
      <t>400</t>
    </r>
    <r>
      <rPr>
        <sz val="16"/>
        <rFont val="宋体"/>
        <charset val="134"/>
      </rPr>
      <t>吨，四合村</t>
    </r>
    <r>
      <rPr>
        <sz val="16"/>
        <rFont val="Times New Roman"/>
        <charset val="0"/>
      </rPr>
      <t>3</t>
    </r>
    <r>
      <rPr>
        <sz val="16"/>
        <rFont val="宋体"/>
        <charset val="134"/>
      </rPr>
      <t>户</t>
    </r>
    <r>
      <rPr>
        <sz val="16"/>
        <rFont val="Times New Roman"/>
        <charset val="0"/>
      </rPr>
      <t>400</t>
    </r>
    <r>
      <rPr>
        <sz val="16"/>
        <rFont val="宋体"/>
        <charset val="134"/>
      </rPr>
      <t>吨，中渠村</t>
    </r>
    <r>
      <rPr>
        <sz val="16"/>
        <rFont val="Times New Roman"/>
        <charset val="0"/>
      </rPr>
      <t>2</t>
    </r>
    <r>
      <rPr>
        <sz val="16"/>
        <rFont val="宋体"/>
        <charset val="134"/>
      </rPr>
      <t>户</t>
    </r>
    <r>
      <rPr>
        <sz val="16"/>
        <rFont val="Times New Roman"/>
        <charset val="0"/>
      </rPr>
      <t>160</t>
    </r>
    <r>
      <rPr>
        <sz val="16"/>
        <rFont val="宋体"/>
        <charset val="134"/>
      </rPr>
      <t>吨，贠家村</t>
    </r>
    <r>
      <rPr>
        <sz val="16"/>
        <rFont val="Times New Roman"/>
        <charset val="0"/>
      </rPr>
      <t>3</t>
    </r>
    <r>
      <rPr>
        <sz val="16"/>
        <rFont val="宋体"/>
        <charset val="134"/>
      </rPr>
      <t>户</t>
    </r>
    <r>
      <rPr>
        <sz val="16"/>
        <rFont val="Times New Roman"/>
        <charset val="0"/>
      </rPr>
      <t>900</t>
    </r>
    <r>
      <rPr>
        <sz val="16"/>
        <rFont val="宋体"/>
        <charset val="134"/>
      </rPr>
      <t>吨。</t>
    </r>
  </si>
  <si>
    <t>平安乡饲草收贮到户补助项目</t>
  </si>
  <si>
    <r>
      <rPr>
        <sz val="16"/>
        <rFont val="宋体"/>
        <charset val="134"/>
      </rPr>
      <t>为平安乡脱贫户、监测户实施饲草收贮补助项目，每亩吨补助</t>
    </r>
    <r>
      <rPr>
        <sz val="16"/>
        <rFont val="Times New Roman"/>
        <charset val="0"/>
      </rPr>
      <t>50</t>
    </r>
    <r>
      <rPr>
        <sz val="16"/>
        <rFont val="宋体"/>
        <charset val="134"/>
      </rPr>
      <t>元。总计</t>
    </r>
    <r>
      <rPr>
        <sz val="16"/>
        <rFont val="Times New Roman"/>
        <charset val="0"/>
      </rPr>
      <t>4340</t>
    </r>
    <r>
      <rPr>
        <sz val="16"/>
        <rFont val="宋体"/>
        <charset val="134"/>
      </rPr>
      <t>吨</t>
    </r>
    <r>
      <rPr>
        <sz val="16"/>
        <rFont val="Times New Roman"/>
        <charset val="0"/>
      </rPr>
      <t>21.7</t>
    </r>
    <r>
      <rPr>
        <sz val="16"/>
        <rFont val="宋体"/>
        <charset val="134"/>
      </rPr>
      <t>万元。其中脱贫户大湾村</t>
    </r>
    <r>
      <rPr>
        <sz val="16"/>
        <rFont val="Times New Roman"/>
        <charset val="0"/>
      </rPr>
      <t>2</t>
    </r>
    <r>
      <rPr>
        <sz val="16"/>
        <rFont val="宋体"/>
        <charset val="134"/>
      </rPr>
      <t>户</t>
    </r>
    <r>
      <rPr>
        <sz val="16"/>
        <rFont val="Times New Roman"/>
        <charset val="0"/>
      </rPr>
      <t>500</t>
    </r>
    <r>
      <rPr>
        <sz val="16"/>
        <rFont val="宋体"/>
        <charset val="134"/>
      </rPr>
      <t>吨，马原村</t>
    </r>
    <r>
      <rPr>
        <sz val="16"/>
        <rFont val="Times New Roman"/>
        <charset val="0"/>
      </rPr>
      <t>2</t>
    </r>
    <r>
      <rPr>
        <sz val="16"/>
        <rFont val="宋体"/>
        <charset val="134"/>
      </rPr>
      <t>户</t>
    </r>
    <r>
      <rPr>
        <sz val="16"/>
        <rFont val="Times New Roman"/>
        <charset val="0"/>
      </rPr>
      <t>400</t>
    </r>
    <r>
      <rPr>
        <sz val="16"/>
        <rFont val="宋体"/>
        <charset val="134"/>
      </rPr>
      <t>吨，新庄村</t>
    </r>
    <r>
      <rPr>
        <sz val="16"/>
        <rFont val="Times New Roman"/>
        <charset val="0"/>
      </rPr>
      <t>10</t>
    </r>
    <r>
      <rPr>
        <sz val="16"/>
        <rFont val="宋体"/>
        <charset val="134"/>
      </rPr>
      <t>户</t>
    </r>
    <r>
      <rPr>
        <sz val="16"/>
        <rFont val="Times New Roman"/>
        <charset val="0"/>
      </rPr>
      <t>860</t>
    </r>
    <r>
      <rPr>
        <sz val="16"/>
        <rFont val="宋体"/>
        <charset val="134"/>
      </rPr>
      <t>吨，水泉村</t>
    </r>
    <r>
      <rPr>
        <sz val="16"/>
        <rFont val="Times New Roman"/>
        <charset val="0"/>
      </rPr>
      <t>1</t>
    </r>
    <r>
      <rPr>
        <sz val="16"/>
        <rFont val="宋体"/>
        <charset val="134"/>
      </rPr>
      <t>户</t>
    </r>
    <r>
      <rPr>
        <sz val="16"/>
        <rFont val="Times New Roman"/>
        <charset val="0"/>
      </rPr>
      <t>500</t>
    </r>
    <r>
      <rPr>
        <sz val="16"/>
        <rFont val="宋体"/>
        <charset val="134"/>
      </rPr>
      <t>吨，梨树村</t>
    </r>
    <r>
      <rPr>
        <sz val="16"/>
        <rFont val="Times New Roman"/>
        <charset val="0"/>
      </rPr>
      <t>28</t>
    </r>
    <r>
      <rPr>
        <sz val="16"/>
        <rFont val="宋体"/>
        <charset val="134"/>
      </rPr>
      <t>户</t>
    </r>
    <r>
      <rPr>
        <sz val="16"/>
        <rFont val="Times New Roman"/>
        <charset val="0"/>
      </rPr>
      <t>1000</t>
    </r>
    <r>
      <rPr>
        <sz val="16"/>
        <rFont val="宋体"/>
        <charset val="134"/>
      </rPr>
      <t>吨，磨马村</t>
    </r>
    <r>
      <rPr>
        <sz val="16"/>
        <rFont val="Times New Roman"/>
        <charset val="0"/>
      </rPr>
      <t>8</t>
    </r>
    <r>
      <rPr>
        <sz val="16"/>
        <rFont val="宋体"/>
        <charset val="134"/>
      </rPr>
      <t>户</t>
    </r>
    <r>
      <rPr>
        <sz val="16"/>
        <rFont val="Times New Roman"/>
        <charset val="0"/>
      </rPr>
      <t>240</t>
    </r>
    <r>
      <rPr>
        <sz val="16"/>
        <rFont val="宋体"/>
        <charset val="134"/>
      </rPr>
      <t>吨；监测户大湾村</t>
    </r>
    <r>
      <rPr>
        <sz val="16"/>
        <rFont val="Times New Roman"/>
        <charset val="0"/>
      </rPr>
      <t>3</t>
    </r>
    <r>
      <rPr>
        <sz val="16"/>
        <rFont val="宋体"/>
        <charset val="134"/>
      </rPr>
      <t>户</t>
    </r>
    <r>
      <rPr>
        <sz val="16"/>
        <rFont val="Times New Roman"/>
        <charset val="0"/>
      </rPr>
      <t>390</t>
    </r>
    <r>
      <rPr>
        <sz val="16"/>
        <rFont val="宋体"/>
        <charset val="134"/>
      </rPr>
      <t>吨，新庄村</t>
    </r>
    <r>
      <rPr>
        <sz val="16"/>
        <rFont val="Times New Roman"/>
        <charset val="0"/>
      </rPr>
      <t>1</t>
    </r>
    <r>
      <rPr>
        <sz val="16"/>
        <rFont val="宋体"/>
        <charset val="134"/>
      </rPr>
      <t>户</t>
    </r>
    <r>
      <rPr>
        <sz val="16"/>
        <rFont val="Times New Roman"/>
        <charset val="0"/>
      </rPr>
      <t>100</t>
    </r>
    <r>
      <rPr>
        <sz val="16"/>
        <rFont val="宋体"/>
        <charset val="134"/>
      </rPr>
      <t>吨，梨树村</t>
    </r>
    <r>
      <rPr>
        <sz val="16"/>
        <rFont val="Times New Roman"/>
        <charset val="0"/>
      </rPr>
      <t>2</t>
    </r>
    <r>
      <rPr>
        <sz val="16"/>
        <rFont val="宋体"/>
        <charset val="134"/>
      </rPr>
      <t>户</t>
    </r>
    <r>
      <rPr>
        <sz val="16"/>
        <rFont val="Times New Roman"/>
        <charset val="0"/>
      </rPr>
      <t>200</t>
    </r>
    <r>
      <rPr>
        <sz val="16"/>
        <rFont val="宋体"/>
        <charset val="134"/>
      </rPr>
      <t>吨，磨马村</t>
    </r>
    <r>
      <rPr>
        <sz val="16"/>
        <rFont val="Times New Roman"/>
        <charset val="0"/>
      </rPr>
      <t>5</t>
    </r>
    <r>
      <rPr>
        <sz val="16"/>
        <rFont val="宋体"/>
        <charset val="134"/>
      </rPr>
      <t>户</t>
    </r>
    <r>
      <rPr>
        <sz val="16"/>
        <rFont val="Times New Roman"/>
        <charset val="0"/>
      </rPr>
      <t>150</t>
    </r>
    <r>
      <rPr>
        <sz val="16"/>
        <rFont val="宋体"/>
        <charset val="134"/>
      </rPr>
      <t>吨。</t>
    </r>
  </si>
  <si>
    <t>梁山镇饲草收贮到户补助项目</t>
  </si>
  <si>
    <r>
      <rPr>
        <sz val="16"/>
        <rFont val="宋体"/>
        <charset val="134"/>
      </rPr>
      <t>为梁山镇脱贫户实施饲料玉米收贮项目，每亩补助</t>
    </r>
    <r>
      <rPr>
        <sz val="16"/>
        <rFont val="Times New Roman"/>
        <charset val="134"/>
      </rPr>
      <t>50</t>
    </r>
    <r>
      <rPr>
        <sz val="16"/>
        <rFont val="宋体"/>
        <charset val="134"/>
      </rPr>
      <t>元。总计</t>
    </r>
    <r>
      <rPr>
        <sz val="16"/>
        <rFont val="Times New Roman"/>
        <charset val="134"/>
      </rPr>
      <t>1600</t>
    </r>
    <r>
      <rPr>
        <sz val="16"/>
        <rFont val="宋体"/>
        <charset val="134"/>
      </rPr>
      <t>吨</t>
    </r>
    <r>
      <rPr>
        <sz val="16"/>
        <rFont val="Times New Roman"/>
        <charset val="134"/>
      </rPr>
      <t>8</t>
    </r>
    <r>
      <rPr>
        <sz val="16"/>
        <rFont val="宋体"/>
        <charset val="134"/>
      </rPr>
      <t>万元。其中五方村</t>
    </r>
    <r>
      <rPr>
        <sz val="16"/>
        <rFont val="Times New Roman"/>
        <charset val="134"/>
      </rPr>
      <t>400</t>
    </r>
    <r>
      <rPr>
        <sz val="16"/>
        <rFont val="宋体"/>
        <charset val="134"/>
      </rPr>
      <t>吨，阳洼村</t>
    </r>
    <r>
      <rPr>
        <sz val="16"/>
        <rFont val="Times New Roman"/>
        <charset val="134"/>
      </rPr>
      <t>800</t>
    </r>
    <r>
      <rPr>
        <sz val="16"/>
        <rFont val="宋体"/>
        <charset val="134"/>
      </rPr>
      <t>吨，唐刘村</t>
    </r>
    <r>
      <rPr>
        <sz val="16"/>
        <rFont val="Times New Roman"/>
        <charset val="134"/>
      </rPr>
      <t>400</t>
    </r>
    <r>
      <rPr>
        <sz val="16"/>
        <rFont val="宋体"/>
        <charset val="134"/>
      </rPr>
      <t>吨。</t>
    </r>
  </si>
  <si>
    <t>马鹿镇饲草收贮到户补助项目</t>
  </si>
  <si>
    <r>
      <rPr>
        <sz val="16"/>
        <rFont val="宋体"/>
        <charset val="134"/>
      </rPr>
      <t>针对脱贫户和监测户，收贮饲草（饲料玉米）</t>
    </r>
    <r>
      <rPr>
        <sz val="16"/>
        <rFont val="Times New Roman"/>
        <charset val="0"/>
      </rPr>
      <t>12891</t>
    </r>
    <r>
      <rPr>
        <sz val="16"/>
        <rFont val="宋体"/>
        <charset val="134"/>
      </rPr>
      <t>吨，涉及脱贫户</t>
    </r>
    <r>
      <rPr>
        <sz val="16"/>
        <rFont val="Times New Roman"/>
        <charset val="0"/>
      </rPr>
      <t>253</t>
    </r>
    <r>
      <rPr>
        <sz val="16"/>
        <rFont val="宋体"/>
        <charset val="134"/>
      </rPr>
      <t>户</t>
    </r>
    <r>
      <rPr>
        <sz val="16"/>
        <rFont val="Times New Roman"/>
        <charset val="0"/>
      </rPr>
      <t>11586</t>
    </r>
    <r>
      <rPr>
        <sz val="16"/>
        <rFont val="宋体"/>
        <charset val="134"/>
      </rPr>
      <t>吨，监测户</t>
    </r>
    <r>
      <rPr>
        <sz val="16"/>
        <rFont val="Times New Roman"/>
        <charset val="0"/>
      </rPr>
      <t>37</t>
    </r>
    <r>
      <rPr>
        <sz val="16"/>
        <rFont val="宋体"/>
        <charset val="134"/>
      </rPr>
      <t>户</t>
    </r>
    <r>
      <rPr>
        <sz val="16"/>
        <rFont val="Times New Roman"/>
        <charset val="0"/>
      </rPr>
      <t>1305</t>
    </r>
    <r>
      <rPr>
        <sz val="16"/>
        <rFont val="宋体"/>
        <charset val="134"/>
      </rPr>
      <t>吨，每吨补助</t>
    </r>
    <r>
      <rPr>
        <sz val="16"/>
        <rFont val="Times New Roman"/>
        <charset val="0"/>
      </rPr>
      <t>50</t>
    </r>
    <r>
      <rPr>
        <sz val="16"/>
        <rFont val="宋体"/>
        <charset val="134"/>
      </rPr>
      <t>元，申请补助资金</t>
    </r>
    <r>
      <rPr>
        <sz val="16"/>
        <rFont val="Times New Roman"/>
        <charset val="0"/>
      </rPr>
      <t>64.455</t>
    </r>
    <r>
      <rPr>
        <sz val="16"/>
        <rFont val="宋体"/>
        <charset val="134"/>
      </rPr>
      <t>万元。其中牌楼村脱贫户</t>
    </r>
    <r>
      <rPr>
        <sz val="16"/>
        <rFont val="Times New Roman"/>
        <charset val="0"/>
      </rPr>
      <t>19</t>
    </r>
    <r>
      <rPr>
        <sz val="16"/>
        <rFont val="宋体"/>
        <charset val="134"/>
      </rPr>
      <t>户</t>
    </r>
    <r>
      <rPr>
        <sz val="16"/>
        <rFont val="Times New Roman"/>
        <charset val="0"/>
      </rPr>
      <t>1200</t>
    </r>
    <r>
      <rPr>
        <sz val="16"/>
        <rFont val="宋体"/>
        <charset val="134"/>
      </rPr>
      <t>吨；韩河村脱贫户</t>
    </r>
    <r>
      <rPr>
        <sz val="16"/>
        <rFont val="Times New Roman"/>
        <charset val="0"/>
      </rPr>
      <t>13</t>
    </r>
    <r>
      <rPr>
        <sz val="16"/>
        <rFont val="宋体"/>
        <charset val="134"/>
      </rPr>
      <t>户</t>
    </r>
    <r>
      <rPr>
        <sz val="16"/>
        <rFont val="Times New Roman"/>
        <charset val="0"/>
      </rPr>
      <t>650</t>
    </r>
    <r>
      <rPr>
        <sz val="16"/>
        <rFont val="宋体"/>
        <charset val="134"/>
      </rPr>
      <t>吨，监测户</t>
    </r>
    <r>
      <rPr>
        <sz val="16"/>
        <rFont val="Times New Roman"/>
        <charset val="0"/>
      </rPr>
      <t>3</t>
    </r>
    <r>
      <rPr>
        <sz val="16"/>
        <rFont val="宋体"/>
        <charset val="134"/>
      </rPr>
      <t>户</t>
    </r>
    <r>
      <rPr>
        <sz val="16"/>
        <rFont val="Times New Roman"/>
        <charset val="0"/>
      </rPr>
      <t>150</t>
    </r>
    <r>
      <rPr>
        <sz val="16"/>
        <rFont val="宋体"/>
        <charset val="134"/>
      </rPr>
      <t>吨；陡崖村脱贫户</t>
    </r>
    <r>
      <rPr>
        <sz val="16"/>
        <rFont val="Times New Roman"/>
        <charset val="0"/>
      </rPr>
      <t>17</t>
    </r>
    <r>
      <rPr>
        <sz val="16"/>
        <rFont val="宋体"/>
        <charset val="134"/>
      </rPr>
      <t>户</t>
    </r>
    <r>
      <rPr>
        <sz val="16"/>
        <rFont val="Times New Roman"/>
        <charset val="0"/>
      </rPr>
      <t>160</t>
    </r>
    <r>
      <rPr>
        <sz val="16"/>
        <rFont val="宋体"/>
        <charset val="134"/>
      </rPr>
      <t>吨、监测户</t>
    </r>
    <r>
      <rPr>
        <sz val="16"/>
        <rFont val="Times New Roman"/>
        <charset val="0"/>
      </rPr>
      <t>2</t>
    </r>
    <r>
      <rPr>
        <sz val="16"/>
        <rFont val="宋体"/>
        <charset val="134"/>
      </rPr>
      <t>户</t>
    </r>
    <r>
      <rPr>
        <sz val="16"/>
        <rFont val="Times New Roman"/>
        <charset val="0"/>
      </rPr>
      <t>15</t>
    </r>
    <r>
      <rPr>
        <sz val="16"/>
        <rFont val="宋体"/>
        <charset val="134"/>
      </rPr>
      <t>吨；龙口村脱贫户</t>
    </r>
    <r>
      <rPr>
        <sz val="16"/>
        <rFont val="Times New Roman"/>
        <charset val="0"/>
      </rPr>
      <t>39</t>
    </r>
    <r>
      <rPr>
        <sz val="16"/>
        <rFont val="宋体"/>
        <charset val="134"/>
      </rPr>
      <t>户</t>
    </r>
    <r>
      <rPr>
        <sz val="16"/>
        <rFont val="Times New Roman"/>
        <charset val="0"/>
      </rPr>
      <t>1174</t>
    </r>
    <r>
      <rPr>
        <sz val="16"/>
        <rFont val="宋体"/>
        <charset val="134"/>
      </rPr>
      <t>吨、监测户</t>
    </r>
    <r>
      <rPr>
        <sz val="16"/>
        <rFont val="Times New Roman"/>
        <charset val="0"/>
      </rPr>
      <t>6</t>
    </r>
    <r>
      <rPr>
        <sz val="16"/>
        <rFont val="宋体"/>
        <charset val="134"/>
      </rPr>
      <t>户</t>
    </r>
    <r>
      <rPr>
        <sz val="16"/>
        <rFont val="Times New Roman"/>
        <charset val="0"/>
      </rPr>
      <t>84</t>
    </r>
    <r>
      <rPr>
        <sz val="16"/>
        <rFont val="宋体"/>
        <charset val="134"/>
      </rPr>
      <t>吨；大滩村脱贫户</t>
    </r>
    <r>
      <rPr>
        <sz val="16"/>
        <rFont val="Times New Roman"/>
        <charset val="0"/>
      </rPr>
      <t>68</t>
    </r>
    <r>
      <rPr>
        <sz val="16"/>
        <rFont val="宋体"/>
        <charset val="134"/>
      </rPr>
      <t>户</t>
    </r>
    <r>
      <rPr>
        <sz val="16"/>
        <rFont val="Times New Roman"/>
        <charset val="0"/>
      </rPr>
      <t>1818</t>
    </r>
    <r>
      <rPr>
        <sz val="16"/>
        <rFont val="宋体"/>
        <charset val="134"/>
      </rPr>
      <t>吨，监测户</t>
    </r>
    <r>
      <rPr>
        <sz val="16"/>
        <rFont val="Times New Roman"/>
        <charset val="0"/>
      </rPr>
      <t>11</t>
    </r>
    <r>
      <rPr>
        <sz val="16"/>
        <rFont val="宋体"/>
        <charset val="134"/>
      </rPr>
      <t>户</t>
    </r>
    <r>
      <rPr>
        <sz val="16"/>
        <rFont val="Times New Roman"/>
        <charset val="0"/>
      </rPr>
      <t>348</t>
    </r>
    <r>
      <rPr>
        <sz val="16"/>
        <rFont val="宋体"/>
        <charset val="134"/>
      </rPr>
      <t>吨；草川村脱贫户</t>
    </r>
    <r>
      <rPr>
        <sz val="16"/>
        <rFont val="Times New Roman"/>
        <charset val="0"/>
      </rPr>
      <t>24</t>
    </r>
    <r>
      <rPr>
        <sz val="16"/>
        <rFont val="宋体"/>
        <charset val="134"/>
      </rPr>
      <t>户</t>
    </r>
    <r>
      <rPr>
        <sz val="16"/>
        <rFont val="Times New Roman"/>
        <charset val="0"/>
      </rPr>
      <t>1150</t>
    </r>
    <r>
      <rPr>
        <sz val="16"/>
        <rFont val="宋体"/>
        <charset val="134"/>
      </rPr>
      <t>吨、监测户</t>
    </r>
    <r>
      <rPr>
        <sz val="16"/>
        <rFont val="Times New Roman"/>
        <charset val="0"/>
      </rPr>
      <t>4</t>
    </r>
    <r>
      <rPr>
        <sz val="16"/>
        <rFont val="宋体"/>
        <charset val="134"/>
      </rPr>
      <t>户</t>
    </r>
    <r>
      <rPr>
        <sz val="16"/>
        <rFont val="Times New Roman"/>
        <charset val="0"/>
      </rPr>
      <t>240</t>
    </r>
    <r>
      <rPr>
        <sz val="16"/>
        <rFont val="宋体"/>
        <charset val="134"/>
      </rPr>
      <t>吨；堡梁村脱贫户</t>
    </r>
    <r>
      <rPr>
        <sz val="16"/>
        <rFont val="Times New Roman"/>
        <charset val="0"/>
      </rPr>
      <t>5</t>
    </r>
    <r>
      <rPr>
        <sz val="16"/>
        <rFont val="宋体"/>
        <charset val="134"/>
      </rPr>
      <t>户</t>
    </r>
    <r>
      <rPr>
        <sz val="16"/>
        <rFont val="Times New Roman"/>
        <charset val="0"/>
      </rPr>
      <t>300</t>
    </r>
    <r>
      <rPr>
        <sz val="16"/>
        <rFont val="宋体"/>
        <charset val="134"/>
      </rPr>
      <t>吨；金川村脱贫户</t>
    </r>
    <r>
      <rPr>
        <sz val="16"/>
        <rFont val="Times New Roman"/>
        <charset val="0"/>
      </rPr>
      <t>9</t>
    </r>
    <r>
      <rPr>
        <sz val="16"/>
        <rFont val="宋体"/>
        <charset val="134"/>
      </rPr>
      <t>户</t>
    </r>
    <r>
      <rPr>
        <sz val="16"/>
        <rFont val="Times New Roman"/>
        <charset val="0"/>
      </rPr>
      <t>2400</t>
    </r>
    <r>
      <rPr>
        <sz val="16"/>
        <rFont val="宋体"/>
        <charset val="134"/>
      </rPr>
      <t>吨；康王村脱贫户</t>
    </r>
    <r>
      <rPr>
        <sz val="16"/>
        <rFont val="Times New Roman"/>
        <charset val="0"/>
      </rPr>
      <t>15</t>
    </r>
    <r>
      <rPr>
        <sz val="16"/>
        <rFont val="宋体"/>
        <charset val="134"/>
      </rPr>
      <t>户</t>
    </r>
    <r>
      <rPr>
        <sz val="16"/>
        <rFont val="Times New Roman"/>
        <charset val="0"/>
      </rPr>
      <t>750</t>
    </r>
    <r>
      <rPr>
        <sz val="16"/>
        <rFont val="宋体"/>
        <charset val="134"/>
      </rPr>
      <t>吨、监测户</t>
    </r>
    <r>
      <rPr>
        <sz val="16"/>
        <rFont val="Times New Roman"/>
        <charset val="0"/>
      </rPr>
      <t>2</t>
    </r>
    <r>
      <rPr>
        <sz val="16"/>
        <rFont val="宋体"/>
        <charset val="134"/>
      </rPr>
      <t>户</t>
    </r>
    <r>
      <rPr>
        <sz val="16"/>
        <rFont val="Times New Roman"/>
        <charset val="0"/>
      </rPr>
      <t>50</t>
    </r>
    <r>
      <rPr>
        <sz val="16"/>
        <rFont val="宋体"/>
        <charset val="134"/>
      </rPr>
      <t>吨；白杨村脱贫户</t>
    </r>
    <r>
      <rPr>
        <sz val="16"/>
        <rFont val="Times New Roman"/>
        <charset val="0"/>
      </rPr>
      <t>10</t>
    </r>
    <r>
      <rPr>
        <sz val="16"/>
        <rFont val="宋体"/>
        <charset val="134"/>
      </rPr>
      <t>户</t>
    </r>
    <r>
      <rPr>
        <sz val="16"/>
        <rFont val="Times New Roman"/>
        <charset val="0"/>
      </rPr>
      <t>600</t>
    </r>
    <r>
      <rPr>
        <sz val="16"/>
        <rFont val="宋体"/>
        <charset val="134"/>
      </rPr>
      <t>吨、监测户</t>
    </r>
    <r>
      <rPr>
        <sz val="16"/>
        <rFont val="Times New Roman"/>
        <charset val="0"/>
      </rPr>
      <t>2</t>
    </r>
    <r>
      <rPr>
        <sz val="16"/>
        <rFont val="宋体"/>
        <charset val="134"/>
      </rPr>
      <t>户</t>
    </r>
    <r>
      <rPr>
        <sz val="16"/>
        <rFont val="Times New Roman"/>
        <charset val="0"/>
      </rPr>
      <t>120</t>
    </r>
    <r>
      <rPr>
        <sz val="16"/>
        <rFont val="宋体"/>
        <charset val="134"/>
      </rPr>
      <t>吨；宝坪村脱贫户</t>
    </r>
    <r>
      <rPr>
        <sz val="16"/>
        <rFont val="Times New Roman"/>
        <charset val="0"/>
      </rPr>
      <t>26</t>
    </r>
    <r>
      <rPr>
        <sz val="16"/>
        <rFont val="宋体"/>
        <charset val="134"/>
      </rPr>
      <t>户</t>
    </r>
    <r>
      <rPr>
        <sz val="16"/>
        <rFont val="Times New Roman"/>
        <charset val="0"/>
      </rPr>
      <t>624</t>
    </r>
    <r>
      <rPr>
        <sz val="16"/>
        <rFont val="宋体"/>
        <charset val="134"/>
      </rPr>
      <t>吨、监测户</t>
    </r>
    <r>
      <rPr>
        <sz val="16"/>
        <rFont val="Times New Roman"/>
        <charset val="0"/>
      </rPr>
      <t>5</t>
    </r>
    <r>
      <rPr>
        <sz val="16"/>
        <rFont val="宋体"/>
        <charset val="134"/>
      </rPr>
      <t>户</t>
    </r>
    <r>
      <rPr>
        <sz val="16"/>
        <rFont val="Times New Roman"/>
        <charset val="0"/>
      </rPr>
      <t>128</t>
    </r>
    <r>
      <rPr>
        <sz val="16"/>
        <rFont val="宋体"/>
        <charset val="134"/>
      </rPr>
      <t>吨；长宁村脱贫户</t>
    </r>
    <r>
      <rPr>
        <sz val="16"/>
        <rFont val="Times New Roman"/>
        <charset val="0"/>
      </rPr>
      <t>7</t>
    </r>
    <r>
      <rPr>
        <sz val="16"/>
        <rFont val="宋体"/>
        <charset val="134"/>
      </rPr>
      <t>户</t>
    </r>
    <r>
      <rPr>
        <sz val="16"/>
        <rFont val="Times New Roman"/>
        <charset val="0"/>
      </rPr>
      <t>460</t>
    </r>
    <r>
      <rPr>
        <sz val="16"/>
        <rFont val="宋体"/>
        <charset val="134"/>
      </rPr>
      <t>吨、监测户</t>
    </r>
    <r>
      <rPr>
        <sz val="16"/>
        <rFont val="Times New Roman"/>
        <charset val="0"/>
      </rPr>
      <t>1</t>
    </r>
    <r>
      <rPr>
        <sz val="16"/>
        <rFont val="宋体"/>
        <charset val="134"/>
      </rPr>
      <t>户</t>
    </r>
    <r>
      <rPr>
        <sz val="16"/>
        <rFont val="Times New Roman"/>
        <charset val="0"/>
      </rPr>
      <t>50</t>
    </r>
    <r>
      <rPr>
        <sz val="16"/>
        <rFont val="宋体"/>
        <charset val="134"/>
      </rPr>
      <t>吨；花园村脱贫户</t>
    </r>
    <r>
      <rPr>
        <sz val="16"/>
        <rFont val="Times New Roman"/>
        <charset val="0"/>
      </rPr>
      <t>1</t>
    </r>
    <r>
      <rPr>
        <sz val="16"/>
        <rFont val="宋体"/>
        <charset val="134"/>
      </rPr>
      <t>户</t>
    </r>
    <r>
      <rPr>
        <sz val="16"/>
        <rFont val="Times New Roman"/>
        <charset val="0"/>
      </rPr>
      <t>300</t>
    </r>
    <r>
      <rPr>
        <sz val="16"/>
        <rFont val="宋体"/>
        <charset val="134"/>
      </rPr>
      <t>吨，寺湾村监测户</t>
    </r>
    <r>
      <rPr>
        <sz val="16"/>
        <rFont val="Times New Roman"/>
        <charset val="0"/>
      </rPr>
      <t>1</t>
    </r>
    <r>
      <rPr>
        <sz val="16"/>
        <rFont val="宋体"/>
        <charset val="134"/>
      </rPr>
      <t>户</t>
    </r>
    <r>
      <rPr>
        <sz val="16"/>
        <rFont val="Times New Roman"/>
        <charset val="0"/>
      </rPr>
      <t>120</t>
    </r>
    <r>
      <rPr>
        <sz val="16"/>
        <rFont val="宋体"/>
        <charset val="134"/>
      </rPr>
      <t>吨。</t>
    </r>
  </si>
  <si>
    <t>川王镇饲草收贮到户补助项目</t>
  </si>
  <si>
    <r>
      <rPr>
        <sz val="16"/>
        <rFont val="宋体"/>
        <charset val="134"/>
      </rPr>
      <t>在</t>
    </r>
    <r>
      <rPr>
        <sz val="16"/>
        <rFont val="Times New Roman"/>
        <charset val="0"/>
      </rPr>
      <t>16</t>
    </r>
    <r>
      <rPr>
        <sz val="16"/>
        <rFont val="宋体"/>
        <charset val="134"/>
      </rPr>
      <t>村投资</t>
    </r>
    <r>
      <rPr>
        <sz val="16"/>
        <rFont val="Times New Roman"/>
        <charset val="0"/>
      </rPr>
      <t>13.15</t>
    </r>
    <r>
      <rPr>
        <sz val="16"/>
        <rFont val="宋体"/>
        <charset val="134"/>
      </rPr>
      <t>万元收贮饲草</t>
    </r>
    <r>
      <rPr>
        <sz val="16"/>
        <rFont val="Times New Roman"/>
        <charset val="0"/>
      </rPr>
      <t>2630</t>
    </r>
    <r>
      <rPr>
        <sz val="16"/>
        <rFont val="宋体"/>
        <charset val="134"/>
      </rPr>
      <t>吨，其中川王村</t>
    </r>
    <r>
      <rPr>
        <sz val="16"/>
        <rFont val="Times New Roman"/>
        <charset val="0"/>
      </rPr>
      <t>150</t>
    </r>
    <r>
      <rPr>
        <sz val="16"/>
        <rFont val="宋体"/>
        <charset val="134"/>
      </rPr>
      <t>吨；哈沟村</t>
    </r>
    <r>
      <rPr>
        <sz val="16"/>
        <rFont val="Times New Roman"/>
        <charset val="0"/>
      </rPr>
      <t>100</t>
    </r>
    <r>
      <rPr>
        <sz val="16"/>
        <rFont val="宋体"/>
        <charset val="134"/>
      </rPr>
      <t>吨；毛寨村</t>
    </r>
    <r>
      <rPr>
        <sz val="16"/>
        <rFont val="Times New Roman"/>
        <charset val="0"/>
      </rPr>
      <t>300</t>
    </r>
    <r>
      <rPr>
        <sz val="16"/>
        <rFont val="宋体"/>
        <charset val="134"/>
      </rPr>
      <t>吨；大庄村</t>
    </r>
    <r>
      <rPr>
        <sz val="16"/>
        <rFont val="Times New Roman"/>
        <charset val="0"/>
      </rPr>
      <t>200</t>
    </r>
    <r>
      <rPr>
        <sz val="16"/>
        <rFont val="宋体"/>
        <charset val="134"/>
      </rPr>
      <t>吨；范湾村</t>
    </r>
    <r>
      <rPr>
        <sz val="16"/>
        <rFont val="Times New Roman"/>
        <charset val="0"/>
      </rPr>
      <t>100</t>
    </r>
    <r>
      <rPr>
        <sz val="16"/>
        <rFont val="宋体"/>
        <charset val="134"/>
      </rPr>
      <t>吨；何湾村</t>
    </r>
    <r>
      <rPr>
        <sz val="16"/>
        <rFont val="Times New Roman"/>
        <charset val="0"/>
      </rPr>
      <t>100</t>
    </r>
    <r>
      <rPr>
        <sz val="16"/>
        <rFont val="宋体"/>
        <charset val="134"/>
      </rPr>
      <t>吨；马达村</t>
    </r>
    <r>
      <rPr>
        <sz val="16"/>
        <rFont val="Times New Roman"/>
        <charset val="0"/>
      </rPr>
      <t>300</t>
    </r>
    <r>
      <rPr>
        <sz val="16"/>
        <rFont val="宋体"/>
        <charset val="134"/>
      </rPr>
      <t>吨；铁洼村</t>
    </r>
    <r>
      <rPr>
        <sz val="16"/>
        <rFont val="Times New Roman"/>
        <charset val="0"/>
      </rPr>
      <t>200</t>
    </r>
    <r>
      <rPr>
        <sz val="16"/>
        <rFont val="宋体"/>
        <charset val="134"/>
      </rPr>
      <t>吨；王沟村</t>
    </r>
    <r>
      <rPr>
        <sz val="16"/>
        <rFont val="Times New Roman"/>
        <charset val="0"/>
      </rPr>
      <t>100</t>
    </r>
    <r>
      <rPr>
        <sz val="16"/>
        <rFont val="宋体"/>
        <charset val="134"/>
      </rPr>
      <t>吨；关河村</t>
    </r>
    <r>
      <rPr>
        <sz val="16"/>
        <rFont val="Times New Roman"/>
        <charset val="0"/>
      </rPr>
      <t>300</t>
    </r>
    <r>
      <rPr>
        <sz val="16"/>
        <rFont val="宋体"/>
        <charset val="134"/>
      </rPr>
      <t>吨；西崖村</t>
    </r>
    <r>
      <rPr>
        <sz val="16"/>
        <rFont val="Times New Roman"/>
        <charset val="0"/>
      </rPr>
      <t>50</t>
    </r>
    <r>
      <rPr>
        <sz val="16"/>
        <rFont val="宋体"/>
        <charset val="134"/>
      </rPr>
      <t>吨；峡口村</t>
    </r>
    <r>
      <rPr>
        <sz val="16"/>
        <rFont val="Times New Roman"/>
        <charset val="0"/>
      </rPr>
      <t>50</t>
    </r>
    <r>
      <rPr>
        <sz val="16"/>
        <rFont val="宋体"/>
        <charset val="134"/>
      </rPr>
      <t>吨；松树湾村</t>
    </r>
    <r>
      <rPr>
        <sz val="16"/>
        <rFont val="Times New Roman"/>
        <charset val="0"/>
      </rPr>
      <t>300</t>
    </r>
    <r>
      <rPr>
        <sz val="16"/>
        <rFont val="宋体"/>
        <charset val="134"/>
      </rPr>
      <t>吨；小河村</t>
    </r>
    <r>
      <rPr>
        <sz val="16"/>
        <rFont val="Times New Roman"/>
        <charset val="0"/>
      </rPr>
      <t>100</t>
    </r>
    <r>
      <rPr>
        <sz val="16"/>
        <rFont val="宋体"/>
        <charset val="134"/>
      </rPr>
      <t>吨；冯家村</t>
    </r>
    <r>
      <rPr>
        <sz val="16"/>
        <rFont val="Times New Roman"/>
        <charset val="0"/>
      </rPr>
      <t>80</t>
    </r>
    <r>
      <rPr>
        <sz val="16"/>
        <rFont val="宋体"/>
        <charset val="134"/>
      </rPr>
      <t>吨；海湾村</t>
    </r>
    <r>
      <rPr>
        <sz val="16"/>
        <rFont val="Times New Roman"/>
        <charset val="0"/>
      </rPr>
      <t>200</t>
    </r>
    <r>
      <rPr>
        <sz val="16"/>
        <rFont val="宋体"/>
        <charset val="134"/>
      </rPr>
      <t>吨，每吨</t>
    </r>
    <r>
      <rPr>
        <sz val="16"/>
        <rFont val="Times New Roman"/>
        <charset val="0"/>
      </rPr>
      <t>50</t>
    </r>
    <r>
      <rPr>
        <sz val="16"/>
        <rFont val="宋体"/>
        <charset val="134"/>
      </rPr>
      <t>元</t>
    </r>
  </si>
  <si>
    <t>闫家乡饲草收贮到户补助项目</t>
  </si>
  <si>
    <r>
      <rPr>
        <sz val="16"/>
        <rFont val="宋体"/>
        <charset val="134"/>
      </rPr>
      <t>闫家乡监测户、脱贫户实施饲草收贮补助项目</t>
    </r>
    <r>
      <rPr>
        <sz val="16"/>
        <rFont val="Times New Roman"/>
        <charset val="0"/>
      </rPr>
      <t>13</t>
    </r>
    <r>
      <rPr>
        <sz val="16"/>
        <rFont val="宋体"/>
        <charset val="134"/>
      </rPr>
      <t>户</t>
    </r>
    <r>
      <rPr>
        <sz val="16"/>
        <rFont val="Times New Roman"/>
        <charset val="0"/>
      </rPr>
      <t>3198</t>
    </r>
    <r>
      <rPr>
        <sz val="16"/>
        <rFont val="宋体"/>
        <charset val="134"/>
      </rPr>
      <t>吨，每吨补助</t>
    </r>
    <r>
      <rPr>
        <sz val="16"/>
        <rFont val="Times New Roman"/>
        <charset val="0"/>
      </rPr>
      <t>50</t>
    </r>
    <r>
      <rPr>
        <sz val="16"/>
        <rFont val="宋体"/>
        <charset val="134"/>
      </rPr>
      <t>元，补助资金</t>
    </r>
    <r>
      <rPr>
        <sz val="16"/>
        <rFont val="Times New Roman"/>
        <charset val="0"/>
      </rPr>
      <t>15.99</t>
    </r>
    <r>
      <rPr>
        <sz val="16"/>
        <rFont val="宋体"/>
        <charset val="134"/>
      </rPr>
      <t>万元，其中：大场村</t>
    </r>
    <r>
      <rPr>
        <sz val="16"/>
        <rFont val="Times New Roman"/>
        <charset val="0"/>
      </rPr>
      <t>5</t>
    </r>
    <r>
      <rPr>
        <sz val="16"/>
        <rFont val="宋体"/>
        <charset val="134"/>
      </rPr>
      <t>户</t>
    </r>
    <r>
      <rPr>
        <sz val="16"/>
        <rFont val="Times New Roman"/>
        <charset val="0"/>
      </rPr>
      <t>1528</t>
    </r>
    <r>
      <rPr>
        <sz val="16"/>
        <rFont val="宋体"/>
        <charset val="134"/>
      </rPr>
      <t>吨；付堡村</t>
    </r>
    <r>
      <rPr>
        <sz val="16"/>
        <rFont val="Times New Roman"/>
        <charset val="0"/>
      </rPr>
      <t>4</t>
    </r>
    <r>
      <rPr>
        <sz val="16"/>
        <rFont val="宋体"/>
        <charset val="134"/>
      </rPr>
      <t>户</t>
    </r>
    <r>
      <rPr>
        <sz val="16"/>
        <rFont val="Times New Roman"/>
        <charset val="0"/>
      </rPr>
      <t>1270</t>
    </r>
    <r>
      <rPr>
        <sz val="16"/>
        <rFont val="宋体"/>
        <charset val="134"/>
      </rPr>
      <t>吨；丁河村</t>
    </r>
    <r>
      <rPr>
        <sz val="16"/>
        <rFont val="Times New Roman"/>
        <charset val="0"/>
      </rPr>
      <t>4</t>
    </r>
    <r>
      <rPr>
        <sz val="16"/>
        <rFont val="宋体"/>
        <charset val="134"/>
      </rPr>
      <t>户</t>
    </r>
    <r>
      <rPr>
        <sz val="16"/>
        <rFont val="Times New Roman"/>
        <charset val="0"/>
      </rPr>
      <t>400</t>
    </r>
    <r>
      <rPr>
        <sz val="16"/>
        <rFont val="宋体"/>
        <charset val="134"/>
      </rPr>
      <t>吨。</t>
    </r>
  </si>
  <si>
    <t>恭门镇饲草收贮到户补助项目</t>
  </si>
  <si>
    <r>
      <rPr>
        <sz val="16"/>
        <rFont val="宋体"/>
        <charset val="134"/>
      </rPr>
      <t>共</t>
    </r>
    <r>
      <rPr>
        <sz val="16"/>
        <rFont val="Times New Roman"/>
        <charset val="0"/>
      </rPr>
      <t>18</t>
    </r>
    <r>
      <rPr>
        <sz val="16"/>
        <rFont val="宋体"/>
        <charset val="134"/>
      </rPr>
      <t>户</t>
    </r>
    <r>
      <rPr>
        <sz val="16"/>
        <rFont val="Times New Roman"/>
        <charset val="0"/>
      </rPr>
      <t>3180</t>
    </r>
    <r>
      <rPr>
        <sz val="16"/>
        <rFont val="宋体"/>
        <charset val="134"/>
      </rPr>
      <t>吨，每吨</t>
    </r>
    <r>
      <rPr>
        <sz val="16"/>
        <rFont val="Times New Roman"/>
        <charset val="0"/>
      </rPr>
      <t>50</t>
    </r>
    <r>
      <rPr>
        <sz val="16"/>
        <rFont val="宋体"/>
        <charset val="134"/>
      </rPr>
      <t>元。其中毛磨村</t>
    </r>
    <r>
      <rPr>
        <sz val="16"/>
        <rFont val="Times New Roman"/>
        <charset val="0"/>
      </rPr>
      <t>100</t>
    </r>
    <r>
      <rPr>
        <sz val="16"/>
        <rFont val="宋体"/>
        <charset val="134"/>
      </rPr>
      <t>吨</t>
    </r>
    <r>
      <rPr>
        <sz val="16"/>
        <rFont val="Times New Roman"/>
        <charset val="0"/>
      </rPr>
      <t>2</t>
    </r>
    <r>
      <rPr>
        <sz val="16"/>
        <rFont val="宋体"/>
        <charset val="134"/>
      </rPr>
      <t>户、城子村</t>
    </r>
    <r>
      <rPr>
        <sz val="16"/>
        <rFont val="Times New Roman"/>
        <charset val="0"/>
      </rPr>
      <t>400</t>
    </r>
    <r>
      <rPr>
        <sz val="16"/>
        <rFont val="宋体"/>
        <charset val="134"/>
      </rPr>
      <t>吨</t>
    </r>
    <r>
      <rPr>
        <sz val="16"/>
        <rFont val="Times New Roman"/>
        <charset val="0"/>
      </rPr>
      <t>2</t>
    </r>
    <r>
      <rPr>
        <sz val="16"/>
        <rFont val="宋体"/>
        <charset val="134"/>
      </rPr>
      <t>户、付川村</t>
    </r>
    <r>
      <rPr>
        <sz val="16"/>
        <rFont val="Times New Roman"/>
        <charset val="0"/>
      </rPr>
      <t>2</t>
    </r>
    <r>
      <rPr>
        <sz val="16"/>
        <rFont val="宋体"/>
        <charset val="134"/>
      </rPr>
      <t>户</t>
    </r>
    <r>
      <rPr>
        <sz val="16"/>
        <rFont val="Times New Roman"/>
        <charset val="0"/>
      </rPr>
      <t>200</t>
    </r>
    <r>
      <rPr>
        <sz val="16"/>
        <rFont val="宋体"/>
        <charset val="134"/>
      </rPr>
      <t>吨、古土村</t>
    </r>
    <r>
      <rPr>
        <sz val="16"/>
        <rFont val="Times New Roman"/>
        <charset val="0"/>
      </rPr>
      <t>700</t>
    </r>
    <r>
      <rPr>
        <sz val="16"/>
        <rFont val="宋体"/>
        <charset val="134"/>
      </rPr>
      <t>吨</t>
    </r>
    <r>
      <rPr>
        <sz val="16"/>
        <rFont val="Times New Roman"/>
        <charset val="0"/>
      </rPr>
      <t>1</t>
    </r>
    <r>
      <rPr>
        <sz val="16"/>
        <rFont val="宋体"/>
        <charset val="134"/>
      </rPr>
      <t>户、河峪村</t>
    </r>
    <r>
      <rPr>
        <sz val="16"/>
        <rFont val="Times New Roman"/>
        <charset val="0"/>
      </rPr>
      <t>260</t>
    </r>
    <r>
      <rPr>
        <sz val="16"/>
        <rFont val="宋体"/>
        <charset val="134"/>
      </rPr>
      <t>吨</t>
    </r>
    <r>
      <rPr>
        <sz val="16"/>
        <rFont val="Times New Roman"/>
        <charset val="0"/>
      </rPr>
      <t>4</t>
    </r>
    <r>
      <rPr>
        <sz val="16"/>
        <rFont val="宋体"/>
        <charset val="134"/>
      </rPr>
      <t>户、灵台村</t>
    </r>
    <r>
      <rPr>
        <sz val="16"/>
        <rFont val="Times New Roman"/>
        <charset val="0"/>
      </rPr>
      <t>1100</t>
    </r>
    <r>
      <rPr>
        <sz val="16"/>
        <rFont val="宋体"/>
        <charset val="134"/>
      </rPr>
      <t>吨</t>
    </r>
    <r>
      <rPr>
        <sz val="16"/>
        <rFont val="Times New Roman"/>
        <charset val="0"/>
      </rPr>
      <t>2</t>
    </r>
    <r>
      <rPr>
        <sz val="16"/>
        <rFont val="宋体"/>
        <charset val="134"/>
      </rPr>
      <t>户、柳沟村</t>
    </r>
    <r>
      <rPr>
        <sz val="16"/>
        <rFont val="Times New Roman"/>
        <charset val="0"/>
      </rPr>
      <t>120</t>
    </r>
    <r>
      <rPr>
        <sz val="16"/>
        <rFont val="宋体"/>
        <charset val="134"/>
      </rPr>
      <t>吨</t>
    </r>
    <r>
      <rPr>
        <sz val="16"/>
        <rFont val="Times New Roman"/>
        <charset val="0"/>
      </rPr>
      <t>2</t>
    </r>
    <r>
      <rPr>
        <sz val="16"/>
        <rFont val="宋体"/>
        <charset val="134"/>
      </rPr>
      <t>户、麻山村</t>
    </r>
    <r>
      <rPr>
        <sz val="16"/>
        <rFont val="Times New Roman"/>
        <charset val="0"/>
      </rPr>
      <t>200</t>
    </r>
    <r>
      <rPr>
        <sz val="16"/>
        <rFont val="宋体"/>
        <charset val="134"/>
      </rPr>
      <t>吨</t>
    </r>
    <r>
      <rPr>
        <sz val="16"/>
        <rFont val="Times New Roman"/>
        <charset val="0"/>
      </rPr>
      <t>2</t>
    </r>
    <r>
      <rPr>
        <sz val="16"/>
        <rFont val="宋体"/>
        <charset val="134"/>
      </rPr>
      <t>户、麻崖村</t>
    </r>
    <r>
      <rPr>
        <sz val="16"/>
        <rFont val="Times New Roman"/>
        <charset val="0"/>
      </rPr>
      <t>100</t>
    </r>
    <r>
      <rPr>
        <sz val="16"/>
        <rFont val="宋体"/>
        <charset val="134"/>
      </rPr>
      <t>吨</t>
    </r>
    <r>
      <rPr>
        <sz val="16"/>
        <rFont val="Times New Roman"/>
        <charset val="0"/>
      </rPr>
      <t>1</t>
    </r>
    <r>
      <rPr>
        <sz val="16"/>
        <rFont val="宋体"/>
        <charset val="134"/>
      </rPr>
      <t>户、</t>
    </r>
  </si>
  <si>
    <t>养畜暖棚到户补助项目</t>
  </si>
  <si>
    <t>2025.01-
2025.11</t>
  </si>
  <si>
    <r>
      <rPr>
        <b/>
        <sz val="16"/>
        <rFont val="宋体"/>
        <charset val="134"/>
      </rPr>
      <t>概算投资</t>
    </r>
    <r>
      <rPr>
        <b/>
        <sz val="16"/>
        <rFont val="Times New Roman"/>
        <charset val="134"/>
      </rPr>
      <t>208</t>
    </r>
    <r>
      <rPr>
        <b/>
        <sz val="16"/>
        <rFont val="宋体"/>
        <charset val="134"/>
      </rPr>
      <t>万元用于实施养畜暖棚建设到户补助项目</t>
    </r>
    <r>
      <rPr>
        <b/>
        <sz val="16"/>
        <rFont val="Times New Roman"/>
        <charset val="134"/>
      </rPr>
      <t>208</t>
    </r>
    <r>
      <rPr>
        <b/>
        <sz val="16"/>
        <rFont val="宋体"/>
        <charset val="134"/>
      </rPr>
      <t>座，每座补助</t>
    </r>
    <r>
      <rPr>
        <b/>
        <sz val="16"/>
        <rFont val="Times New Roman"/>
        <charset val="134"/>
      </rPr>
      <t>1</t>
    </r>
    <r>
      <rPr>
        <b/>
        <sz val="16"/>
        <rFont val="宋体"/>
        <charset val="134"/>
      </rPr>
      <t>万元。</t>
    </r>
  </si>
  <si>
    <t>连五乡新建养畜暖棚到户补助项目</t>
  </si>
  <si>
    <r>
      <rPr>
        <sz val="16"/>
        <rFont val="宋体"/>
        <charset val="134"/>
      </rPr>
      <t>连五乡投入</t>
    </r>
    <r>
      <rPr>
        <sz val="16"/>
        <rFont val="Times New Roman"/>
        <charset val="0"/>
      </rPr>
      <t>18</t>
    </r>
    <r>
      <rPr>
        <sz val="16"/>
        <rFont val="宋体"/>
        <charset val="134"/>
      </rPr>
      <t>万元新建养畜暖棚</t>
    </r>
    <r>
      <rPr>
        <sz val="16"/>
        <rFont val="Times New Roman"/>
        <charset val="0"/>
      </rPr>
      <t>18</t>
    </r>
    <r>
      <rPr>
        <sz val="16"/>
        <rFont val="宋体"/>
        <charset val="134"/>
      </rPr>
      <t>座，每座补助</t>
    </r>
    <r>
      <rPr>
        <sz val="16"/>
        <rFont val="Times New Roman"/>
        <charset val="0"/>
      </rPr>
      <t>1</t>
    </r>
    <r>
      <rPr>
        <sz val="16"/>
        <rFont val="宋体"/>
        <charset val="134"/>
      </rPr>
      <t>万元。其中连五村</t>
    </r>
    <r>
      <rPr>
        <sz val="16"/>
        <rFont val="Times New Roman"/>
        <charset val="0"/>
      </rPr>
      <t>1</t>
    </r>
    <r>
      <rPr>
        <sz val="16"/>
        <rFont val="宋体"/>
        <charset val="134"/>
      </rPr>
      <t>户</t>
    </r>
    <r>
      <rPr>
        <sz val="16"/>
        <rFont val="Times New Roman"/>
        <charset val="0"/>
      </rPr>
      <t>1</t>
    </r>
    <r>
      <rPr>
        <sz val="16"/>
        <rFont val="宋体"/>
        <charset val="134"/>
      </rPr>
      <t>座，腰庄村</t>
    </r>
    <r>
      <rPr>
        <sz val="16"/>
        <rFont val="Times New Roman"/>
        <charset val="0"/>
      </rPr>
      <t>1</t>
    </r>
    <r>
      <rPr>
        <sz val="16"/>
        <rFont val="宋体"/>
        <charset val="134"/>
      </rPr>
      <t>户</t>
    </r>
    <r>
      <rPr>
        <sz val="16"/>
        <rFont val="Times New Roman"/>
        <charset val="0"/>
      </rPr>
      <t>1</t>
    </r>
    <r>
      <rPr>
        <sz val="16"/>
        <rFont val="宋体"/>
        <charset val="134"/>
      </rPr>
      <t>座，三合村</t>
    </r>
    <r>
      <rPr>
        <sz val="16"/>
        <rFont val="Times New Roman"/>
        <charset val="0"/>
      </rPr>
      <t>2</t>
    </r>
    <r>
      <rPr>
        <sz val="16"/>
        <rFont val="宋体"/>
        <charset val="134"/>
      </rPr>
      <t>户</t>
    </r>
    <r>
      <rPr>
        <sz val="16"/>
        <rFont val="Times New Roman"/>
        <charset val="0"/>
      </rPr>
      <t>2</t>
    </r>
    <r>
      <rPr>
        <sz val="16"/>
        <rFont val="宋体"/>
        <charset val="134"/>
      </rPr>
      <t>座，贠家村</t>
    </r>
    <r>
      <rPr>
        <sz val="16"/>
        <rFont val="Times New Roman"/>
        <charset val="0"/>
      </rPr>
      <t>14</t>
    </r>
    <r>
      <rPr>
        <sz val="16"/>
        <rFont val="宋体"/>
        <charset val="134"/>
      </rPr>
      <t>户</t>
    </r>
    <r>
      <rPr>
        <sz val="16"/>
        <rFont val="Times New Roman"/>
        <charset val="0"/>
      </rPr>
      <t>14</t>
    </r>
    <r>
      <rPr>
        <sz val="16"/>
        <rFont val="宋体"/>
        <charset val="134"/>
      </rPr>
      <t>座。</t>
    </r>
  </si>
  <si>
    <t>平安乡新建养畜暖棚到户补助项目</t>
  </si>
  <si>
    <r>
      <rPr>
        <sz val="16"/>
        <rFont val="宋体"/>
        <charset val="134"/>
      </rPr>
      <t>为平安乡脱贫户、监测户实施养畜暖棚到户补助项目，每座补助</t>
    </r>
    <r>
      <rPr>
        <sz val="16"/>
        <rFont val="Times New Roman"/>
        <charset val="0"/>
      </rPr>
      <t>10000</t>
    </r>
    <r>
      <rPr>
        <sz val="16"/>
        <rFont val="宋体"/>
        <charset val="134"/>
      </rPr>
      <t>元，总计</t>
    </r>
    <r>
      <rPr>
        <sz val="16"/>
        <rFont val="Times New Roman"/>
        <charset val="0"/>
      </rPr>
      <t>12</t>
    </r>
    <r>
      <rPr>
        <sz val="16"/>
        <rFont val="宋体"/>
        <charset val="134"/>
      </rPr>
      <t>座</t>
    </r>
    <r>
      <rPr>
        <sz val="16"/>
        <rFont val="Times New Roman"/>
        <charset val="0"/>
      </rPr>
      <t>12</t>
    </r>
    <r>
      <rPr>
        <sz val="16"/>
        <rFont val="宋体"/>
        <charset val="134"/>
      </rPr>
      <t>万元，其中脱贫户梨树村</t>
    </r>
    <r>
      <rPr>
        <sz val="16"/>
        <rFont val="Times New Roman"/>
        <charset val="0"/>
      </rPr>
      <t>2</t>
    </r>
    <r>
      <rPr>
        <sz val="16"/>
        <rFont val="宋体"/>
        <charset val="134"/>
      </rPr>
      <t>户</t>
    </r>
    <r>
      <rPr>
        <sz val="16"/>
        <rFont val="Times New Roman"/>
        <charset val="0"/>
      </rPr>
      <t>2</t>
    </r>
    <r>
      <rPr>
        <sz val="16"/>
        <rFont val="宋体"/>
        <charset val="134"/>
      </rPr>
      <t>座、磨马村</t>
    </r>
    <r>
      <rPr>
        <sz val="16"/>
        <rFont val="Times New Roman"/>
        <charset val="0"/>
      </rPr>
      <t>8</t>
    </r>
    <r>
      <rPr>
        <sz val="16"/>
        <rFont val="宋体"/>
        <charset val="134"/>
      </rPr>
      <t>户</t>
    </r>
    <r>
      <rPr>
        <sz val="16"/>
        <rFont val="Times New Roman"/>
        <charset val="0"/>
      </rPr>
      <t>8</t>
    </r>
    <r>
      <rPr>
        <sz val="16"/>
        <rFont val="宋体"/>
        <charset val="134"/>
      </rPr>
      <t>座；监测户磨马村</t>
    </r>
    <r>
      <rPr>
        <sz val="16"/>
        <rFont val="Times New Roman"/>
        <charset val="0"/>
      </rPr>
      <t>2</t>
    </r>
    <r>
      <rPr>
        <sz val="16"/>
        <rFont val="宋体"/>
        <charset val="134"/>
      </rPr>
      <t>户</t>
    </r>
    <r>
      <rPr>
        <sz val="16"/>
        <rFont val="Times New Roman"/>
        <charset val="0"/>
      </rPr>
      <t>2</t>
    </r>
    <r>
      <rPr>
        <sz val="16"/>
        <rFont val="宋体"/>
        <charset val="134"/>
      </rPr>
      <t>座。</t>
    </r>
  </si>
  <si>
    <t>马鹿镇新建养畜暖棚到户补助项目</t>
  </si>
  <si>
    <r>
      <rPr>
        <sz val="16"/>
        <rFont val="宋体"/>
        <charset val="0"/>
      </rPr>
      <t>针对脱贫户和监测户，在马鹿镇白杨村、金川村、宝坪村、堡梁村、长宁村、草川村、林峰村、陡崖村、大滩村、韩河村补贴养畜暖棚</t>
    </r>
    <r>
      <rPr>
        <sz val="16"/>
        <rFont val="Times New Roman"/>
        <charset val="0"/>
      </rPr>
      <t>64</t>
    </r>
    <r>
      <rPr>
        <sz val="16"/>
        <rFont val="宋体"/>
        <charset val="0"/>
      </rPr>
      <t>座，涉及监测户</t>
    </r>
    <r>
      <rPr>
        <sz val="16"/>
        <rFont val="Times New Roman"/>
        <charset val="0"/>
      </rPr>
      <t>9</t>
    </r>
    <r>
      <rPr>
        <sz val="16"/>
        <rFont val="宋体"/>
        <charset val="0"/>
      </rPr>
      <t>户</t>
    </r>
    <r>
      <rPr>
        <sz val="16"/>
        <rFont val="Times New Roman"/>
        <charset val="0"/>
      </rPr>
      <t>9</t>
    </r>
    <r>
      <rPr>
        <sz val="16"/>
        <rFont val="宋体"/>
        <charset val="0"/>
      </rPr>
      <t>座，脱贫户</t>
    </r>
    <r>
      <rPr>
        <sz val="16"/>
        <rFont val="Times New Roman"/>
        <charset val="0"/>
      </rPr>
      <t>55</t>
    </r>
    <r>
      <rPr>
        <sz val="16"/>
        <rFont val="宋体"/>
        <charset val="0"/>
      </rPr>
      <t>户</t>
    </r>
    <r>
      <rPr>
        <sz val="16"/>
        <rFont val="Times New Roman"/>
        <charset val="0"/>
      </rPr>
      <t>55</t>
    </r>
    <r>
      <rPr>
        <sz val="16"/>
        <rFont val="宋体"/>
        <charset val="0"/>
      </rPr>
      <t>座，每座补助</t>
    </r>
    <r>
      <rPr>
        <sz val="16"/>
        <rFont val="Times New Roman"/>
        <charset val="0"/>
      </rPr>
      <t>10000</t>
    </r>
    <r>
      <rPr>
        <sz val="16"/>
        <rFont val="宋体"/>
        <charset val="0"/>
      </rPr>
      <t>元，申请补助资金</t>
    </r>
    <r>
      <rPr>
        <sz val="16"/>
        <rFont val="Times New Roman"/>
        <charset val="0"/>
      </rPr>
      <t>64</t>
    </r>
    <r>
      <rPr>
        <sz val="16"/>
        <rFont val="宋体"/>
        <charset val="0"/>
      </rPr>
      <t>万元。白杨村脱贫户</t>
    </r>
    <r>
      <rPr>
        <sz val="16"/>
        <rFont val="Times New Roman"/>
        <charset val="0"/>
      </rPr>
      <t>3</t>
    </r>
    <r>
      <rPr>
        <sz val="16"/>
        <rFont val="宋体"/>
        <charset val="0"/>
      </rPr>
      <t>户</t>
    </r>
    <r>
      <rPr>
        <sz val="16"/>
        <rFont val="Times New Roman"/>
        <charset val="0"/>
      </rPr>
      <t>3</t>
    </r>
    <r>
      <rPr>
        <sz val="16"/>
        <rFont val="宋体"/>
        <charset val="0"/>
      </rPr>
      <t>座；金川村脱贫户</t>
    </r>
    <r>
      <rPr>
        <sz val="16"/>
        <rFont val="Times New Roman"/>
        <charset val="0"/>
      </rPr>
      <t>8</t>
    </r>
    <r>
      <rPr>
        <sz val="16"/>
        <rFont val="宋体"/>
        <charset val="0"/>
      </rPr>
      <t>户</t>
    </r>
    <r>
      <rPr>
        <sz val="16"/>
        <rFont val="Times New Roman"/>
        <charset val="0"/>
      </rPr>
      <t>8</t>
    </r>
    <r>
      <rPr>
        <sz val="16"/>
        <rFont val="宋体"/>
        <charset val="0"/>
      </rPr>
      <t>座；宝坪村脱贫户</t>
    </r>
    <r>
      <rPr>
        <sz val="16"/>
        <rFont val="Times New Roman"/>
        <charset val="0"/>
      </rPr>
      <t>8</t>
    </r>
    <r>
      <rPr>
        <sz val="16"/>
        <rFont val="宋体"/>
        <charset val="0"/>
      </rPr>
      <t>户</t>
    </r>
    <r>
      <rPr>
        <sz val="16"/>
        <rFont val="Times New Roman"/>
        <charset val="0"/>
      </rPr>
      <t>8</t>
    </r>
    <r>
      <rPr>
        <sz val="16"/>
        <rFont val="宋体"/>
        <charset val="0"/>
      </rPr>
      <t>座、宝坪村监测户</t>
    </r>
    <r>
      <rPr>
        <sz val="16"/>
        <rFont val="Times New Roman"/>
        <charset val="0"/>
      </rPr>
      <t>2</t>
    </r>
    <r>
      <rPr>
        <sz val="16"/>
        <rFont val="宋体"/>
        <charset val="0"/>
      </rPr>
      <t>户</t>
    </r>
    <r>
      <rPr>
        <sz val="16"/>
        <rFont val="Times New Roman"/>
        <charset val="0"/>
      </rPr>
      <t>2</t>
    </r>
    <r>
      <rPr>
        <sz val="16"/>
        <rFont val="宋体"/>
        <charset val="0"/>
      </rPr>
      <t>座；堡梁村脱贫户</t>
    </r>
    <r>
      <rPr>
        <sz val="16"/>
        <rFont val="Times New Roman"/>
        <charset val="0"/>
      </rPr>
      <t>2</t>
    </r>
    <r>
      <rPr>
        <sz val="16"/>
        <rFont val="宋体"/>
        <charset val="0"/>
      </rPr>
      <t>户</t>
    </r>
    <r>
      <rPr>
        <sz val="16"/>
        <rFont val="Times New Roman"/>
        <charset val="0"/>
      </rPr>
      <t>2</t>
    </r>
    <r>
      <rPr>
        <sz val="16"/>
        <rFont val="宋体"/>
        <charset val="0"/>
      </rPr>
      <t>座；长宁村脱贫户</t>
    </r>
    <r>
      <rPr>
        <sz val="16"/>
        <rFont val="Times New Roman"/>
        <charset val="0"/>
      </rPr>
      <t>7</t>
    </r>
    <r>
      <rPr>
        <sz val="16"/>
        <rFont val="宋体"/>
        <charset val="0"/>
      </rPr>
      <t>户</t>
    </r>
    <r>
      <rPr>
        <sz val="16"/>
        <rFont val="Times New Roman"/>
        <charset val="0"/>
      </rPr>
      <t>7</t>
    </r>
    <r>
      <rPr>
        <sz val="16"/>
        <rFont val="宋体"/>
        <charset val="0"/>
      </rPr>
      <t>座；草川村脱贫户</t>
    </r>
    <r>
      <rPr>
        <sz val="16"/>
        <rFont val="Times New Roman"/>
        <charset val="0"/>
      </rPr>
      <t>16</t>
    </r>
    <r>
      <rPr>
        <sz val="16"/>
        <rFont val="宋体"/>
        <charset val="0"/>
      </rPr>
      <t>户</t>
    </r>
    <r>
      <rPr>
        <sz val="16"/>
        <rFont val="Times New Roman"/>
        <charset val="0"/>
      </rPr>
      <t>16</t>
    </r>
    <r>
      <rPr>
        <sz val="16"/>
        <rFont val="宋体"/>
        <charset val="0"/>
      </rPr>
      <t>座、草川村监测户</t>
    </r>
    <r>
      <rPr>
        <sz val="16"/>
        <rFont val="Times New Roman"/>
        <charset val="0"/>
      </rPr>
      <t>4</t>
    </r>
    <r>
      <rPr>
        <sz val="16"/>
        <rFont val="宋体"/>
        <charset val="0"/>
      </rPr>
      <t>户</t>
    </r>
    <r>
      <rPr>
        <sz val="16"/>
        <rFont val="Times New Roman"/>
        <charset val="0"/>
      </rPr>
      <t>4</t>
    </r>
    <r>
      <rPr>
        <sz val="16"/>
        <rFont val="宋体"/>
        <charset val="0"/>
      </rPr>
      <t>座；林峰村脱贫户</t>
    </r>
    <r>
      <rPr>
        <sz val="16"/>
        <rFont val="Times New Roman"/>
        <charset val="0"/>
      </rPr>
      <t>3</t>
    </r>
    <r>
      <rPr>
        <sz val="16"/>
        <rFont val="宋体"/>
        <charset val="0"/>
      </rPr>
      <t>户</t>
    </r>
    <r>
      <rPr>
        <sz val="16"/>
        <rFont val="Times New Roman"/>
        <charset val="0"/>
      </rPr>
      <t>3</t>
    </r>
    <r>
      <rPr>
        <sz val="16"/>
        <rFont val="宋体"/>
        <charset val="0"/>
      </rPr>
      <t>座；陡崖村脱贫户</t>
    </r>
    <r>
      <rPr>
        <sz val="16"/>
        <rFont val="Times New Roman"/>
        <charset val="0"/>
      </rPr>
      <t>1</t>
    </r>
    <r>
      <rPr>
        <sz val="16"/>
        <rFont val="宋体"/>
        <charset val="0"/>
      </rPr>
      <t>户</t>
    </r>
    <r>
      <rPr>
        <sz val="16"/>
        <rFont val="Times New Roman"/>
        <charset val="0"/>
      </rPr>
      <t>1</t>
    </r>
    <r>
      <rPr>
        <sz val="16"/>
        <rFont val="宋体"/>
        <charset val="0"/>
      </rPr>
      <t>座；大滩村监测户</t>
    </r>
    <r>
      <rPr>
        <sz val="16"/>
        <rFont val="Times New Roman"/>
        <charset val="0"/>
      </rPr>
      <t>2</t>
    </r>
    <r>
      <rPr>
        <sz val="16"/>
        <rFont val="宋体"/>
        <charset val="0"/>
      </rPr>
      <t>户</t>
    </r>
    <r>
      <rPr>
        <sz val="16"/>
        <rFont val="Times New Roman"/>
        <charset val="0"/>
      </rPr>
      <t>2</t>
    </r>
    <r>
      <rPr>
        <sz val="16"/>
        <rFont val="宋体"/>
        <charset val="0"/>
      </rPr>
      <t>座、脱贫户</t>
    </r>
    <r>
      <rPr>
        <sz val="16"/>
        <rFont val="Times New Roman"/>
        <charset val="0"/>
      </rPr>
      <t>4</t>
    </r>
    <r>
      <rPr>
        <sz val="16"/>
        <rFont val="宋体"/>
        <charset val="0"/>
      </rPr>
      <t>户</t>
    </r>
    <r>
      <rPr>
        <sz val="16"/>
        <rFont val="Times New Roman"/>
        <charset val="0"/>
      </rPr>
      <t>4</t>
    </r>
    <r>
      <rPr>
        <sz val="16"/>
        <rFont val="宋体"/>
        <charset val="0"/>
      </rPr>
      <t>座；韩河村监测户</t>
    </r>
    <r>
      <rPr>
        <sz val="16"/>
        <rFont val="Times New Roman"/>
        <charset val="0"/>
      </rPr>
      <t>1</t>
    </r>
    <r>
      <rPr>
        <sz val="16"/>
        <rFont val="宋体"/>
        <charset val="0"/>
      </rPr>
      <t>户</t>
    </r>
    <r>
      <rPr>
        <sz val="16"/>
        <rFont val="Times New Roman"/>
        <charset val="0"/>
      </rPr>
      <t>1</t>
    </r>
    <r>
      <rPr>
        <sz val="16"/>
        <rFont val="宋体"/>
        <charset val="0"/>
      </rPr>
      <t>座、脱贫户</t>
    </r>
    <r>
      <rPr>
        <sz val="16"/>
        <rFont val="Times New Roman"/>
        <charset val="0"/>
      </rPr>
      <t>3</t>
    </r>
    <r>
      <rPr>
        <sz val="16"/>
        <rFont val="宋体"/>
        <charset val="0"/>
      </rPr>
      <t>户</t>
    </r>
    <r>
      <rPr>
        <sz val="16"/>
        <rFont val="Times New Roman"/>
        <charset val="0"/>
      </rPr>
      <t>3</t>
    </r>
    <r>
      <rPr>
        <sz val="16"/>
        <rFont val="宋体"/>
        <charset val="0"/>
      </rPr>
      <t>座。</t>
    </r>
  </si>
  <si>
    <t>闫家乡新建养畜暖棚到户补助项目</t>
  </si>
  <si>
    <r>
      <rPr>
        <sz val="16"/>
        <rFont val="宋体"/>
        <charset val="134"/>
      </rPr>
      <t>闫家乡监测户、脱贫户实施</t>
    </r>
    <r>
      <rPr>
        <sz val="16"/>
        <rFont val="Times New Roman"/>
        <charset val="0"/>
      </rPr>
      <t>30</t>
    </r>
    <r>
      <rPr>
        <sz val="16"/>
        <rFont val="宋体"/>
        <charset val="134"/>
      </rPr>
      <t>平方米及以上养畜暖棚补助项目</t>
    </r>
    <r>
      <rPr>
        <sz val="16"/>
        <rFont val="Times New Roman"/>
        <charset val="0"/>
      </rPr>
      <t>21</t>
    </r>
    <r>
      <rPr>
        <sz val="16"/>
        <rFont val="宋体"/>
        <charset val="134"/>
      </rPr>
      <t>户</t>
    </r>
    <r>
      <rPr>
        <sz val="16"/>
        <rFont val="Times New Roman"/>
        <charset val="0"/>
      </rPr>
      <t>21</t>
    </r>
    <r>
      <rPr>
        <sz val="16"/>
        <rFont val="宋体"/>
        <charset val="134"/>
      </rPr>
      <t>座，每座补助</t>
    </r>
    <r>
      <rPr>
        <sz val="16"/>
        <rFont val="Times New Roman"/>
        <charset val="0"/>
      </rPr>
      <t>10000</t>
    </r>
    <r>
      <rPr>
        <sz val="16"/>
        <rFont val="宋体"/>
        <charset val="134"/>
      </rPr>
      <t>元，补助资金</t>
    </r>
    <r>
      <rPr>
        <sz val="16"/>
        <rFont val="Times New Roman"/>
        <charset val="0"/>
      </rPr>
      <t>21</t>
    </r>
    <r>
      <rPr>
        <sz val="16"/>
        <rFont val="宋体"/>
        <charset val="134"/>
      </rPr>
      <t>万元，其中：朝阳村</t>
    </r>
    <r>
      <rPr>
        <sz val="16"/>
        <rFont val="Times New Roman"/>
        <charset val="0"/>
      </rPr>
      <t>1</t>
    </r>
    <r>
      <rPr>
        <sz val="16"/>
        <rFont val="宋体"/>
        <charset val="134"/>
      </rPr>
      <t>户</t>
    </r>
    <r>
      <rPr>
        <sz val="16"/>
        <rFont val="Times New Roman"/>
        <charset val="0"/>
      </rPr>
      <t>1</t>
    </r>
    <r>
      <rPr>
        <sz val="16"/>
        <rFont val="宋体"/>
        <charset val="134"/>
      </rPr>
      <t>座；丁河村</t>
    </r>
    <r>
      <rPr>
        <sz val="16"/>
        <rFont val="Times New Roman"/>
        <charset val="0"/>
      </rPr>
      <t>8</t>
    </r>
    <r>
      <rPr>
        <sz val="16"/>
        <rFont val="宋体"/>
        <charset val="134"/>
      </rPr>
      <t>户</t>
    </r>
    <r>
      <rPr>
        <sz val="16"/>
        <rFont val="Times New Roman"/>
        <charset val="0"/>
      </rPr>
      <t>8</t>
    </r>
    <r>
      <rPr>
        <sz val="16"/>
        <rFont val="宋体"/>
        <charset val="134"/>
      </rPr>
      <t>座；草川梁村</t>
    </r>
    <r>
      <rPr>
        <sz val="16"/>
        <rFont val="Times New Roman"/>
        <charset val="0"/>
      </rPr>
      <t>2</t>
    </r>
    <r>
      <rPr>
        <sz val="16"/>
        <rFont val="宋体"/>
        <charset val="134"/>
      </rPr>
      <t>户</t>
    </r>
    <r>
      <rPr>
        <sz val="16"/>
        <rFont val="Times New Roman"/>
        <charset val="0"/>
      </rPr>
      <t>2</t>
    </r>
    <r>
      <rPr>
        <sz val="16"/>
        <rFont val="宋体"/>
        <charset val="134"/>
      </rPr>
      <t>座；车古村</t>
    </r>
    <r>
      <rPr>
        <sz val="16"/>
        <rFont val="Times New Roman"/>
        <charset val="0"/>
      </rPr>
      <t>3</t>
    </r>
    <r>
      <rPr>
        <sz val="16"/>
        <rFont val="宋体"/>
        <charset val="134"/>
      </rPr>
      <t>户</t>
    </r>
    <r>
      <rPr>
        <sz val="16"/>
        <rFont val="Times New Roman"/>
        <charset val="0"/>
      </rPr>
      <t>3</t>
    </r>
    <r>
      <rPr>
        <sz val="16"/>
        <rFont val="宋体"/>
        <charset val="134"/>
      </rPr>
      <t>座；付堡村</t>
    </r>
    <r>
      <rPr>
        <sz val="16"/>
        <rFont val="Times New Roman"/>
        <charset val="0"/>
      </rPr>
      <t>3</t>
    </r>
    <r>
      <rPr>
        <sz val="16"/>
        <rFont val="宋体"/>
        <charset val="134"/>
      </rPr>
      <t>户</t>
    </r>
    <r>
      <rPr>
        <sz val="16"/>
        <rFont val="Times New Roman"/>
        <charset val="0"/>
      </rPr>
      <t>3</t>
    </r>
    <r>
      <rPr>
        <sz val="16"/>
        <rFont val="宋体"/>
        <charset val="134"/>
      </rPr>
      <t>座；花山村</t>
    </r>
    <r>
      <rPr>
        <sz val="16"/>
        <rFont val="Times New Roman"/>
        <charset val="0"/>
      </rPr>
      <t>3</t>
    </r>
    <r>
      <rPr>
        <sz val="16"/>
        <rFont val="宋体"/>
        <charset val="134"/>
      </rPr>
      <t>户</t>
    </r>
    <r>
      <rPr>
        <sz val="16"/>
        <rFont val="Times New Roman"/>
        <charset val="0"/>
      </rPr>
      <t>3</t>
    </r>
    <r>
      <rPr>
        <sz val="16"/>
        <rFont val="宋体"/>
        <charset val="134"/>
      </rPr>
      <t>座；大场村</t>
    </r>
    <r>
      <rPr>
        <sz val="16"/>
        <rFont val="Times New Roman"/>
        <charset val="0"/>
      </rPr>
      <t>1</t>
    </r>
    <r>
      <rPr>
        <sz val="16"/>
        <rFont val="宋体"/>
        <charset val="134"/>
      </rPr>
      <t>户</t>
    </r>
    <r>
      <rPr>
        <sz val="16"/>
        <rFont val="Times New Roman"/>
        <charset val="0"/>
      </rPr>
      <t>1</t>
    </r>
    <r>
      <rPr>
        <sz val="16"/>
        <rFont val="宋体"/>
        <charset val="134"/>
      </rPr>
      <t>座。</t>
    </r>
  </si>
  <si>
    <t>龙山镇新建养畜暖棚到户补助项目</t>
  </si>
  <si>
    <r>
      <rPr>
        <sz val="16"/>
        <rFont val="宋体"/>
        <charset val="134"/>
      </rPr>
      <t>龙山镇养畜暖棚</t>
    </r>
    <r>
      <rPr>
        <sz val="16"/>
        <rFont val="Times New Roman"/>
        <charset val="0"/>
      </rPr>
      <t>6</t>
    </r>
    <r>
      <rPr>
        <sz val="16"/>
        <rFont val="宋体"/>
        <charset val="134"/>
      </rPr>
      <t>户共</t>
    </r>
    <r>
      <rPr>
        <sz val="16"/>
        <rFont val="Times New Roman"/>
        <charset val="0"/>
      </rPr>
      <t>6</t>
    </r>
    <r>
      <rPr>
        <sz val="16"/>
        <rFont val="宋体"/>
        <charset val="134"/>
      </rPr>
      <t>座，每座补助</t>
    </r>
    <r>
      <rPr>
        <sz val="16"/>
        <rFont val="Times New Roman"/>
        <charset val="0"/>
      </rPr>
      <t>10000</t>
    </r>
    <r>
      <rPr>
        <sz val="16"/>
        <rFont val="宋体"/>
        <charset val="134"/>
      </rPr>
      <t>元，共</t>
    </r>
    <r>
      <rPr>
        <sz val="16"/>
        <rFont val="Times New Roman"/>
        <charset val="0"/>
      </rPr>
      <t>6</t>
    </r>
    <r>
      <rPr>
        <sz val="16"/>
        <rFont val="宋体"/>
        <charset val="134"/>
      </rPr>
      <t>万元，其中，脱贫户：南街村</t>
    </r>
    <r>
      <rPr>
        <sz val="16"/>
        <rFont val="Times New Roman"/>
        <charset val="0"/>
      </rPr>
      <t>2</t>
    </r>
    <r>
      <rPr>
        <sz val="16"/>
        <rFont val="宋体"/>
        <charset val="134"/>
      </rPr>
      <t>户</t>
    </r>
    <r>
      <rPr>
        <sz val="16"/>
        <rFont val="Times New Roman"/>
        <charset val="0"/>
      </rPr>
      <t>2</t>
    </r>
    <r>
      <rPr>
        <sz val="16"/>
        <rFont val="宋体"/>
        <charset val="134"/>
      </rPr>
      <t>座；马黑曼村</t>
    </r>
    <r>
      <rPr>
        <sz val="16"/>
        <rFont val="Times New Roman"/>
        <charset val="0"/>
      </rPr>
      <t>4</t>
    </r>
    <r>
      <rPr>
        <sz val="16"/>
        <rFont val="宋体"/>
        <charset val="134"/>
      </rPr>
      <t>户</t>
    </r>
    <r>
      <rPr>
        <sz val="16"/>
        <rFont val="Times New Roman"/>
        <charset val="0"/>
      </rPr>
      <t>4</t>
    </r>
    <r>
      <rPr>
        <sz val="16"/>
        <rFont val="宋体"/>
        <charset val="134"/>
      </rPr>
      <t>座</t>
    </r>
  </si>
  <si>
    <t>大阳镇新建养畜暖棚到户补助项目</t>
  </si>
  <si>
    <r>
      <rPr>
        <sz val="16"/>
        <rFont val="宋体"/>
        <charset val="134"/>
      </rPr>
      <t>大阳镇投入</t>
    </r>
    <r>
      <rPr>
        <sz val="16"/>
        <rFont val="Times New Roman"/>
        <charset val="134"/>
      </rPr>
      <t>3</t>
    </r>
    <r>
      <rPr>
        <sz val="16"/>
        <rFont val="宋体"/>
        <charset val="134"/>
      </rPr>
      <t>万元监测户、脱贫户新建养畜暖棚</t>
    </r>
    <r>
      <rPr>
        <sz val="16"/>
        <rFont val="Times New Roman"/>
        <charset val="134"/>
      </rPr>
      <t>3</t>
    </r>
    <r>
      <rPr>
        <sz val="16"/>
        <rFont val="宋体"/>
        <charset val="134"/>
      </rPr>
      <t>座，每座补助</t>
    </r>
    <r>
      <rPr>
        <sz val="16"/>
        <rFont val="Times New Roman"/>
        <charset val="134"/>
      </rPr>
      <t>1</t>
    </r>
    <r>
      <rPr>
        <sz val="16"/>
        <rFont val="宋体"/>
        <charset val="134"/>
      </rPr>
      <t>万元。其中：刘沟村</t>
    </r>
    <r>
      <rPr>
        <sz val="16"/>
        <rFont val="Times New Roman"/>
        <charset val="134"/>
      </rPr>
      <t>3</t>
    </r>
    <r>
      <rPr>
        <sz val="16"/>
        <rFont val="宋体"/>
        <charset val="134"/>
      </rPr>
      <t>户</t>
    </r>
    <r>
      <rPr>
        <sz val="16"/>
        <rFont val="Times New Roman"/>
        <charset val="134"/>
      </rPr>
      <t>3</t>
    </r>
    <r>
      <rPr>
        <sz val="16"/>
        <rFont val="宋体"/>
        <charset val="134"/>
      </rPr>
      <t>座。</t>
    </r>
  </si>
  <si>
    <t>川王镇新建养畜暖棚到户补助项目</t>
  </si>
  <si>
    <r>
      <rPr>
        <sz val="16"/>
        <rFont val="宋体"/>
        <charset val="134"/>
      </rPr>
      <t>在川王镇</t>
    </r>
    <r>
      <rPr>
        <sz val="16"/>
        <rFont val="Times New Roman"/>
        <charset val="0"/>
      </rPr>
      <t>3</t>
    </r>
    <r>
      <rPr>
        <sz val="16"/>
        <rFont val="宋体"/>
        <charset val="134"/>
      </rPr>
      <t>村投资</t>
    </r>
    <r>
      <rPr>
        <sz val="16"/>
        <rFont val="Times New Roman"/>
        <charset val="0"/>
      </rPr>
      <t>7</t>
    </r>
    <r>
      <rPr>
        <sz val="16"/>
        <rFont val="宋体"/>
        <charset val="134"/>
      </rPr>
      <t>万元补助养畜暖棚</t>
    </r>
    <r>
      <rPr>
        <sz val="16"/>
        <rFont val="Times New Roman"/>
        <charset val="0"/>
      </rPr>
      <t>7</t>
    </r>
    <r>
      <rPr>
        <sz val="16"/>
        <rFont val="宋体"/>
        <charset val="134"/>
      </rPr>
      <t>座，其中马达村</t>
    </r>
    <r>
      <rPr>
        <sz val="16"/>
        <rFont val="Times New Roman"/>
        <charset val="0"/>
      </rPr>
      <t>1</t>
    </r>
    <r>
      <rPr>
        <sz val="16"/>
        <rFont val="宋体"/>
        <charset val="134"/>
      </rPr>
      <t>座，何湾村</t>
    </r>
    <r>
      <rPr>
        <sz val="16"/>
        <rFont val="Times New Roman"/>
        <charset val="0"/>
      </rPr>
      <t>2</t>
    </r>
    <r>
      <rPr>
        <sz val="16"/>
        <rFont val="宋体"/>
        <charset val="134"/>
      </rPr>
      <t>座，海湾村</t>
    </r>
    <r>
      <rPr>
        <sz val="16"/>
        <rFont val="Times New Roman"/>
        <charset val="0"/>
      </rPr>
      <t>4</t>
    </r>
    <r>
      <rPr>
        <sz val="16"/>
        <rFont val="宋体"/>
        <charset val="134"/>
      </rPr>
      <t>座，每座</t>
    </r>
    <r>
      <rPr>
        <sz val="16"/>
        <rFont val="Times New Roman"/>
        <charset val="0"/>
      </rPr>
      <t>1</t>
    </r>
    <r>
      <rPr>
        <sz val="16"/>
        <rFont val="宋体"/>
        <charset val="134"/>
      </rPr>
      <t>万元</t>
    </r>
  </si>
  <si>
    <t>胡川镇新建养畜暖棚到户补助项目</t>
  </si>
  <si>
    <r>
      <rPr>
        <sz val="16"/>
        <rFont val="宋体"/>
        <charset val="134"/>
      </rPr>
      <t>胡川镇养畜暖棚</t>
    </r>
    <r>
      <rPr>
        <sz val="16"/>
        <rFont val="Times New Roman"/>
        <charset val="0"/>
      </rPr>
      <t>36</t>
    </r>
    <r>
      <rPr>
        <sz val="16"/>
        <rFont val="宋体"/>
        <charset val="134"/>
      </rPr>
      <t>户共</t>
    </r>
    <r>
      <rPr>
        <sz val="16"/>
        <rFont val="Times New Roman"/>
        <charset val="0"/>
      </rPr>
      <t>36</t>
    </r>
    <r>
      <rPr>
        <sz val="16"/>
        <rFont val="宋体"/>
        <charset val="134"/>
      </rPr>
      <t>座，每座补助</t>
    </r>
    <r>
      <rPr>
        <sz val="16"/>
        <rFont val="Times New Roman"/>
        <charset val="0"/>
      </rPr>
      <t>10000</t>
    </r>
    <r>
      <rPr>
        <sz val="16"/>
        <rFont val="宋体"/>
        <charset val="134"/>
      </rPr>
      <t>元，共</t>
    </r>
    <r>
      <rPr>
        <sz val="16"/>
        <rFont val="Times New Roman"/>
        <charset val="0"/>
      </rPr>
      <t>36</t>
    </r>
    <r>
      <rPr>
        <sz val="16"/>
        <rFont val="宋体"/>
        <charset val="134"/>
      </rPr>
      <t>万元，其中，脱贫户</t>
    </r>
    <r>
      <rPr>
        <sz val="16"/>
        <rFont val="Times New Roman"/>
        <charset val="0"/>
      </rPr>
      <t>31</t>
    </r>
    <r>
      <rPr>
        <sz val="16"/>
        <rFont val="宋体"/>
        <charset val="134"/>
      </rPr>
      <t>户</t>
    </r>
    <r>
      <rPr>
        <sz val="16"/>
        <rFont val="Times New Roman"/>
        <charset val="0"/>
      </rPr>
      <t>31</t>
    </r>
    <r>
      <rPr>
        <sz val="16"/>
        <rFont val="宋体"/>
        <charset val="134"/>
      </rPr>
      <t>座，柳湾村</t>
    </r>
    <r>
      <rPr>
        <sz val="16"/>
        <rFont val="Times New Roman"/>
        <charset val="0"/>
      </rPr>
      <t>5</t>
    </r>
    <r>
      <rPr>
        <sz val="16"/>
        <rFont val="宋体"/>
        <charset val="134"/>
      </rPr>
      <t>户</t>
    </r>
    <r>
      <rPr>
        <sz val="16"/>
        <rFont val="Times New Roman"/>
        <charset val="0"/>
      </rPr>
      <t>5</t>
    </r>
    <r>
      <rPr>
        <sz val="16"/>
        <rFont val="宋体"/>
        <charset val="134"/>
      </rPr>
      <t>座；前梁村</t>
    </r>
    <r>
      <rPr>
        <sz val="16"/>
        <rFont val="Times New Roman"/>
        <charset val="0"/>
      </rPr>
      <t>2</t>
    </r>
    <r>
      <rPr>
        <sz val="16"/>
        <rFont val="宋体"/>
        <charset val="134"/>
      </rPr>
      <t>户</t>
    </r>
    <r>
      <rPr>
        <sz val="16"/>
        <rFont val="Times New Roman"/>
        <charset val="0"/>
      </rPr>
      <t>2</t>
    </r>
    <r>
      <rPr>
        <sz val="16"/>
        <rFont val="宋体"/>
        <charset val="134"/>
      </rPr>
      <t>座；王安村</t>
    </r>
    <r>
      <rPr>
        <sz val="16"/>
        <rFont val="Times New Roman"/>
        <charset val="0"/>
      </rPr>
      <t>2</t>
    </r>
    <r>
      <rPr>
        <sz val="16"/>
        <rFont val="宋体"/>
        <charset val="134"/>
      </rPr>
      <t>户</t>
    </r>
    <r>
      <rPr>
        <sz val="16"/>
        <rFont val="Times New Roman"/>
        <charset val="0"/>
      </rPr>
      <t>2</t>
    </r>
    <r>
      <rPr>
        <sz val="16"/>
        <rFont val="宋体"/>
        <charset val="134"/>
      </rPr>
      <t>座；阳山村</t>
    </r>
    <r>
      <rPr>
        <sz val="16"/>
        <rFont val="Times New Roman"/>
        <charset val="0"/>
      </rPr>
      <t>5</t>
    </r>
    <r>
      <rPr>
        <sz val="16"/>
        <rFont val="宋体"/>
        <charset val="134"/>
      </rPr>
      <t>户</t>
    </r>
    <r>
      <rPr>
        <sz val="16"/>
        <rFont val="Times New Roman"/>
        <charset val="0"/>
      </rPr>
      <t>5</t>
    </r>
    <r>
      <rPr>
        <sz val="16"/>
        <rFont val="宋体"/>
        <charset val="134"/>
      </rPr>
      <t>座；刘塬村</t>
    </r>
    <r>
      <rPr>
        <sz val="16"/>
        <rFont val="Times New Roman"/>
        <charset val="0"/>
      </rPr>
      <t>1</t>
    </r>
    <r>
      <rPr>
        <sz val="16"/>
        <rFont val="宋体"/>
        <charset val="134"/>
      </rPr>
      <t>户</t>
    </r>
    <r>
      <rPr>
        <sz val="16"/>
        <rFont val="Times New Roman"/>
        <charset val="0"/>
      </rPr>
      <t>1</t>
    </r>
    <r>
      <rPr>
        <sz val="16"/>
        <rFont val="宋体"/>
        <charset val="134"/>
      </rPr>
      <t>座；胡川村</t>
    </r>
    <r>
      <rPr>
        <sz val="16"/>
        <rFont val="Times New Roman"/>
        <charset val="0"/>
      </rPr>
      <t>10</t>
    </r>
    <r>
      <rPr>
        <sz val="16"/>
        <rFont val="宋体"/>
        <charset val="134"/>
      </rPr>
      <t>户</t>
    </r>
    <r>
      <rPr>
        <sz val="16"/>
        <rFont val="Times New Roman"/>
        <charset val="0"/>
      </rPr>
      <t>10</t>
    </r>
    <r>
      <rPr>
        <sz val="16"/>
        <rFont val="宋体"/>
        <charset val="134"/>
      </rPr>
      <t>座；蒲家村</t>
    </r>
    <r>
      <rPr>
        <sz val="16"/>
        <rFont val="Times New Roman"/>
        <charset val="0"/>
      </rPr>
      <t>2</t>
    </r>
    <r>
      <rPr>
        <sz val="16"/>
        <rFont val="宋体"/>
        <charset val="134"/>
      </rPr>
      <t>户</t>
    </r>
    <r>
      <rPr>
        <sz val="16"/>
        <rFont val="Times New Roman"/>
        <charset val="0"/>
      </rPr>
      <t>2</t>
    </r>
    <r>
      <rPr>
        <sz val="16"/>
        <rFont val="宋体"/>
        <charset val="134"/>
      </rPr>
      <t>座；窑上村</t>
    </r>
    <r>
      <rPr>
        <sz val="16"/>
        <rFont val="Times New Roman"/>
        <charset val="0"/>
      </rPr>
      <t>3</t>
    </r>
    <r>
      <rPr>
        <sz val="16"/>
        <rFont val="宋体"/>
        <charset val="134"/>
      </rPr>
      <t>户</t>
    </r>
    <r>
      <rPr>
        <sz val="16"/>
        <rFont val="Times New Roman"/>
        <charset val="0"/>
      </rPr>
      <t>3</t>
    </r>
    <r>
      <rPr>
        <sz val="16"/>
        <rFont val="宋体"/>
        <charset val="134"/>
      </rPr>
      <t>座，祁沟村</t>
    </r>
    <r>
      <rPr>
        <sz val="16"/>
        <rFont val="Times New Roman"/>
        <charset val="0"/>
      </rPr>
      <t>1</t>
    </r>
    <r>
      <rPr>
        <sz val="16"/>
        <rFont val="宋体"/>
        <charset val="134"/>
      </rPr>
      <t>户</t>
    </r>
    <r>
      <rPr>
        <sz val="16"/>
        <rFont val="Times New Roman"/>
        <charset val="0"/>
      </rPr>
      <t>1</t>
    </r>
    <r>
      <rPr>
        <sz val="16"/>
        <rFont val="宋体"/>
        <charset val="134"/>
      </rPr>
      <t>座。监测户</t>
    </r>
    <r>
      <rPr>
        <sz val="16"/>
        <rFont val="Times New Roman"/>
        <charset val="0"/>
      </rPr>
      <t>5</t>
    </r>
    <r>
      <rPr>
        <sz val="16"/>
        <rFont val="宋体"/>
        <charset val="134"/>
      </rPr>
      <t>户</t>
    </r>
    <r>
      <rPr>
        <sz val="16"/>
        <rFont val="Times New Roman"/>
        <charset val="0"/>
      </rPr>
      <t>5</t>
    </r>
    <r>
      <rPr>
        <sz val="16"/>
        <rFont val="宋体"/>
        <charset val="134"/>
      </rPr>
      <t>座王安村</t>
    </r>
    <r>
      <rPr>
        <sz val="16"/>
        <rFont val="Times New Roman"/>
        <charset val="0"/>
      </rPr>
      <t>1</t>
    </r>
    <r>
      <rPr>
        <sz val="16"/>
        <rFont val="宋体"/>
        <charset val="134"/>
      </rPr>
      <t>户</t>
    </r>
    <r>
      <rPr>
        <sz val="16"/>
        <rFont val="Times New Roman"/>
        <charset val="0"/>
      </rPr>
      <t>1</t>
    </r>
    <r>
      <rPr>
        <sz val="16"/>
        <rFont val="宋体"/>
        <charset val="134"/>
      </rPr>
      <t>座；阳山村</t>
    </r>
    <r>
      <rPr>
        <sz val="16"/>
        <rFont val="Times New Roman"/>
        <charset val="0"/>
      </rPr>
      <t>1</t>
    </r>
    <r>
      <rPr>
        <sz val="16"/>
        <rFont val="宋体"/>
        <charset val="134"/>
      </rPr>
      <t>户</t>
    </r>
    <r>
      <rPr>
        <sz val="16"/>
        <rFont val="Times New Roman"/>
        <charset val="134"/>
      </rPr>
      <t>1</t>
    </r>
    <r>
      <rPr>
        <sz val="16"/>
        <rFont val="宋体"/>
        <charset val="134"/>
      </rPr>
      <t>座；深坷村</t>
    </r>
    <r>
      <rPr>
        <sz val="16"/>
        <rFont val="Times New Roman"/>
        <charset val="134"/>
      </rPr>
      <t>2</t>
    </r>
    <r>
      <rPr>
        <sz val="16"/>
        <rFont val="宋体"/>
        <charset val="134"/>
      </rPr>
      <t>户</t>
    </r>
    <r>
      <rPr>
        <sz val="16"/>
        <rFont val="Times New Roman"/>
        <charset val="134"/>
      </rPr>
      <t>2</t>
    </r>
    <r>
      <rPr>
        <sz val="16"/>
        <rFont val="宋体"/>
        <charset val="134"/>
      </rPr>
      <t>座；窑上村</t>
    </r>
    <r>
      <rPr>
        <sz val="16"/>
        <rFont val="Times New Roman"/>
        <charset val="134"/>
      </rPr>
      <t>1</t>
    </r>
    <r>
      <rPr>
        <sz val="16"/>
        <rFont val="宋体"/>
        <charset val="134"/>
      </rPr>
      <t>户</t>
    </r>
    <r>
      <rPr>
        <sz val="16"/>
        <rFont val="Times New Roman"/>
        <charset val="134"/>
      </rPr>
      <t>1</t>
    </r>
    <r>
      <rPr>
        <sz val="16"/>
        <rFont val="宋体"/>
        <charset val="134"/>
      </rPr>
      <t>座。</t>
    </r>
  </si>
  <si>
    <t>刘堡镇新建养畜暖棚到户补助项目</t>
  </si>
  <si>
    <r>
      <rPr>
        <sz val="16"/>
        <rFont val="宋体"/>
        <charset val="134"/>
      </rPr>
      <t>共计</t>
    </r>
    <r>
      <rPr>
        <sz val="16"/>
        <rFont val="Times New Roman"/>
        <charset val="0"/>
      </rPr>
      <t>4</t>
    </r>
    <r>
      <rPr>
        <sz val="16"/>
        <rFont val="宋体"/>
        <charset val="134"/>
      </rPr>
      <t>村</t>
    </r>
    <r>
      <rPr>
        <sz val="16"/>
        <rFont val="Times New Roman"/>
        <charset val="0"/>
      </rPr>
      <t>25</t>
    </r>
    <r>
      <rPr>
        <sz val="16"/>
        <rFont val="宋体"/>
        <charset val="134"/>
      </rPr>
      <t>户</t>
    </r>
    <r>
      <rPr>
        <sz val="16"/>
        <rFont val="Times New Roman"/>
        <charset val="0"/>
      </rPr>
      <t>25</t>
    </r>
    <r>
      <rPr>
        <sz val="16"/>
        <rFont val="宋体"/>
        <charset val="134"/>
      </rPr>
      <t>座，每座补助</t>
    </r>
    <r>
      <rPr>
        <sz val="16"/>
        <rFont val="Times New Roman"/>
        <charset val="0"/>
      </rPr>
      <t>1</t>
    </r>
    <r>
      <rPr>
        <sz val="16"/>
        <rFont val="宋体"/>
        <charset val="134"/>
      </rPr>
      <t>万元，共计</t>
    </r>
    <r>
      <rPr>
        <sz val="16"/>
        <rFont val="Times New Roman"/>
        <charset val="0"/>
      </rPr>
      <t>25</t>
    </r>
    <r>
      <rPr>
        <sz val="16"/>
        <rFont val="宋体"/>
        <charset val="134"/>
      </rPr>
      <t>万元。</t>
    </r>
    <r>
      <rPr>
        <sz val="16"/>
        <rFont val="Times New Roman"/>
        <charset val="0"/>
      </rPr>
      <t xml:space="preserve">
</t>
    </r>
    <r>
      <rPr>
        <sz val="16"/>
        <rFont val="宋体"/>
        <charset val="134"/>
      </rPr>
      <t>其中罗湾村</t>
    </r>
    <r>
      <rPr>
        <sz val="16"/>
        <rFont val="Times New Roman"/>
        <charset val="0"/>
      </rPr>
      <t>3</t>
    </r>
    <r>
      <rPr>
        <sz val="16"/>
        <rFont val="宋体"/>
        <charset val="134"/>
      </rPr>
      <t>户</t>
    </r>
    <r>
      <rPr>
        <sz val="16"/>
        <rFont val="Times New Roman"/>
        <charset val="0"/>
      </rPr>
      <t>3</t>
    </r>
    <r>
      <rPr>
        <sz val="16"/>
        <rFont val="宋体"/>
        <charset val="134"/>
      </rPr>
      <t>座，郑沟村</t>
    </r>
    <r>
      <rPr>
        <sz val="16"/>
        <rFont val="Times New Roman"/>
        <charset val="0"/>
      </rPr>
      <t>20</t>
    </r>
    <r>
      <rPr>
        <sz val="16"/>
        <rFont val="宋体"/>
        <charset val="134"/>
      </rPr>
      <t>户</t>
    </r>
    <r>
      <rPr>
        <sz val="16"/>
        <rFont val="Times New Roman"/>
        <charset val="0"/>
      </rPr>
      <t>20</t>
    </r>
    <r>
      <rPr>
        <sz val="16"/>
        <rFont val="宋体"/>
        <charset val="134"/>
      </rPr>
      <t>座，刘堡村</t>
    </r>
    <r>
      <rPr>
        <sz val="16"/>
        <rFont val="Times New Roman"/>
        <charset val="0"/>
      </rPr>
      <t>1</t>
    </r>
    <r>
      <rPr>
        <sz val="16"/>
        <rFont val="宋体"/>
        <charset val="134"/>
      </rPr>
      <t>户</t>
    </r>
    <r>
      <rPr>
        <sz val="16"/>
        <rFont val="Times New Roman"/>
        <charset val="0"/>
      </rPr>
      <t>1</t>
    </r>
    <r>
      <rPr>
        <sz val="16"/>
        <rFont val="宋体"/>
        <charset val="134"/>
      </rPr>
      <t>座，梨园村</t>
    </r>
    <r>
      <rPr>
        <sz val="16"/>
        <rFont val="Times New Roman"/>
        <charset val="134"/>
      </rPr>
      <t>1</t>
    </r>
    <r>
      <rPr>
        <sz val="16"/>
        <rFont val="宋体"/>
        <charset val="134"/>
      </rPr>
      <t>户</t>
    </r>
    <r>
      <rPr>
        <sz val="16"/>
        <rFont val="Times New Roman"/>
        <charset val="134"/>
      </rPr>
      <t>1</t>
    </r>
    <r>
      <rPr>
        <sz val="16"/>
        <rFont val="宋体"/>
        <charset val="134"/>
      </rPr>
      <t>座，</t>
    </r>
  </si>
  <si>
    <t>恭门镇新建养畜暖棚到户补助项目</t>
  </si>
  <si>
    <t>恭门镇共16户16座，每座补助10000元，共补助16万元。其中梁湾村2户2座、灵台村1座1户、柳沟村1座1户、水池村2座2户、张巴村3户3座、河北村1户1座、阴山村5户5座、袁家村1户1座。</t>
  </si>
  <si>
    <t>机械购置到户补助项目</t>
  </si>
  <si>
    <r>
      <rPr>
        <b/>
        <sz val="16"/>
        <rFont val="宋体"/>
        <charset val="134"/>
      </rPr>
      <t>概算投资</t>
    </r>
    <r>
      <rPr>
        <b/>
        <sz val="16"/>
        <rFont val="Times New Roman"/>
        <charset val="0"/>
      </rPr>
      <t>141.6</t>
    </r>
    <r>
      <rPr>
        <b/>
        <sz val="16"/>
        <rFont val="宋体"/>
        <charset val="134"/>
      </rPr>
      <t>万元用于实施机械购置到户补助项目，铡草机每台补助</t>
    </r>
    <r>
      <rPr>
        <b/>
        <sz val="16"/>
        <rFont val="Times New Roman"/>
        <charset val="0"/>
      </rPr>
      <t>4000</t>
    </r>
    <r>
      <rPr>
        <b/>
        <sz val="16"/>
        <rFont val="宋体"/>
        <charset val="134"/>
      </rPr>
      <t>元，裹包机每台补助</t>
    </r>
    <r>
      <rPr>
        <b/>
        <sz val="16"/>
        <rFont val="Times New Roman"/>
        <charset val="0"/>
      </rPr>
      <t>1</t>
    </r>
    <r>
      <rPr>
        <b/>
        <sz val="16"/>
        <rFont val="宋体"/>
        <charset val="134"/>
      </rPr>
      <t>万元。</t>
    </r>
  </si>
  <si>
    <t>连五乡电动铡草机购置到户补助项目</t>
  </si>
  <si>
    <r>
      <rPr>
        <sz val="16"/>
        <rFont val="宋体"/>
        <charset val="134"/>
      </rPr>
      <t>连五乡投入</t>
    </r>
    <r>
      <rPr>
        <sz val="16"/>
        <rFont val="Times New Roman"/>
        <charset val="0"/>
      </rPr>
      <t>5.2</t>
    </r>
    <r>
      <rPr>
        <sz val="16"/>
        <rFont val="宋体"/>
        <charset val="134"/>
      </rPr>
      <t>万元购进电动铡草机</t>
    </r>
    <r>
      <rPr>
        <sz val="16"/>
        <rFont val="Times New Roman"/>
        <charset val="0"/>
      </rPr>
      <t>13</t>
    </r>
    <r>
      <rPr>
        <sz val="16"/>
        <rFont val="宋体"/>
        <charset val="134"/>
      </rPr>
      <t>台，每台补助</t>
    </r>
    <r>
      <rPr>
        <sz val="16"/>
        <rFont val="Times New Roman"/>
        <charset val="0"/>
      </rPr>
      <t>4000</t>
    </r>
    <r>
      <rPr>
        <sz val="16"/>
        <rFont val="宋体"/>
        <charset val="134"/>
      </rPr>
      <t>元。其中兰家村</t>
    </r>
    <r>
      <rPr>
        <sz val="16"/>
        <rFont val="Times New Roman"/>
        <charset val="0"/>
      </rPr>
      <t>6</t>
    </r>
    <r>
      <rPr>
        <sz val="16"/>
        <rFont val="宋体"/>
        <charset val="134"/>
      </rPr>
      <t>户</t>
    </r>
    <r>
      <rPr>
        <sz val="16"/>
        <rFont val="Times New Roman"/>
        <charset val="0"/>
      </rPr>
      <t>6</t>
    </r>
    <r>
      <rPr>
        <sz val="16"/>
        <rFont val="宋体"/>
        <charset val="134"/>
      </rPr>
      <t>台，四合村</t>
    </r>
    <r>
      <rPr>
        <sz val="16"/>
        <rFont val="Times New Roman"/>
        <charset val="0"/>
      </rPr>
      <t>3</t>
    </r>
    <r>
      <rPr>
        <sz val="16"/>
        <rFont val="宋体"/>
        <charset val="134"/>
      </rPr>
      <t>户</t>
    </r>
    <r>
      <rPr>
        <sz val="16"/>
        <rFont val="Times New Roman"/>
        <charset val="0"/>
      </rPr>
      <t>3</t>
    </r>
    <r>
      <rPr>
        <sz val="16"/>
        <rFont val="宋体"/>
        <charset val="134"/>
      </rPr>
      <t>台，中心村</t>
    </r>
    <r>
      <rPr>
        <sz val="16"/>
        <rFont val="Times New Roman"/>
        <charset val="0"/>
      </rPr>
      <t>3</t>
    </r>
    <r>
      <rPr>
        <sz val="16"/>
        <rFont val="宋体"/>
        <charset val="134"/>
      </rPr>
      <t>户</t>
    </r>
    <r>
      <rPr>
        <sz val="16"/>
        <rFont val="Times New Roman"/>
        <charset val="0"/>
      </rPr>
      <t>3</t>
    </r>
    <r>
      <rPr>
        <sz val="16"/>
        <rFont val="宋体"/>
        <charset val="134"/>
      </rPr>
      <t>台，腰庄村</t>
    </r>
    <r>
      <rPr>
        <sz val="16"/>
        <rFont val="Times New Roman"/>
        <charset val="0"/>
      </rPr>
      <t>1</t>
    </r>
    <r>
      <rPr>
        <sz val="16"/>
        <rFont val="宋体"/>
        <charset val="134"/>
      </rPr>
      <t>户</t>
    </r>
    <r>
      <rPr>
        <sz val="16"/>
        <rFont val="Times New Roman"/>
        <charset val="0"/>
      </rPr>
      <t>1</t>
    </r>
    <r>
      <rPr>
        <sz val="16"/>
        <rFont val="宋体"/>
        <charset val="134"/>
      </rPr>
      <t>台。</t>
    </r>
  </si>
  <si>
    <t>梁山镇电动铡草机购置到户补助项目</t>
  </si>
  <si>
    <r>
      <rPr>
        <sz val="16"/>
        <rFont val="宋体"/>
        <charset val="134"/>
      </rPr>
      <t>为梁山镇脱贫户实施购进电动铡草机项目，每台补助</t>
    </r>
    <r>
      <rPr>
        <sz val="16"/>
        <rFont val="Times New Roman"/>
        <charset val="134"/>
      </rPr>
      <t>4000</t>
    </r>
    <r>
      <rPr>
        <sz val="16"/>
        <rFont val="宋体"/>
        <charset val="134"/>
      </rPr>
      <t>元。总计</t>
    </r>
    <r>
      <rPr>
        <sz val="16"/>
        <rFont val="Times New Roman"/>
        <charset val="134"/>
      </rPr>
      <t>12</t>
    </r>
    <r>
      <rPr>
        <sz val="16"/>
        <rFont val="宋体"/>
        <charset val="134"/>
      </rPr>
      <t>台</t>
    </r>
    <r>
      <rPr>
        <sz val="16"/>
        <rFont val="Times New Roman"/>
        <charset val="134"/>
      </rPr>
      <t>4.8</t>
    </r>
    <r>
      <rPr>
        <sz val="16"/>
        <rFont val="宋体"/>
        <charset val="134"/>
      </rPr>
      <t>万元，其中吕湾村</t>
    </r>
    <r>
      <rPr>
        <sz val="16"/>
        <rFont val="Times New Roman"/>
        <charset val="134"/>
      </rPr>
      <t>4</t>
    </r>
    <r>
      <rPr>
        <sz val="16"/>
        <rFont val="宋体"/>
        <charset val="134"/>
      </rPr>
      <t>户</t>
    </r>
    <r>
      <rPr>
        <sz val="16"/>
        <rFont val="Times New Roman"/>
        <charset val="134"/>
      </rPr>
      <t>4</t>
    </r>
    <r>
      <rPr>
        <sz val="16"/>
        <rFont val="宋体"/>
        <charset val="134"/>
      </rPr>
      <t>台，杨渠村</t>
    </r>
    <r>
      <rPr>
        <sz val="16"/>
        <rFont val="Times New Roman"/>
        <charset val="134"/>
      </rPr>
      <t>4</t>
    </r>
    <r>
      <rPr>
        <sz val="16"/>
        <rFont val="宋体"/>
        <charset val="134"/>
      </rPr>
      <t>户</t>
    </r>
    <r>
      <rPr>
        <sz val="16"/>
        <rFont val="Times New Roman"/>
        <charset val="134"/>
      </rPr>
      <t>4</t>
    </r>
    <r>
      <rPr>
        <sz val="16"/>
        <rFont val="宋体"/>
        <charset val="134"/>
      </rPr>
      <t>台、高营村</t>
    </r>
    <r>
      <rPr>
        <sz val="16"/>
        <rFont val="Times New Roman"/>
        <charset val="134"/>
      </rPr>
      <t>4</t>
    </r>
    <r>
      <rPr>
        <sz val="16"/>
        <rFont val="宋体"/>
        <charset val="134"/>
      </rPr>
      <t>户</t>
    </r>
    <r>
      <rPr>
        <sz val="16"/>
        <rFont val="Times New Roman"/>
        <charset val="134"/>
      </rPr>
      <t>4</t>
    </r>
    <r>
      <rPr>
        <sz val="16"/>
        <rFont val="宋体"/>
        <charset val="134"/>
      </rPr>
      <t>台。</t>
    </r>
  </si>
  <si>
    <t>马关镇电动铡草机购置到户补助项目</t>
  </si>
  <si>
    <t>在马关镇9个村实施电动铡草机到户补助项目69台，每台补助4000元，共补助27.6万元；其中东庄村2户2台，马堡村10户10台、西台村11户11台，西庄村2户2台、小庄村11户11台，上河村5户5台，新义村10户10台，石川村10户10台，东山村8户8台</t>
  </si>
  <si>
    <t>马关镇裹包机购置到户补助项目</t>
  </si>
  <si>
    <r>
      <rPr>
        <sz val="16"/>
        <rFont val="宋体"/>
        <charset val="134"/>
      </rPr>
      <t>在马关镇石川村实施电动裹包机到户补助项目</t>
    </r>
    <r>
      <rPr>
        <sz val="16"/>
        <rFont val="Times New Roman"/>
        <charset val="0"/>
      </rPr>
      <t>5</t>
    </r>
    <r>
      <rPr>
        <sz val="16"/>
        <rFont val="宋体"/>
        <charset val="134"/>
      </rPr>
      <t>台，每台补助</t>
    </r>
    <r>
      <rPr>
        <sz val="16"/>
        <rFont val="Times New Roman"/>
        <charset val="0"/>
      </rPr>
      <t>10000</t>
    </r>
    <r>
      <rPr>
        <sz val="16"/>
        <rFont val="宋体"/>
        <charset val="134"/>
      </rPr>
      <t>元，共补助</t>
    </r>
    <r>
      <rPr>
        <sz val="16"/>
        <rFont val="Times New Roman"/>
        <charset val="0"/>
      </rPr>
      <t>5</t>
    </r>
    <r>
      <rPr>
        <sz val="16"/>
        <rFont val="宋体"/>
        <charset val="134"/>
      </rPr>
      <t>万元；其中石川村</t>
    </r>
    <r>
      <rPr>
        <sz val="16"/>
        <rFont val="Times New Roman"/>
        <charset val="0"/>
      </rPr>
      <t>5</t>
    </r>
    <r>
      <rPr>
        <sz val="16"/>
        <rFont val="宋体"/>
        <charset val="134"/>
      </rPr>
      <t>台</t>
    </r>
  </si>
  <si>
    <t>马鹿镇电动铡草机购置到户补助项目</t>
  </si>
  <si>
    <r>
      <rPr>
        <sz val="16"/>
        <rFont val="宋体"/>
        <charset val="134"/>
      </rPr>
      <t>针对脱贫户和监测户，在马鹿镇白杨村、韩河村、金川村、龙口村、宝坪村、堡梁村、草川村、林峰村补贴电动铡草机</t>
    </r>
    <r>
      <rPr>
        <sz val="16"/>
        <rFont val="Times New Roman"/>
        <charset val="0"/>
      </rPr>
      <t>81</t>
    </r>
    <r>
      <rPr>
        <sz val="16"/>
        <rFont val="宋体"/>
        <charset val="134"/>
      </rPr>
      <t>台，涉及脱贫户</t>
    </r>
    <r>
      <rPr>
        <sz val="16"/>
        <rFont val="Times New Roman"/>
        <charset val="0"/>
      </rPr>
      <t>16</t>
    </r>
    <r>
      <rPr>
        <sz val="16"/>
        <rFont val="宋体"/>
        <charset val="134"/>
      </rPr>
      <t>户</t>
    </r>
    <r>
      <rPr>
        <sz val="16"/>
        <rFont val="Times New Roman"/>
        <charset val="0"/>
      </rPr>
      <t>16</t>
    </r>
    <r>
      <rPr>
        <sz val="16"/>
        <rFont val="宋体"/>
        <charset val="134"/>
      </rPr>
      <t>台，监测户</t>
    </r>
    <r>
      <rPr>
        <sz val="16"/>
        <rFont val="Times New Roman"/>
        <charset val="0"/>
      </rPr>
      <t>65</t>
    </r>
    <r>
      <rPr>
        <sz val="16"/>
        <rFont val="宋体"/>
        <charset val="134"/>
      </rPr>
      <t>户</t>
    </r>
    <r>
      <rPr>
        <sz val="16"/>
        <rFont val="Times New Roman"/>
        <charset val="0"/>
      </rPr>
      <t>65</t>
    </r>
    <r>
      <rPr>
        <sz val="16"/>
        <rFont val="宋体"/>
        <charset val="134"/>
      </rPr>
      <t>台，每台补助</t>
    </r>
    <r>
      <rPr>
        <sz val="16"/>
        <rFont val="Times New Roman"/>
        <charset val="0"/>
      </rPr>
      <t>4000</t>
    </r>
    <r>
      <rPr>
        <sz val="16"/>
        <rFont val="宋体"/>
        <charset val="134"/>
      </rPr>
      <t>元，申请补助资金</t>
    </r>
    <r>
      <rPr>
        <sz val="16"/>
        <rFont val="Times New Roman"/>
        <charset val="0"/>
      </rPr>
      <t>32.4</t>
    </r>
    <r>
      <rPr>
        <sz val="16"/>
        <rFont val="宋体"/>
        <charset val="134"/>
      </rPr>
      <t>万元。其中白杨村脱贫户</t>
    </r>
    <r>
      <rPr>
        <sz val="16"/>
        <rFont val="Times New Roman"/>
        <charset val="0"/>
      </rPr>
      <t>15</t>
    </r>
    <r>
      <rPr>
        <sz val="16"/>
        <rFont val="宋体"/>
        <charset val="134"/>
      </rPr>
      <t>户</t>
    </r>
    <r>
      <rPr>
        <sz val="16"/>
        <rFont val="Times New Roman"/>
        <charset val="0"/>
      </rPr>
      <t>15</t>
    </r>
    <r>
      <rPr>
        <sz val="16"/>
        <rFont val="宋体"/>
        <charset val="134"/>
      </rPr>
      <t>台、白杨村监测户</t>
    </r>
    <r>
      <rPr>
        <sz val="16"/>
        <rFont val="Times New Roman"/>
        <charset val="0"/>
      </rPr>
      <t>4</t>
    </r>
    <r>
      <rPr>
        <sz val="16"/>
        <rFont val="宋体"/>
        <charset val="134"/>
      </rPr>
      <t>户</t>
    </r>
    <r>
      <rPr>
        <sz val="16"/>
        <rFont val="Times New Roman"/>
        <charset val="0"/>
      </rPr>
      <t>4</t>
    </r>
    <r>
      <rPr>
        <sz val="16"/>
        <rFont val="宋体"/>
        <charset val="134"/>
      </rPr>
      <t>台；韩河村脱贫户</t>
    </r>
    <r>
      <rPr>
        <sz val="16"/>
        <rFont val="Times New Roman"/>
        <charset val="0"/>
      </rPr>
      <t>10</t>
    </r>
    <r>
      <rPr>
        <sz val="16"/>
        <rFont val="宋体"/>
        <charset val="134"/>
      </rPr>
      <t>户</t>
    </r>
    <r>
      <rPr>
        <sz val="16"/>
        <rFont val="Times New Roman"/>
        <charset val="0"/>
      </rPr>
      <t>10</t>
    </r>
    <r>
      <rPr>
        <sz val="16"/>
        <rFont val="宋体"/>
        <charset val="134"/>
      </rPr>
      <t>台；金川村脱贫户</t>
    </r>
    <r>
      <rPr>
        <sz val="16"/>
        <rFont val="Times New Roman"/>
        <charset val="0"/>
      </rPr>
      <t>2</t>
    </r>
    <r>
      <rPr>
        <sz val="16"/>
        <rFont val="宋体"/>
        <charset val="134"/>
      </rPr>
      <t>户</t>
    </r>
    <r>
      <rPr>
        <sz val="16"/>
        <rFont val="Times New Roman"/>
        <charset val="0"/>
      </rPr>
      <t>2</t>
    </r>
    <r>
      <rPr>
        <sz val="16"/>
        <rFont val="宋体"/>
        <charset val="134"/>
      </rPr>
      <t>台；龙口村脱贫户</t>
    </r>
    <r>
      <rPr>
        <sz val="16"/>
        <rFont val="Times New Roman"/>
        <charset val="0"/>
      </rPr>
      <t>10</t>
    </r>
    <r>
      <rPr>
        <sz val="16"/>
        <rFont val="宋体"/>
        <charset val="134"/>
      </rPr>
      <t>户</t>
    </r>
    <r>
      <rPr>
        <sz val="16"/>
        <rFont val="Times New Roman"/>
        <charset val="0"/>
      </rPr>
      <t>10</t>
    </r>
    <r>
      <rPr>
        <sz val="16"/>
        <rFont val="宋体"/>
        <charset val="134"/>
      </rPr>
      <t>台、龙口村监测户</t>
    </r>
    <r>
      <rPr>
        <sz val="16"/>
        <rFont val="Times New Roman"/>
        <charset val="0"/>
      </rPr>
      <t>3</t>
    </r>
    <r>
      <rPr>
        <sz val="16"/>
        <rFont val="宋体"/>
        <charset val="134"/>
      </rPr>
      <t>户</t>
    </r>
    <r>
      <rPr>
        <sz val="16"/>
        <rFont val="Times New Roman"/>
        <charset val="0"/>
      </rPr>
      <t>3</t>
    </r>
    <r>
      <rPr>
        <sz val="16"/>
        <rFont val="宋体"/>
        <charset val="134"/>
      </rPr>
      <t>台；宝坪村脱贫户</t>
    </r>
    <r>
      <rPr>
        <sz val="16"/>
        <rFont val="Times New Roman"/>
        <charset val="0"/>
      </rPr>
      <t>3</t>
    </r>
    <r>
      <rPr>
        <sz val="16"/>
        <rFont val="宋体"/>
        <charset val="134"/>
      </rPr>
      <t>户</t>
    </r>
    <r>
      <rPr>
        <sz val="16"/>
        <rFont val="Times New Roman"/>
        <charset val="0"/>
      </rPr>
      <t>3</t>
    </r>
    <r>
      <rPr>
        <sz val="16"/>
        <rFont val="宋体"/>
        <charset val="134"/>
      </rPr>
      <t>台、宝坪村监测户</t>
    </r>
    <r>
      <rPr>
        <sz val="16"/>
        <rFont val="Times New Roman"/>
        <charset val="0"/>
      </rPr>
      <t>4</t>
    </r>
    <r>
      <rPr>
        <sz val="16"/>
        <rFont val="宋体"/>
        <charset val="134"/>
      </rPr>
      <t>户</t>
    </r>
    <r>
      <rPr>
        <sz val="16"/>
        <rFont val="Times New Roman"/>
        <charset val="0"/>
      </rPr>
      <t>4</t>
    </r>
    <r>
      <rPr>
        <sz val="16"/>
        <rFont val="宋体"/>
        <charset val="134"/>
      </rPr>
      <t>台；堡梁村脱贫户</t>
    </r>
    <r>
      <rPr>
        <sz val="16"/>
        <rFont val="Times New Roman"/>
        <charset val="0"/>
      </rPr>
      <t>2</t>
    </r>
    <r>
      <rPr>
        <sz val="16"/>
        <rFont val="宋体"/>
        <charset val="134"/>
      </rPr>
      <t>户</t>
    </r>
    <r>
      <rPr>
        <sz val="16"/>
        <rFont val="Times New Roman"/>
        <charset val="0"/>
      </rPr>
      <t>2</t>
    </r>
    <r>
      <rPr>
        <sz val="16"/>
        <rFont val="宋体"/>
        <charset val="134"/>
      </rPr>
      <t>台；草川村脱贫户</t>
    </r>
    <r>
      <rPr>
        <sz val="16"/>
        <rFont val="Times New Roman"/>
        <charset val="0"/>
      </rPr>
      <t>10</t>
    </r>
    <r>
      <rPr>
        <sz val="16"/>
        <rFont val="宋体"/>
        <charset val="134"/>
      </rPr>
      <t>户</t>
    </r>
    <r>
      <rPr>
        <sz val="16"/>
        <rFont val="Times New Roman"/>
        <charset val="0"/>
      </rPr>
      <t>10</t>
    </r>
    <r>
      <rPr>
        <sz val="16"/>
        <rFont val="宋体"/>
        <charset val="134"/>
      </rPr>
      <t>台、草川村监测户</t>
    </r>
    <r>
      <rPr>
        <sz val="16"/>
        <rFont val="Times New Roman"/>
        <charset val="0"/>
      </rPr>
      <t>4</t>
    </r>
    <r>
      <rPr>
        <sz val="16"/>
        <rFont val="宋体"/>
        <charset val="134"/>
      </rPr>
      <t>户</t>
    </r>
    <r>
      <rPr>
        <sz val="16"/>
        <rFont val="Times New Roman"/>
        <charset val="0"/>
      </rPr>
      <t>4</t>
    </r>
    <r>
      <rPr>
        <sz val="16"/>
        <rFont val="宋体"/>
        <charset val="134"/>
      </rPr>
      <t>台；林峰村脱贫户</t>
    </r>
    <r>
      <rPr>
        <sz val="16"/>
        <rFont val="Times New Roman"/>
        <charset val="0"/>
      </rPr>
      <t>13</t>
    </r>
    <r>
      <rPr>
        <sz val="16"/>
        <rFont val="宋体"/>
        <charset val="134"/>
      </rPr>
      <t>户</t>
    </r>
    <r>
      <rPr>
        <sz val="16"/>
        <rFont val="Times New Roman"/>
        <charset val="0"/>
      </rPr>
      <t>13</t>
    </r>
    <r>
      <rPr>
        <sz val="16"/>
        <rFont val="宋体"/>
        <charset val="134"/>
      </rPr>
      <t>台、林峰村监测户</t>
    </r>
    <r>
      <rPr>
        <sz val="16"/>
        <rFont val="Times New Roman"/>
        <charset val="0"/>
      </rPr>
      <t>1</t>
    </r>
    <r>
      <rPr>
        <sz val="16"/>
        <rFont val="宋体"/>
        <charset val="134"/>
      </rPr>
      <t>户</t>
    </r>
    <r>
      <rPr>
        <sz val="16"/>
        <rFont val="Times New Roman"/>
        <charset val="0"/>
      </rPr>
      <t>1</t>
    </r>
    <r>
      <rPr>
        <sz val="16"/>
        <rFont val="宋体"/>
        <charset val="134"/>
      </rPr>
      <t>台。</t>
    </r>
  </si>
  <si>
    <t>闫家乡电动铡草机购置到户补助项目</t>
  </si>
  <si>
    <r>
      <rPr>
        <sz val="16"/>
        <rFont val="宋体"/>
        <charset val="134"/>
      </rPr>
      <t>闫家乡监测户、脱贫户实施铡草机购进补助项目，购进电动铡草机</t>
    </r>
    <r>
      <rPr>
        <sz val="16"/>
        <rFont val="Times New Roman"/>
        <charset val="0"/>
      </rPr>
      <t>34</t>
    </r>
    <r>
      <rPr>
        <sz val="16"/>
        <rFont val="宋体"/>
        <charset val="134"/>
      </rPr>
      <t>户</t>
    </r>
    <r>
      <rPr>
        <sz val="16"/>
        <rFont val="Times New Roman"/>
        <charset val="0"/>
      </rPr>
      <t>34</t>
    </r>
    <r>
      <rPr>
        <sz val="16"/>
        <rFont val="宋体"/>
        <charset val="134"/>
      </rPr>
      <t>台，每台补助</t>
    </r>
    <r>
      <rPr>
        <sz val="16"/>
        <rFont val="Times New Roman"/>
        <charset val="0"/>
      </rPr>
      <t>4000</t>
    </r>
    <r>
      <rPr>
        <sz val="16"/>
        <rFont val="宋体"/>
        <charset val="134"/>
      </rPr>
      <t>元，补助资金</t>
    </r>
    <r>
      <rPr>
        <sz val="16"/>
        <rFont val="Times New Roman"/>
        <charset val="0"/>
      </rPr>
      <t>13.6</t>
    </r>
    <r>
      <rPr>
        <sz val="16"/>
        <rFont val="宋体"/>
        <charset val="134"/>
      </rPr>
      <t>万元，其中：朝阳村</t>
    </r>
    <r>
      <rPr>
        <sz val="16"/>
        <rFont val="Times New Roman"/>
        <charset val="0"/>
      </rPr>
      <t>5</t>
    </r>
    <r>
      <rPr>
        <sz val="16"/>
        <rFont val="宋体"/>
        <charset val="134"/>
      </rPr>
      <t>户</t>
    </r>
    <r>
      <rPr>
        <sz val="16"/>
        <rFont val="Times New Roman"/>
        <charset val="0"/>
      </rPr>
      <t>5</t>
    </r>
    <r>
      <rPr>
        <sz val="16"/>
        <rFont val="宋体"/>
        <charset val="134"/>
      </rPr>
      <t>台；草川梁村</t>
    </r>
    <r>
      <rPr>
        <sz val="16"/>
        <rFont val="Times New Roman"/>
        <charset val="0"/>
      </rPr>
      <t>1</t>
    </r>
    <r>
      <rPr>
        <sz val="16"/>
        <rFont val="宋体"/>
        <charset val="134"/>
      </rPr>
      <t>户</t>
    </r>
    <r>
      <rPr>
        <sz val="16"/>
        <rFont val="Times New Roman"/>
        <charset val="0"/>
      </rPr>
      <t>1</t>
    </r>
    <r>
      <rPr>
        <sz val="16"/>
        <rFont val="宋体"/>
        <charset val="134"/>
      </rPr>
      <t>台；大场村</t>
    </r>
    <r>
      <rPr>
        <sz val="16"/>
        <rFont val="Times New Roman"/>
        <charset val="0"/>
      </rPr>
      <t>15</t>
    </r>
    <r>
      <rPr>
        <sz val="16"/>
        <rFont val="宋体"/>
        <charset val="134"/>
      </rPr>
      <t>户</t>
    </r>
    <r>
      <rPr>
        <sz val="16"/>
        <rFont val="Times New Roman"/>
        <charset val="0"/>
      </rPr>
      <t>15</t>
    </r>
    <r>
      <rPr>
        <sz val="16"/>
        <rFont val="宋体"/>
        <charset val="134"/>
      </rPr>
      <t>台；付堡村</t>
    </r>
    <r>
      <rPr>
        <sz val="16"/>
        <rFont val="Times New Roman"/>
        <charset val="0"/>
      </rPr>
      <t>6</t>
    </r>
    <r>
      <rPr>
        <sz val="16"/>
        <rFont val="宋体"/>
        <charset val="134"/>
      </rPr>
      <t>户</t>
    </r>
    <r>
      <rPr>
        <sz val="16"/>
        <rFont val="Times New Roman"/>
        <charset val="0"/>
      </rPr>
      <t>6</t>
    </r>
    <r>
      <rPr>
        <sz val="16"/>
        <rFont val="宋体"/>
        <charset val="134"/>
      </rPr>
      <t>台；丁河村</t>
    </r>
    <r>
      <rPr>
        <sz val="16"/>
        <rFont val="Times New Roman"/>
        <charset val="0"/>
      </rPr>
      <t>3</t>
    </r>
    <r>
      <rPr>
        <sz val="16"/>
        <rFont val="宋体"/>
        <charset val="134"/>
      </rPr>
      <t>户</t>
    </r>
    <r>
      <rPr>
        <sz val="16"/>
        <rFont val="Times New Roman"/>
        <charset val="0"/>
      </rPr>
      <t>3</t>
    </r>
    <r>
      <rPr>
        <sz val="16"/>
        <rFont val="宋体"/>
        <charset val="134"/>
      </rPr>
      <t>台；花山村</t>
    </r>
    <r>
      <rPr>
        <sz val="16"/>
        <rFont val="Times New Roman"/>
        <charset val="0"/>
      </rPr>
      <t>2</t>
    </r>
    <r>
      <rPr>
        <sz val="16"/>
        <rFont val="宋体"/>
        <charset val="134"/>
      </rPr>
      <t>户</t>
    </r>
    <r>
      <rPr>
        <sz val="16"/>
        <rFont val="Times New Roman"/>
        <charset val="0"/>
      </rPr>
      <t>2</t>
    </r>
    <r>
      <rPr>
        <sz val="16"/>
        <rFont val="宋体"/>
        <charset val="134"/>
      </rPr>
      <t>台，车古村</t>
    </r>
    <r>
      <rPr>
        <sz val="16"/>
        <rFont val="Times New Roman"/>
        <charset val="0"/>
      </rPr>
      <t>2</t>
    </r>
    <r>
      <rPr>
        <sz val="16"/>
        <rFont val="宋体"/>
        <charset val="134"/>
      </rPr>
      <t>户</t>
    </r>
    <r>
      <rPr>
        <sz val="16"/>
        <rFont val="Times New Roman"/>
        <charset val="0"/>
      </rPr>
      <t>2</t>
    </r>
    <r>
      <rPr>
        <sz val="16"/>
        <rFont val="宋体"/>
        <charset val="134"/>
      </rPr>
      <t>台。</t>
    </r>
  </si>
  <si>
    <t>张棉驿乡电动铡草机购置到户补助项目</t>
  </si>
  <si>
    <r>
      <rPr>
        <sz val="16"/>
        <rFont val="宋体"/>
        <charset val="134"/>
      </rPr>
      <t>投资</t>
    </r>
    <r>
      <rPr>
        <sz val="16"/>
        <rFont val="Times New Roman"/>
        <charset val="0"/>
      </rPr>
      <t>4.4</t>
    </r>
    <r>
      <rPr>
        <sz val="16"/>
        <rFont val="宋体"/>
        <charset val="134"/>
      </rPr>
      <t>万元，</t>
    </r>
    <r>
      <rPr>
        <sz val="16"/>
        <rFont val="Times New Roman"/>
        <charset val="0"/>
      </rPr>
      <t>11</t>
    </r>
    <r>
      <rPr>
        <sz val="16"/>
        <rFont val="宋体"/>
        <charset val="134"/>
      </rPr>
      <t>户购进电动铡草机</t>
    </r>
    <r>
      <rPr>
        <sz val="16"/>
        <rFont val="Times New Roman"/>
        <charset val="0"/>
      </rPr>
      <t>11</t>
    </r>
    <r>
      <rPr>
        <sz val="16"/>
        <rFont val="宋体"/>
        <charset val="134"/>
      </rPr>
      <t>台，其中马夭村脱贫户</t>
    </r>
    <r>
      <rPr>
        <sz val="16"/>
        <rFont val="Times New Roman"/>
        <charset val="0"/>
      </rPr>
      <t>5</t>
    </r>
    <r>
      <rPr>
        <sz val="16"/>
        <rFont val="宋体"/>
        <charset val="134"/>
      </rPr>
      <t>户</t>
    </r>
    <r>
      <rPr>
        <sz val="16"/>
        <rFont val="Times New Roman"/>
        <charset val="0"/>
      </rPr>
      <t>5</t>
    </r>
    <r>
      <rPr>
        <sz val="16"/>
        <rFont val="宋体"/>
        <charset val="134"/>
      </rPr>
      <t>台，盘山村脱贫户</t>
    </r>
    <r>
      <rPr>
        <sz val="16"/>
        <rFont val="Times New Roman"/>
        <charset val="0"/>
      </rPr>
      <t>2</t>
    </r>
    <r>
      <rPr>
        <sz val="16"/>
        <rFont val="宋体"/>
        <charset val="134"/>
      </rPr>
      <t>户</t>
    </r>
    <r>
      <rPr>
        <sz val="16"/>
        <rFont val="Times New Roman"/>
        <charset val="0"/>
      </rPr>
      <t>2</t>
    </r>
    <r>
      <rPr>
        <sz val="16"/>
        <rFont val="宋体"/>
        <charset val="134"/>
      </rPr>
      <t>台，周家村脱贫户</t>
    </r>
    <r>
      <rPr>
        <sz val="16"/>
        <rFont val="Times New Roman"/>
        <charset val="0"/>
      </rPr>
      <t>3</t>
    </r>
    <r>
      <rPr>
        <sz val="16"/>
        <rFont val="宋体"/>
        <charset val="134"/>
      </rPr>
      <t>户</t>
    </r>
    <r>
      <rPr>
        <sz val="16"/>
        <rFont val="Times New Roman"/>
        <charset val="0"/>
      </rPr>
      <t>3</t>
    </r>
    <r>
      <rPr>
        <sz val="16"/>
        <rFont val="宋体"/>
        <charset val="134"/>
      </rPr>
      <t>台；马夭村监测户</t>
    </r>
    <r>
      <rPr>
        <sz val="16"/>
        <rFont val="Times New Roman"/>
        <charset val="0"/>
      </rPr>
      <t>1</t>
    </r>
    <r>
      <rPr>
        <sz val="16"/>
        <rFont val="宋体"/>
        <charset val="134"/>
      </rPr>
      <t>户</t>
    </r>
    <r>
      <rPr>
        <sz val="16"/>
        <rFont val="Times New Roman"/>
        <charset val="0"/>
      </rPr>
      <t>1</t>
    </r>
    <r>
      <rPr>
        <sz val="16"/>
        <rFont val="宋体"/>
        <charset val="134"/>
      </rPr>
      <t>台</t>
    </r>
  </si>
  <si>
    <t>龙山镇电动铡草机购置到户补助项目</t>
  </si>
  <si>
    <r>
      <rPr>
        <sz val="16"/>
        <rFont val="宋体"/>
        <charset val="134"/>
      </rPr>
      <t>龙山镇</t>
    </r>
    <r>
      <rPr>
        <sz val="16"/>
        <rFont val="Times New Roman"/>
        <charset val="134"/>
      </rPr>
      <t>16</t>
    </r>
    <r>
      <rPr>
        <sz val="16"/>
        <rFont val="宋体"/>
        <charset val="134"/>
      </rPr>
      <t>户共</t>
    </r>
    <r>
      <rPr>
        <sz val="16"/>
        <rFont val="Times New Roman"/>
        <charset val="134"/>
      </rPr>
      <t>16</t>
    </r>
    <r>
      <rPr>
        <sz val="16"/>
        <rFont val="宋体"/>
        <charset val="134"/>
      </rPr>
      <t>台，每台补助</t>
    </r>
    <r>
      <rPr>
        <sz val="16"/>
        <rFont val="Times New Roman"/>
        <charset val="134"/>
      </rPr>
      <t>4000</t>
    </r>
    <r>
      <rPr>
        <sz val="16"/>
        <rFont val="宋体"/>
        <charset val="134"/>
      </rPr>
      <t>元，共</t>
    </r>
    <r>
      <rPr>
        <sz val="16"/>
        <rFont val="Times New Roman"/>
        <charset val="134"/>
      </rPr>
      <t>6.4</t>
    </r>
    <r>
      <rPr>
        <sz val="16"/>
        <rFont val="宋体"/>
        <charset val="134"/>
      </rPr>
      <t>万元，其中，脱贫户</t>
    </r>
    <r>
      <rPr>
        <sz val="16"/>
        <rFont val="Times New Roman"/>
        <charset val="134"/>
      </rPr>
      <t>12</t>
    </r>
    <r>
      <rPr>
        <sz val="16"/>
        <rFont val="宋体"/>
        <charset val="134"/>
      </rPr>
      <t>户</t>
    </r>
    <r>
      <rPr>
        <sz val="16"/>
        <rFont val="Times New Roman"/>
        <charset val="134"/>
      </rPr>
      <t>12</t>
    </r>
    <r>
      <rPr>
        <sz val="16"/>
        <rFont val="宋体"/>
        <charset val="134"/>
      </rPr>
      <t>台：冯塬村</t>
    </r>
    <r>
      <rPr>
        <sz val="16"/>
        <rFont val="Times New Roman"/>
        <charset val="134"/>
      </rPr>
      <t>3</t>
    </r>
    <r>
      <rPr>
        <sz val="16"/>
        <rFont val="宋体"/>
        <charset val="134"/>
      </rPr>
      <t>户</t>
    </r>
    <r>
      <rPr>
        <sz val="16"/>
        <rFont val="Times New Roman"/>
        <charset val="134"/>
      </rPr>
      <t>3</t>
    </r>
    <r>
      <rPr>
        <sz val="16"/>
        <rFont val="宋体"/>
        <charset val="134"/>
      </rPr>
      <t>台；北河村</t>
    </r>
    <r>
      <rPr>
        <sz val="16"/>
        <rFont val="Times New Roman"/>
        <charset val="134"/>
      </rPr>
      <t>3</t>
    </r>
    <r>
      <rPr>
        <sz val="16"/>
        <rFont val="宋体"/>
        <charset val="134"/>
      </rPr>
      <t>户</t>
    </r>
    <r>
      <rPr>
        <sz val="16"/>
        <rFont val="Times New Roman"/>
        <charset val="134"/>
      </rPr>
      <t>3</t>
    </r>
    <r>
      <rPr>
        <sz val="16"/>
        <rFont val="宋体"/>
        <charset val="134"/>
      </rPr>
      <t>台；马河村</t>
    </r>
    <r>
      <rPr>
        <sz val="16"/>
        <rFont val="Times New Roman"/>
        <charset val="134"/>
      </rPr>
      <t>1</t>
    </r>
    <r>
      <rPr>
        <sz val="16"/>
        <rFont val="宋体"/>
        <charset val="134"/>
      </rPr>
      <t>户</t>
    </r>
    <r>
      <rPr>
        <sz val="16"/>
        <rFont val="Times New Roman"/>
        <charset val="134"/>
      </rPr>
      <t>1</t>
    </r>
    <r>
      <rPr>
        <sz val="16"/>
        <rFont val="宋体"/>
        <charset val="134"/>
      </rPr>
      <t>台；榆树村</t>
    </r>
    <r>
      <rPr>
        <sz val="16"/>
        <rFont val="Times New Roman"/>
        <charset val="134"/>
      </rPr>
      <t>3</t>
    </r>
    <r>
      <rPr>
        <sz val="16"/>
        <rFont val="宋体"/>
        <charset val="134"/>
      </rPr>
      <t>户</t>
    </r>
    <r>
      <rPr>
        <sz val="16"/>
        <rFont val="Times New Roman"/>
        <charset val="134"/>
      </rPr>
      <t>3</t>
    </r>
    <r>
      <rPr>
        <sz val="16"/>
        <rFont val="宋体"/>
        <charset val="134"/>
      </rPr>
      <t>台；马黑曼村</t>
    </r>
    <r>
      <rPr>
        <sz val="16"/>
        <rFont val="Times New Roman"/>
        <charset val="134"/>
      </rPr>
      <t>2</t>
    </r>
    <r>
      <rPr>
        <sz val="16"/>
        <rFont val="宋体"/>
        <charset val="134"/>
      </rPr>
      <t>户</t>
    </r>
    <r>
      <rPr>
        <sz val="16"/>
        <rFont val="Times New Roman"/>
        <charset val="134"/>
      </rPr>
      <t>2</t>
    </r>
    <r>
      <rPr>
        <sz val="16"/>
        <rFont val="宋体"/>
        <charset val="134"/>
      </rPr>
      <t>台</t>
    </r>
    <r>
      <rPr>
        <sz val="16"/>
        <rFont val="Times New Roman"/>
        <charset val="134"/>
      </rPr>
      <t xml:space="preserve">  </t>
    </r>
    <r>
      <rPr>
        <sz val="16"/>
        <rFont val="宋体"/>
        <charset val="134"/>
      </rPr>
      <t>监测户</t>
    </r>
    <r>
      <rPr>
        <sz val="16"/>
        <rFont val="Times New Roman"/>
        <charset val="134"/>
      </rPr>
      <t>4</t>
    </r>
    <r>
      <rPr>
        <sz val="16"/>
        <rFont val="宋体"/>
        <charset val="134"/>
      </rPr>
      <t>户</t>
    </r>
    <r>
      <rPr>
        <sz val="16"/>
        <rFont val="Times New Roman"/>
        <charset val="134"/>
      </rPr>
      <t>4</t>
    </r>
    <r>
      <rPr>
        <sz val="16"/>
        <rFont val="宋体"/>
        <charset val="134"/>
      </rPr>
      <t>台：</t>
    </r>
    <r>
      <rPr>
        <sz val="16"/>
        <rFont val="Times New Roman"/>
        <charset val="134"/>
      </rPr>
      <t xml:space="preserve"> </t>
    </r>
    <r>
      <rPr>
        <sz val="16"/>
        <rFont val="宋体"/>
        <charset val="134"/>
      </rPr>
      <t>冯塬村</t>
    </r>
    <r>
      <rPr>
        <sz val="16"/>
        <rFont val="Times New Roman"/>
        <charset val="134"/>
      </rPr>
      <t>1</t>
    </r>
    <r>
      <rPr>
        <sz val="16"/>
        <rFont val="宋体"/>
        <charset val="134"/>
      </rPr>
      <t>户</t>
    </r>
    <r>
      <rPr>
        <sz val="16"/>
        <rFont val="Times New Roman"/>
        <charset val="134"/>
      </rPr>
      <t>1</t>
    </r>
    <r>
      <rPr>
        <sz val="16"/>
        <rFont val="宋体"/>
        <charset val="134"/>
      </rPr>
      <t>台；北河村</t>
    </r>
    <r>
      <rPr>
        <sz val="16"/>
        <rFont val="Times New Roman"/>
        <charset val="134"/>
      </rPr>
      <t>2</t>
    </r>
    <r>
      <rPr>
        <sz val="16"/>
        <rFont val="宋体"/>
        <charset val="134"/>
      </rPr>
      <t>户</t>
    </r>
    <r>
      <rPr>
        <sz val="16"/>
        <rFont val="Times New Roman"/>
        <charset val="134"/>
      </rPr>
      <t>2</t>
    </r>
    <r>
      <rPr>
        <sz val="16"/>
        <rFont val="宋体"/>
        <charset val="134"/>
      </rPr>
      <t>台；马黑曼村</t>
    </r>
    <r>
      <rPr>
        <sz val="16"/>
        <rFont val="Times New Roman"/>
        <charset val="134"/>
      </rPr>
      <t>1</t>
    </r>
    <r>
      <rPr>
        <sz val="16"/>
        <rFont val="宋体"/>
        <charset val="134"/>
      </rPr>
      <t>户</t>
    </r>
    <r>
      <rPr>
        <sz val="16"/>
        <rFont val="Times New Roman"/>
        <charset val="134"/>
      </rPr>
      <t>1</t>
    </r>
    <r>
      <rPr>
        <sz val="16"/>
        <rFont val="宋体"/>
        <charset val="134"/>
      </rPr>
      <t>台</t>
    </r>
  </si>
  <si>
    <t>大阳镇电动铡草机购置到户补助项目</t>
  </si>
  <si>
    <r>
      <rPr>
        <sz val="16"/>
        <rFont val="宋体"/>
        <charset val="134"/>
      </rPr>
      <t>大阳镇投入</t>
    </r>
    <r>
      <rPr>
        <sz val="16"/>
        <rFont val="Times New Roman"/>
        <charset val="0"/>
      </rPr>
      <t>4.8</t>
    </r>
    <r>
      <rPr>
        <sz val="16"/>
        <rFont val="宋体"/>
        <charset val="134"/>
      </rPr>
      <t>万元监测户、脱贫户购进电动铡草机</t>
    </r>
    <r>
      <rPr>
        <sz val="16"/>
        <rFont val="Times New Roman"/>
        <charset val="0"/>
      </rPr>
      <t>12</t>
    </r>
    <r>
      <rPr>
        <sz val="16"/>
        <rFont val="宋体"/>
        <charset val="134"/>
      </rPr>
      <t>台，每台补助</t>
    </r>
    <r>
      <rPr>
        <sz val="16"/>
        <rFont val="Times New Roman"/>
        <charset val="0"/>
      </rPr>
      <t>4000</t>
    </r>
    <r>
      <rPr>
        <sz val="16"/>
        <rFont val="宋体"/>
        <charset val="134"/>
      </rPr>
      <t>元。其中刘沟村</t>
    </r>
    <r>
      <rPr>
        <sz val="16"/>
        <rFont val="Times New Roman"/>
        <charset val="0"/>
      </rPr>
      <t>3</t>
    </r>
    <r>
      <rPr>
        <sz val="16"/>
        <rFont val="宋体"/>
        <charset val="134"/>
      </rPr>
      <t>户</t>
    </r>
    <r>
      <rPr>
        <sz val="16"/>
        <rFont val="Times New Roman"/>
        <charset val="0"/>
      </rPr>
      <t>3</t>
    </r>
    <r>
      <rPr>
        <sz val="16"/>
        <rFont val="宋体"/>
        <charset val="134"/>
      </rPr>
      <t>台、下渠村</t>
    </r>
    <r>
      <rPr>
        <sz val="16"/>
        <rFont val="Times New Roman"/>
        <charset val="0"/>
      </rPr>
      <t>1</t>
    </r>
    <r>
      <rPr>
        <sz val="16"/>
        <rFont val="宋体"/>
        <charset val="134"/>
      </rPr>
      <t>户</t>
    </r>
    <r>
      <rPr>
        <sz val="16"/>
        <rFont val="Times New Roman"/>
        <charset val="0"/>
      </rPr>
      <t>1</t>
    </r>
    <r>
      <rPr>
        <sz val="16"/>
        <rFont val="宋体"/>
        <charset val="134"/>
      </rPr>
      <t>台、侯吴村</t>
    </r>
    <r>
      <rPr>
        <sz val="16"/>
        <rFont val="Times New Roman"/>
        <charset val="0"/>
      </rPr>
      <t>3</t>
    </r>
    <r>
      <rPr>
        <sz val="16"/>
        <rFont val="宋体"/>
        <charset val="134"/>
      </rPr>
      <t>户</t>
    </r>
    <r>
      <rPr>
        <sz val="16"/>
        <rFont val="Times New Roman"/>
        <charset val="0"/>
      </rPr>
      <t>3</t>
    </r>
    <r>
      <rPr>
        <sz val="16"/>
        <rFont val="宋体"/>
        <charset val="134"/>
      </rPr>
      <t>台、小杨村</t>
    </r>
    <r>
      <rPr>
        <sz val="16"/>
        <rFont val="Times New Roman"/>
        <charset val="0"/>
      </rPr>
      <t>5</t>
    </r>
    <r>
      <rPr>
        <sz val="16"/>
        <rFont val="宋体"/>
        <charset val="134"/>
      </rPr>
      <t>户</t>
    </r>
    <r>
      <rPr>
        <sz val="16"/>
        <rFont val="Times New Roman"/>
        <charset val="0"/>
      </rPr>
      <t>5</t>
    </r>
    <r>
      <rPr>
        <sz val="16"/>
        <rFont val="宋体"/>
        <charset val="134"/>
      </rPr>
      <t>台。</t>
    </r>
  </si>
  <si>
    <t>川王镇电动铡草机购置到户补助项目</t>
  </si>
  <si>
    <r>
      <rPr>
        <sz val="16"/>
        <rFont val="宋体"/>
        <charset val="134"/>
      </rPr>
      <t>在川王镇</t>
    </r>
    <r>
      <rPr>
        <sz val="16"/>
        <rFont val="Times New Roman"/>
        <charset val="0"/>
      </rPr>
      <t>4</t>
    </r>
    <r>
      <rPr>
        <sz val="16"/>
        <rFont val="宋体"/>
        <charset val="134"/>
      </rPr>
      <t>村投资</t>
    </r>
    <r>
      <rPr>
        <sz val="16"/>
        <rFont val="Times New Roman"/>
        <charset val="0"/>
      </rPr>
      <t>15.6</t>
    </r>
    <r>
      <rPr>
        <sz val="16"/>
        <rFont val="宋体"/>
        <charset val="134"/>
      </rPr>
      <t>万元补助电动铡草机</t>
    </r>
    <r>
      <rPr>
        <sz val="16"/>
        <rFont val="Times New Roman"/>
        <charset val="0"/>
      </rPr>
      <t>39</t>
    </r>
    <r>
      <rPr>
        <sz val="16"/>
        <rFont val="宋体"/>
        <charset val="134"/>
      </rPr>
      <t>台，其中何湾村</t>
    </r>
    <r>
      <rPr>
        <sz val="16"/>
        <rFont val="Times New Roman"/>
        <charset val="0"/>
      </rPr>
      <t>7</t>
    </r>
    <r>
      <rPr>
        <sz val="16"/>
        <rFont val="宋体"/>
        <charset val="134"/>
      </rPr>
      <t>台，小河村</t>
    </r>
    <r>
      <rPr>
        <sz val="16"/>
        <rFont val="Times New Roman"/>
        <charset val="0"/>
      </rPr>
      <t>15</t>
    </r>
    <r>
      <rPr>
        <sz val="16"/>
        <rFont val="宋体"/>
        <charset val="134"/>
      </rPr>
      <t>台，范湾村</t>
    </r>
    <r>
      <rPr>
        <sz val="16"/>
        <rFont val="Times New Roman"/>
        <charset val="0"/>
      </rPr>
      <t>16</t>
    </r>
    <r>
      <rPr>
        <sz val="16"/>
        <rFont val="宋体"/>
        <charset val="134"/>
      </rPr>
      <t>台，冯家村</t>
    </r>
    <r>
      <rPr>
        <sz val="16"/>
        <rFont val="Times New Roman"/>
        <charset val="0"/>
      </rPr>
      <t>1</t>
    </r>
    <r>
      <rPr>
        <sz val="16"/>
        <rFont val="宋体"/>
        <charset val="134"/>
      </rPr>
      <t>台，每台</t>
    </r>
    <r>
      <rPr>
        <sz val="16"/>
        <rFont val="Times New Roman"/>
        <charset val="0"/>
      </rPr>
      <t>4000</t>
    </r>
    <r>
      <rPr>
        <sz val="16"/>
        <rFont val="宋体"/>
        <charset val="134"/>
      </rPr>
      <t>元</t>
    </r>
  </si>
  <si>
    <t>胡川镇电动铡草机购置到户补助项目</t>
  </si>
  <si>
    <r>
      <rPr>
        <sz val="16"/>
        <rFont val="宋体"/>
        <charset val="134"/>
      </rPr>
      <t>胡川镇电动铡草机</t>
    </r>
    <r>
      <rPr>
        <sz val="16"/>
        <rFont val="Times New Roman"/>
        <charset val="0"/>
      </rPr>
      <t>39</t>
    </r>
    <r>
      <rPr>
        <sz val="16"/>
        <rFont val="宋体"/>
        <charset val="134"/>
      </rPr>
      <t>户</t>
    </r>
    <r>
      <rPr>
        <sz val="16"/>
        <rFont val="Times New Roman"/>
        <charset val="0"/>
      </rPr>
      <t>39</t>
    </r>
    <r>
      <rPr>
        <sz val="16"/>
        <rFont val="宋体"/>
        <charset val="134"/>
      </rPr>
      <t>台，每台补助</t>
    </r>
    <r>
      <rPr>
        <sz val="16"/>
        <rFont val="Times New Roman"/>
        <charset val="0"/>
      </rPr>
      <t>4000</t>
    </r>
    <r>
      <rPr>
        <sz val="16"/>
        <rFont val="宋体"/>
        <charset val="134"/>
      </rPr>
      <t>元，共</t>
    </r>
    <r>
      <rPr>
        <sz val="16"/>
        <rFont val="Times New Roman"/>
        <charset val="0"/>
      </rPr>
      <t>15.6</t>
    </r>
    <r>
      <rPr>
        <sz val="16"/>
        <rFont val="宋体"/>
        <charset val="134"/>
      </rPr>
      <t>万元，其中，脱贫户</t>
    </r>
    <r>
      <rPr>
        <sz val="16"/>
        <rFont val="Times New Roman"/>
        <charset val="0"/>
      </rPr>
      <t>35</t>
    </r>
    <r>
      <rPr>
        <sz val="16"/>
        <rFont val="宋体"/>
        <charset val="134"/>
      </rPr>
      <t>户</t>
    </r>
    <r>
      <rPr>
        <sz val="16"/>
        <rFont val="Times New Roman"/>
        <charset val="0"/>
      </rPr>
      <t>35</t>
    </r>
    <r>
      <rPr>
        <sz val="16"/>
        <rFont val="宋体"/>
        <charset val="134"/>
      </rPr>
      <t>台，柳湾村</t>
    </r>
    <r>
      <rPr>
        <sz val="16"/>
        <rFont val="Times New Roman"/>
        <charset val="0"/>
      </rPr>
      <t>9</t>
    </r>
    <r>
      <rPr>
        <sz val="16"/>
        <rFont val="宋体"/>
        <charset val="134"/>
      </rPr>
      <t>户</t>
    </r>
    <r>
      <rPr>
        <sz val="16"/>
        <rFont val="Times New Roman"/>
        <charset val="0"/>
      </rPr>
      <t>9</t>
    </r>
    <r>
      <rPr>
        <sz val="16"/>
        <rFont val="宋体"/>
        <charset val="134"/>
      </rPr>
      <t>台；阳山村</t>
    </r>
    <r>
      <rPr>
        <sz val="16"/>
        <rFont val="Times New Roman"/>
        <charset val="0"/>
      </rPr>
      <t>5</t>
    </r>
    <r>
      <rPr>
        <sz val="16"/>
        <rFont val="宋体"/>
        <charset val="134"/>
      </rPr>
      <t>户</t>
    </r>
    <r>
      <rPr>
        <sz val="16"/>
        <rFont val="Times New Roman"/>
        <charset val="0"/>
      </rPr>
      <t>5</t>
    </r>
    <r>
      <rPr>
        <sz val="16"/>
        <rFont val="宋体"/>
        <charset val="134"/>
      </rPr>
      <t>台；刘塬村</t>
    </r>
    <r>
      <rPr>
        <sz val="16"/>
        <rFont val="Times New Roman"/>
        <charset val="0"/>
      </rPr>
      <t>10</t>
    </r>
    <r>
      <rPr>
        <sz val="16"/>
        <rFont val="宋体"/>
        <charset val="134"/>
      </rPr>
      <t>户</t>
    </r>
    <r>
      <rPr>
        <sz val="16"/>
        <rFont val="Times New Roman"/>
        <charset val="0"/>
      </rPr>
      <t>10</t>
    </r>
    <r>
      <rPr>
        <sz val="16"/>
        <rFont val="宋体"/>
        <charset val="134"/>
      </rPr>
      <t>台；蒲家村</t>
    </r>
    <r>
      <rPr>
        <sz val="16"/>
        <rFont val="Times New Roman"/>
        <charset val="0"/>
      </rPr>
      <t>9</t>
    </r>
    <r>
      <rPr>
        <sz val="16"/>
        <rFont val="宋体"/>
        <charset val="134"/>
      </rPr>
      <t>户</t>
    </r>
    <r>
      <rPr>
        <sz val="16"/>
        <rFont val="Times New Roman"/>
        <charset val="0"/>
      </rPr>
      <t>9</t>
    </r>
    <r>
      <rPr>
        <sz val="16"/>
        <rFont val="宋体"/>
        <charset val="134"/>
      </rPr>
      <t>台；仓下村</t>
    </r>
    <r>
      <rPr>
        <sz val="16"/>
        <rFont val="Times New Roman"/>
        <charset val="0"/>
      </rPr>
      <t>2</t>
    </r>
    <r>
      <rPr>
        <sz val="16"/>
        <rFont val="宋体"/>
        <charset val="134"/>
      </rPr>
      <t>户</t>
    </r>
    <r>
      <rPr>
        <sz val="16"/>
        <rFont val="Times New Roman"/>
        <charset val="0"/>
      </rPr>
      <t>2</t>
    </r>
    <r>
      <rPr>
        <sz val="16"/>
        <rFont val="宋体"/>
        <charset val="134"/>
      </rPr>
      <t>台。监测户</t>
    </r>
    <r>
      <rPr>
        <sz val="16"/>
        <rFont val="Times New Roman"/>
        <charset val="0"/>
      </rPr>
      <t>4</t>
    </r>
    <r>
      <rPr>
        <sz val="16"/>
        <rFont val="宋体"/>
        <charset val="134"/>
      </rPr>
      <t>户</t>
    </r>
    <r>
      <rPr>
        <sz val="16"/>
        <rFont val="Times New Roman"/>
        <charset val="0"/>
      </rPr>
      <t>4</t>
    </r>
    <r>
      <rPr>
        <sz val="16"/>
        <rFont val="宋体"/>
        <charset val="134"/>
      </rPr>
      <t>台柳湾村</t>
    </r>
    <r>
      <rPr>
        <sz val="16"/>
        <rFont val="Times New Roman"/>
        <charset val="0"/>
      </rPr>
      <t>2</t>
    </r>
    <r>
      <rPr>
        <sz val="16"/>
        <rFont val="宋体"/>
        <charset val="134"/>
      </rPr>
      <t>户</t>
    </r>
    <r>
      <rPr>
        <sz val="16"/>
        <rFont val="Times New Roman"/>
        <charset val="0"/>
      </rPr>
      <t>2</t>
    </r>
    <r>
      <rPr>
        <sz val="16"/>
        <rFont val="宋体"/>
        <charset val="134"/>
      </rPr>
      <t>台；祁沟村</t>
    </r>
    <r>
      <rPr>
        <sz val="16"/>
        <rFont val="Times New Roman"/>
        <charset val="0"/>
      </rPr>
      <t>1</t>
    </r>
    <r>
      <rPr>
        <sz val="16"/>
        <rFont val="宋体"/>
        <charset val="134"/>
      </rPr>
      <t>户</t>
    </r>
    <r>
      <rPr>
        <sz val="16"/>
        <rFont val="Times New Roman"/>
        <charset val="0"/>
      </rPr>
      <t>1</t>
    </r>
    <r>
      <rPr>
        <sz val="16"/>
        <rFont val="宋体"/>
        <charset val="134"/>
      </rPr>
      <t>台；蒲家村</t>
    </r>
    <r>
      <rPr>
        <sz val="16"/>
        <rFont val="Times New Roman"/>
        <charset val="0"/>
      </rPr>
      <t>1</t>
    </r>
    <r>
      <rPr>
        <sz val="16"/>
        <rFont val="宋体"/>
        <charset val="134"/>
      </rPr>
      <t>户</t>
    </r>
    <r>
      <rPr>
        <sz val="16"/>
        <rFont val="Times New Roman"/>
        <charset val="0"/>
      </rPr>
      <t>1</t>
    </r>
    <r>
      <rPr>
        <sz val="16"/>
        <rFont val="宋体"/>
        <charset val="134"/>
      </rPr>
      <t>台。</t>
    </r>
  </si>
  <si>
    <t>胡川镇裹包机购置到户补助项目</t>
  </si>
  <si>
    <r>
      <rPr>
        <sz val="16"/>
        <rFont val="宋体"/>
        <charset val="134"/>
      </rPr>
      <t>在胡川镇投入</t>
    </r>
    <r>
      <rPr>
        <sz val="16"/>
        <rFont val="Times New Roman"/>
        <charset val="0"/>
      </rPr>
      <t>1</t>
    </r>
    <r>
      <rPr>
        <sz val="16"/>
        <rFont val="宋体"/>
        <charset val="134"/>
      </rPr>
      <t>万元，用于购进裹包机</t>
    </r>
    <r>
      <rPr>
        <sz val="16"/>
        <rFont val="Times New Roman"/>
        <charset val="0"/>
      </rPr>
      <t>1</t>
    </r>
    <r>
      <rPr>
        <sz val="16"/>
        <rFont val="宋体"/>
        <charset val="134"/>
      </rPr>
      <t>台，</t>
    </r>
    <r>
      <rPr>
        <sz val="16"/>
        <rFont val="Times New Roman"/>
        <charset val="0"/>
      </rPr>
      <t>10000</t>
    </r>
    <r>
      <rPr>
        <sz val="16"/>
        <rFont val="宋体"/>
        <charset val="134"/>
      </rPr>
      <t>元</t>
    </r>
    <r>
      <rPr>
        <sz val="16"/>
        <rFont val="Times New Roman"/>
        <charset val="0"/>
      </rPr>
      <t>/</t>
    </r>
    <r>
      <rPr>
        <sz val="16"/>
        <rFont val="宋体"/>
        <charset val="134"/>
      </rPr>
      <t>台；其中：三类户</t>
    </r>
    <r>
      <rPr>
        <sz val="16"/>
        <rFont val="Times New Roman"/>
        <charset val="0"/>
      </rPr>
      <t>1</t>
    </r>
    <r>
      <rPr>
        <sz val="16"/>
        <rFont val="宋体"/>
        <charset val="134"/>
      </rPr>
      <t>户</t>
    </r>
    <r>
      <rPr>
        <sz val="16"/>
        <rFont val="Times New Roman"/>
        <charset val="0"/>
      </rPr>
      <t>1</t>
    </r>
    <r>
      <rPr>
        <sz val="16"/>
        <rFont val="宋体"/>
        <charset val="134"/>
      </rPr>
      <t>台窑上村</t>
    </r>
    <r>
      <rPr>
        <sz val="16"/>
        <rFont val="Times New Roman"/>
        <charset val="0"/>
      </rPr>
      <t>1</t>
    </r>
    <r>
      <rPr>
        <sz val="16"/>
        <rFont val="宋体"/>
        <charset val="134"/>
      </rPr>
      <t>户</t>
    </r>
    <r>
      <rPr>
        <sz val="16"/>
        <rFont val="Times New Roman"/>
        <charset val="0"/>
      </rPr>
      <t>1</t>
    </r>
    <r>
      <rPr>
        <sz val="16"/>
        <rFont val="宋体"/>
        <charset val="134"/>
      </rPr>
      <t>台。</t>
    </r>
  </si>
  <si>
    <t>木河乡脱贫户、监测户电动铡草机到户补助项目</t>
  </si>
  <si>
    <t>木河乡马坪村</t>
  </si>
  <si>
    <t>在木河乡实施电动铡草机到户补助项目，一户，其中马坪村1户购进动力4.0千—7.5千瓦、生产率大于等于每小时5500公斤的电动铡草机1台，补助4000元。</t>
  </si>
  <si>
    <t>刘堡镇电动铡草机购置到户补助项目</t>
  </si>
  <si>
    <r>
      <rPr>
        <sz val="16"/>
        <rFont val="宋体"/>
        <charset val="134"/>
      </rPr>
      <t>共计</t>
    </r>
    <r>
      <rPr>
        <sz val="16"/>
        <rFont val="Times New Roman"/>
        <charset val="0"/>
      </rPr>
      <t>4</t>
    </r>
    <r>
      <rPr>
        <sz val="16"/>
        <rFont val="宋体"/>
        <charset val="134"/>
      </rPr>
      <t>村</t>
    </r>
    <r>
      <rPr>
        <sz val="16"/>
        <rFont val="Times New Roman"/>
        <charset val="0"/>
      </rPr>
      <t>12</t>
    </r>
    <r>
      <rPr>
        <sz val="16"/>
        <rFont val="宋体"/>
        <charset val="134"/>
      </rPr>
      <t>户</t>
    </r>
    <r>
      <rPr>
        <sz val="16"/>
        <rFont val="Times New Roman"/>
        <charset val="0"/>
      </rPr>
      <t>12</t>
    </r>
    <r>
      <rPr>
        <sz val="16"/>
        <rFont val="宋体"/>
        <charset val="134"/>
      </rPr>
      <t>台，每台补助</t>
    </r>
    <r>
      <rPr>
        <sz val="16"/>
        <rFont val="Times New Roman"/>
        <charset val="0"/>
      </rPr>
      <t>4000</t>
    </r>
    <r>
      <rPr>
        <sz val="16"/>
        <rFont val="宋体"/>
        <charset val="134"/>
      </rPr>
      <t>元，共计</t>
    </r>
    <r>
      <rPr>
        <sz val="16"/>
        <rFont val="Times New Roman"/>
        <charset val="0"/>
      </rPr>
      <t>4.8</t>
    </r>
    <r>
      <rPr>
        <sz val="16"/>
        <rFont val="宋体"/>
        <charset val="134"/>
      </rPr>
      <t>万元。</t>
    </r>
    <r>
      <rPr>
        <sz val="16"/>
        <rFont val="Times New Roman"/>
        <charset val="0"/>
      </rPr>
      <t xml:space="preserve">
</t>
    </r>
    <r>
      <rPr>
        <sz val="16"/>
        <rFont val="宋体"/>
        <charset val="134"/>
      </rPr>
      <t>其中米家村</t>
    </r>
    <r>
      <rPr>
        <sz val="16"/>
        <rFont val="Times New Roman"/>
        <charset val="0"/>
      </rPr>
      <t>6</t>
    </r>
    <r>
      <rPr>
        <sz val="16"/>
        <rFont val="宋体"/>
        <charset val="134"/>
      </rPr>
      <t>户</t>
    </r>
    <r>
      <rPr>
        <sz val="16"/>
        <rFont val="Times New Roman"/>
        <charset val="0"/>
      </rPr>
      <t>6</t>
    </r>
    <r>
      <rPr>
        <sz val="16"/>
        <rFont val="宋体"/>
        <charset val="134"/>
      </rPr>
      <t>台，梨园村</t>
    </r>
    <r>
      <rPr>
        <sz val="16"/>
        <rFont val="Times New Roman"/>
        <charset val="0"/>
      </rPr>
      <t>1</t>
    </r>
    <r>
      <rPr>
        <sz val="16"/>
        <rFont val="宋体"/>
        <charset val="134"/>
      </rPr>
      <t>户</t>
    </r>
    <r>
      <rPr>
        <sz val="16"/>
        <rFont val="Times New Roman"/>
        <charset val="0"/>
      </rPr>
      <t>1</t>
    </r>
    <r>
      <rPr>
        <sz val="16"/>
        <rFont val="宋体"/>
        <charset val="134"/>
      </rPr>
      <t>台，罗湾村</t>
    </r>
    <r>
      <rPr>
        <sz val="16"/>
        <rFont val="Times New Roman"/>
        <charset val="0"/>
      </rPr>
      <t>4</t>
    </r>
    <r>
      <rPr>
        <sz val="16"/>
        <rFont val="宋体"/>
        <charset val="134"/>
      </rPr>
      <t>户</t>
    </r>
    <r>
      <rPr>
        <sz val="16"/>
        <rFont val="Times New Roman"/>
        <charset val="0"/>
      </rPr>
      <t>4</t>
    </r>
    <r>
      <rPr>
        <sz val="16"/>
        <rFont val="宋体"/>
        <charset val="134"/>
      </rPr>
      <t>个，芦科村</t>
    </r>
    <r>
      <rPr>
        <sz val="16"/>
        <rFont val="Times New Roman"/>
        <charset val="0"/>
      </rPr>
      <t>1</t>
    </r>
    <r>
      <rPr>
        <sz val="16"/>
        <rFont val="宋体"/>
        <charset val="134"/>
      </rPr>
      <t>户</t>
    </r>
    <r>
      <rPr>
        <sz val="16"/>
        <rFont val="Times New Roman"/>
        <charset val="0"/>
      </rPr>
      <t>1</t>
    </r>
    <r>
      <rPr>
        <sz val="16"/>
        <rFont val="宋体"/>
        <charset val="134"/>
      </rPr>
      <t>台。</t>
    </r>
  </si>
  <si>
    <t>新增土鸡到户补助项目</t>
  </si>
  <si>
    <r>
      <rPr>
        <b/>
        <sz val="16"/>
        <rFont val="宋体"/>
        <charset val="134"/>
      </rPr>
      <t>概算投资</t>
    </r>
    <r>
      <rPr>
        <b/>
        <sz val="16"/>
        <rFont val="Times New Roman"/>
        <charset val="0"/>
      </rPr>
      <t>90.555</t>
    </r>
    <r>
      <rPr>
        <b/>
        <sz val="16"/>
        <rFont val="宋体"/>
        <charset val="134"/>
      </rPr>
      <t>万元用于新增土鸡到户补助项目</t>
    </r>
    <r>
      <rPr>
        <b/>
        <sz val="16"/>
        <rFont val="Times New Roman"/>
        <charset val="0"/>
      </rPr>
      <t>60370</t>
    </r>
    <r>
      <rPr>
        <b/>
        <sz val="16"/>
        <rFont val="宋体"/>
        <charset val="134"/>
      </rPr>
      <t>只，每只补助</t>
    </r>
    <r>
      <rPr>
        <b/>
        <sz val="16"/>
        <rFont val="Times New Roman"/>
        <charset val="0"/>
      </rPr>
      <t>15</t>
    </r>
    <r>
      <rPr>
        <b/>
        <sz val="16"/>
        <rFont val="宋体"/>
        <charset val="134"/>
      </rPr>
      <t>元。</t>
    </r>
  </si>
  <si>
    <t>平安乡新增土鸡到户补助项目</t>
  </si>
  <si>
    <r>
      <rPr>
        <sz val="16"/>
        <rFont val="宋体"/>
        <charset val="134"/>
      </rPr>
      <t>为平安乡脱贫户实施鸡养殖到户补助项目，每只补助</t>
    </r>
    <r>
      <rPr>
        <sz val="16"/>
        <rFont val="Times New Roman"/>
        <charset val="0"/>
      </rPr>
      <t>15</t>
    </r>
    <r>
      <rPr>
        <sz val="16"/>
        <rFont val="宋体"/>
        <charset val="134"/>
      </rPr>
      <t>元，总计</t>
    </r>
    <r>
      <rPr>
        <sz val="16"/>
        <rFont val="Times New Roman"/>
        <charset val="0"/>
      </rPr>
      <t>1000</t>
    </r>
    <r>
      <rPr>
        <sz val="16"/>
        <rFont val="宋体"/>
        <charset val="134"/>
      </rPr>
      <t>只</t>
    </r>
    <r>
      <rPr>
        <sz val="16"/>
        <rFont val="Times New Roman"/>
        <charset val="0"/>
      </rPr>
      <t>1.5</t>
    </r>
    <r>
      <rPr>
        <sz val="16"/>
        <rFont val="宋体"/>
        <charset val="134"/>
      </rPr>
      <t>万元，其中包梁村</t>
    </r>
    <r>
      <rPr>
        <sz val="16"/>
        <rFont val="Times New Roman"/>
        <charset val="0"/>
      </rPr>
      <t>1</t>
    </r>
    <r>
      <rPr>
        <sz val="16"/>
        <rFont val="宋体"/>
        <charset val="134"/>
      </rPr>
      <t>户</t>
    </r>
    <r>
      <rPr>
        <sz val="16"/>
        <rFont val="Times New Roman"/>
        <charset val="0"/>
      </rPr>
      <t>1000</t>
    </r>
    <r>
      <rPr>
        <sz val="16"/>
        <rFont val="宋体"/>
        <charset val="134"/>
      </rPr>
      <t>只。</t>
    </r>
  </si>
  <si>
    <t>马关镇新增土鸡到户补助项目</t>
  </si>
  <si>
    <r>
      <rPr>
        <sz val="16"/>
        <rFont val="宋体"/>
        <charset val="134"/>
      </rPr>
      <t>在马关镇马堡村</t>
    </r>
    <r>
      <rPr>
        <sz val="16"/>
        <rFont val="Times New Roman"/>
        <charset val="134"/>
      </rPr>
      <t>2</t>
    </r>
    <r>
      <rPr>
        <sz val="16"/>
        <rFont val="宋体"/>
        <charset val="134"/>
      </rPr>
      <t>户引进土鸡</t>
    </r>
    <r>
      <rPr>
        <sz val="16"/>
        <rFont val="Times New Roman"/>
        <charset val="134"/>
      </rPr>
      <t>1000</t>
    </r>
    <r>
      <rPr>
        <sz val="16"/>
        <rFont val="宋体"/>
        <charset val="134"/>
      </rPr>
      <t>只，每只补助</t>
    </r>
    <r>
      <rPr>
        <sz val="16"/>
        <rFont val="Times New Roman"/>
        <charset val="134"/>
      </rPr>
      <t>15</t>
    </r>
    <r>
      <rPr>
        <sz val="16"/>
        <rFont val="宋体"/>
        <charset val="134"/>
      </rPr>
      <t>元，共补助</t>
    </r>
    <r>
      <rPr>
        <sz val="16"/>
        <rFont val="Times New Roman"/>
        <charset val="134"/>
      </rPr>
      <t>1.5</t>
    </r>
    <r>
      <rPr>
        <sz val="16"/>
        <rFont val="宋体"/>
        <charset val="134"/>
      </rPr>
      <t>万元；</t>
    </r>
  </si>
  <si>
    <t>龙山镇新增土鸡到户补助项目</t>
  </si>
  <si>
    <r>
      <rPr>
        <sz val="16"/>
        <rFont val="宋体"/>
        <charset val="134"/>
      </rPr>
      <t>龙山镇土鸡引进</t>
    </r>
    <r>
      <rPr>
        <sz val="16"/>
        <rFont val="Times New Roman"/>
        <charset val="0"/>
      </rPr>
      <t>3000</t>
    </r>
    <r>
      <rPr>
        <sz val="16"/>
        <rFont val="宋体"/>
        <charset val="134"/>
      </rPr>
      <t>只，每只补助</t>
    </r>
    <r>
      <rPr>
        <sz val="16"/>
        <rFont val="Times New Roman"/>
        <charset val="0"/>
      </rPr>
      <t>15</t>
    </r>
    <r>
      <rPr>
        <sz val="16"/>
        <rFont val="宋体"/>
        <charset val="134"/>
      </rPr>
      <t>元。共</t>
    </r>
    <r>
      <rPr>
        <sz val="16"/>
        <rFont val="Times New Roman"/>
        <charset val="0"/>
      </rPr>
      <t xml:space="preserve"> 4.5</t>
    </r>
    <r>
      <rPr>
        <sz val="16"/>
        <rFont val="宋体"/>
        <charset val="134"/>
      </rPr>
      <t>万元，其中，脱贫户：韩川村</t>
    </r>
    <r>
      <rPr>
        <sz val="16"/>
        <rFont val="Times New Roman"/>
        <charset val="0"/>
      </rPr>
      <t>1</t>
    </r>
    <r>
      <rPr>
        <sz val="16"/>
        <rFont val="宋体"/>
        <charset val="134"/>
      </rPr>
      <t>户</t>
    </r>
    <r>
      <rPr>
        <sz val="16"/>
        <rFont val="Times New Roman"/>
        <charset val="0"/>
      </rPr>
      <t>1000</t>
    </r>
    <r>
      <rPr>
        <sz val="16"/>
        <rFont val="宋体"/>
        <charset val="134"/>
      </rPr>
      <t>只，连柯村</t>
    </r>
    <r>
      <rPr>
        <sz val="16"/>
        <rFont val="Times New Roman"/>
        <charset val="0"/>
      </rPr>
      <t>2</t>
    </r>
    <r>
      <rPr>
        <sz val="16"/>
        <rFont val="宋体"/>
        <charset val="134"/>
      </rPr>
      <t>户</t>
    </r>
    <r>
      <rPr>
        <sz val="16"/>
        <rFont val="Times New Roman"/>
        <charset val="0"/>
      </rPr>
      <t>2000</t>
    </r>
    <r>
      <rPr>
        <sz val="16"/>
        <rFont val="宋体"/>
        <charset val="134"/>
      </rPr>
      <t>只</t>
    </r>
  </si>
  <si>
    <t>大阳镇新增土鸡到户补助项目</t>
  </si>
  <si>
    <r>
      <rPr>
        <sz val="16"/>
        <rFont val="宋体"/>
        <charset val="134"/>
      </rPr>
      <t>大阳镇投入</t>
    </r>
    <r>
      <rPr>
        <sz val="16"/>
        <rFont val="Times New Roman"/>
        <charset val="0"/>
      </rPr>
      <t>6</t>
    </r>
    <r>
      <rPr>
        <sz val="16"/>
        <rFont val="宋体"/>
        <charset val="134"/>
      </rPr>
      <t>万元监测户、脱贫户补助鸡</t>
    </r>
    <r>
      <rPr>
        <sz val="16"/>
        <rFont val="Times New Roman"/>
        <charset val="0"/>
      </rPr>
      <t>4000</t>
    </r>
    <r>
      <rPr>
        <sz val="16"/>
        <rFont val="宋体"/>
        <charset val="134"/>
      </rPr>
      <t>只，每只补助</t>
    </r>
    <r>
      <rPr>
        <sz val="16"/>
        <rFont val="Times New Roman"/>
        <charset val="0"/>
      </rPr>
      <t>15</t>
    </r>
    <r>
      <rPr>
        <sz val="16"/>
        <rFont val="宋体"/>
        <charset val="134"/>
      </rPr>
      <t>元。其中：大阳村</t>
    </r>
    <r>
      <rPr>
        <sz val="16"/>
        <rFont val="Times New Roman"/>
        <charset val="0"/>
      </rPr>
      <t>2000</t>
    </r>
    <r>
      <rPr>
        <sz val="16"/>
        <rFont val="宋体"/>
        <charset val="134"/>
      </rPr>
      <t>只、刘山村</t>
    </r>
    <r>
      <rPr>
        <sz val="16"/>
        <rFont val="Times New Roman"/>
        <charset val="0"/>
      </rPr>
      <t>2000</t>
    </r>
    <r>
      <rPr>
        <sz val="16"/>
        <rFont val="宋体"/>
        <charset val="134"/>
      </rPr>
      <t>只。</t>
    </r>
  </si>
  <si>
    <t>川王镇新增土鸡到户补助项目</t>
  </si>
  <si>
    <r>
      <rPr>
        <sz val="16"/>
        <rFont val="宋体"/>
        <charset val="134"/>
      </rPr>
      <t>在川王镇马达村投资</t>
    </r>
    <r>
      <rPr>
        <sz val="16"/>
        <rFont val="Times New Roman"/>
        <charset val="0"/>
      </rPr>
      <t>3.975</t>
    </r>
    <r>
      <rPr>
        <sz val="16"/>
        <rFont val="宋体"/>
        <charset val="134"/>
      </rPr>
      <t>万元补助土鸡</t>
    </r>
    <r>
      <rPr>
        <sz val="16"/>
        <rFont val="Times New Roman"/>
        <charset val="0"/>
      </rPr>
      <t>2650</t>
    </r>
    <r>
      <rPr>
        <sz val="16"/>
        <rFont val="宋体"/>
        <charset val="134"/>
      </rPr>
      <t>只，每只</t>
    </r>
    <r>
      <rPr>
        <sz val="16"/>
        <rFont val="Times New Roman"/>
        <charset val="0"/>
      </rPr>
      <t>15</t>
    </r>
    <r>
      <rPr>
        <sz val="16"/>
        <rFont val="宋体"/>
        <charset val="134"/>
      </rPr>
      <t>元</t>
    </r>
  </si>
  <si>
    <t>刘堡镇新增土鸡到户补助项目</t>
  </si>
  <si>
    <t>刘堡村</t>
  </si>
  <si>
    <r>
      <rPr>
        <sz val="16"/>
        <rFont val="宋体"/>
        <charset val="134"/>
      </rPr>
      <t>共计</t>
    </r>
    <r>
      <rPr>
        <sz val="16"/>
        <rFont val="Times New Roman"/>
        <charset val="0"/>
      </rPr>
      <t>2</t>
    </r>
    <r>
      <rPr>
        <sz val="16"/>
        <rFont val="宋体"/>
        <charset val="134"/>
      </rPr>
      <t>村</t>
    </r>
    <r>
      <rPr>
        <sz val="16"/>
        <rFont val="Times New Roman"/>
        <charset val="0"/>
      </rPr>
      <t>2</t>
    </r>
    <r>
      <rPr>
        <sz val="16"/>
        <rFont val="宋体"/>
        <charset val="134"/>
      </rPr>
      <t>户</t>
    </r>
    <r>
      <rPr>
        <sz val="16"/>
        <rFont val="Times New Roman"/>
        <charset val="0"/>
      </rPr>
      <t>6</t>
    </r>
    <r>
      <rPr>
        <sz val="16"/>
        <rFont val="宋体"/>
        <charset val="134"/>
      </rPr>
      <t>万元。其中刘堡村特色养殖土鸡</t>
    </r>
    <r>
      <rPr>
        <sz val="16"/>
        <rFont val="Times New Roman"/>
        <charset val="0"/>
      </rPr>
      <t>1</t>
    </r>
    <r>
      <rPr>
        <sz val="16"/>
        <rFont val="宋体"/>
        <charset val="134"/>
      </rPr>
      <t>户</t>
    </r>
    <r>
      <rPr>
        <sz val="16"/>
        <rFont val="Times New Roman"/>
        <charset val="0"/>
      </rPr>
      <t>2000</t>
    </r>
    <r>
      <rPr>
        <sz val="16"/>
        <rFont val="宋体"/>
        <charset val="134"/>
      </rPr>
      <t>只</t>
    </r>
    <r>
      <rPr>
        <sz val="16"/>
        <rFont val="Times New Roman"/>
        <charset val="0"/>
      </rPr>
      <t>3</t>
    </r>
    <r>
      <rPr>
        <sz val="16"/>
        <rFont val="宋体"/>
        <charset val="134"/>
      </rPr>
      <t>万元。梨园村特色养殖土鸡</t>
    </r>
    <r>
      <rPr>
        <sz val="16"/>
        <rFont val="Times New Roman"/>
        <charset val="0"/>
      </rPr>
      <t>1</t>
    </r>
    <r>
      <rPr>
        <sz val="16"/>
        <rFont val="宋体"/>
        <charset val="134"/>
      </rPr>
      <t>户</t>
    </r>
    <r>
      <rPr>
        <sz val="16"/>
        <rFont val="Times New Roman"/>
        <charset val="0"/>
      </rPr>
      <t>2000</t>
    </r>
    <r>
      <rPr>
        <sz val="16"/>
        <rFont val="宋体"/>
        <charset val="134"/>
      </rPr>
      <t>只</t>
    </r>
    <r>
      <rPr>
        <sz val="16"/>
        <rFont val="Times New Roman"/>
        <charset val="0"/>
      </rPr>
      <t>3</t>
    </r>
    <r>
      <rPr>
        <sz val="16"/>
        <rFont val="宋体"/>
        <charset val="134"/>
      </rPr>
      <t>万元。</t>
    </r>
  </si>
  <si>
    <t>张家川镇新增土鸡到户补助项目</t>
  </si>
  <si>
    <r>
      <rPr>
        <sz val="16"/>
        <rFont val="宋体"/>
        <charset val="134"/>
      </rPr>
      <t>共</t>
    </r>
    <r>
      <rPr>
        <sz val="16"/>
        <rFont val="Times New Roman"/>
        <charset val="0"/>
      </rPr>
      <t>2</t>
    </r>
    <r>
      <rPr>
        <sz val="16"/>
        <rFont val="宋体"/>
        <charset val="134"/>
      </rPr>
      <t>户</t>
    </r>
    <r>
      <rPr>
        <sz val="16"/>
        <rFont val="Times New Roman"/>
        <charset val="0"/>
      </rPr>
      <t>2000</t>
    </r>
    <r>
      <rPr>
        <sz val="16"/>
        <rFont val="宋体"/>
        <charset val="134"/>
      </rPr>
      <t>只。前山村</t>
    </r>
    <r>
      <rPr>
        <sz val="16"/>
        <rFont val="Times New Roman"/>
        <charset val="0"/>
      </rPr>
      <t>1</t>
    </r>
    <r>
      <rPr>
        <sz val="16"/>
        <rFont val="宋体"/>
        <charset val="134"/>
      </rPr>
      <t>户</t>
    </r>
    <r>
      <rPr>
        <sz val="16"/>
        <rFont val="Times New Roman"/>
        <charset val="0"/>
      </rPr>
      <t>1000</t>
    </r>
    <r>
      <rPr>
        <sz val="16"/>
        <rFont val="宋体"/>
        <charset val="134"/>
      </rPr>
      <t>只、东街村</t>
    </r>
    <r>
      <rPr>
        <sz val="16"/>
        <rFont val="Times New Roman"/>
        <charset val="0"/>
      </rPr>
      <t>1</t>
    </r>
    <r>
      <rPr>
        <sz val="16"/>
        <rFont val="宋体"/>
        <charset val="134"/>
      </rPr>
      <t>户</t>
    </r>
    <r>
      <rPr>
        <sz val="16"/>
        <rFont val="Times New Roman"/>
        <charset val="0"/>
      </rPr>
      <t>1000</t>
    </r>
    <r>
      <rPr>
        <sz val="16"/>
        <rFont val="宋体"/>
        <charset val="134"/>
      </rPr>
      <t>只。每只补助</t>
    </r>
    <r>
      <rPr>
        <sz val="16"/>
        <rFont val="Times New Roman"/>
        <charset val="0"/>
      </rPr>
      <t>15</t>
    </r>
    <r>
      <rPr>
        <sz val="16"/>
        <rFont val="宋体"/>
        <charset val="134"/>
      </rPr>
      <t>元。</t>
    </r>
  </si>
  <si>
    <t>恭门镇新增土鸡到户补助项目</t>
  </si>
  <si>
    <r>
      <rPr>
        <sz val="16"/>
        <rFont val="宋体"/>
        <charset val="134"/>
      </rPr>
      <t>恭门镇共</t>
    </r>
    <r>
      <rPr>
        <sz val="16"/>
        <rFont val="Times New Roman"/>
        <charset val="0"/>
      </rPr>
      <t>14</t>
    </r>
    <r>
      <rPr>
        <sz val="16"/>
        <rFont val="宋体"/>
        <charset val="134"/>
      </rPr>
      <t>户</t>
    </r>
    <r>
      <rPr>
        <sz val="16"/>
        <rFont val="Times New Roman"/>
        <charset val="0"/>
      </rPr>
      <t>33720</t>
    </r>
    <r>
      <rPr>
        <sz val="16"/>
        <rFont val="宋体"/>
        <charset val="134"/>
      </rPr>
      <t>只，每只补</t>
    </r>
    <r>
      <rPr>
        <sz val="16"/>
        <rFont val="Times New Roman"/>
        <charset val="0"/>
      </rPr>
      <t>15</t>
    </r>
    <r>
      <rPr>
        <sz val="16"/>
        <rFont val="宋体"/>
        <charset val="134"/>
      </rPr>
      <t>元，共补助</t>
    </r>
    <r>
      <rPr>
        <sz val="16"/>
        <rFont val="Times New Roman"/>
        <charset val="0"/>
      </rPr>
      <t>50.5800</t>
    </r>
    <r>
      <rPr>
        <sz val="16"/>
        <rFont val="宋体"/>
        <charset val="134"/>
      </rPr>
      <t>万元，其中付川村</t>
    </r>
    <r>
      <rPr>
        <sz val="16"/>
        <rFont val="Times New Roman"/>
        <charset val="0"/>
      </rPr>
      <t>10</t>
    </r>
    <r>
      <rPr>
        <sz val="16"/>
        <rFont val="宋体"/>
        <charset val="134"/>
      </rPr>
      <t>户</t>
    </r>
    <r>
      <rPr>
        <sz val="16"/>
        <rFont val="Times New Roman"/>
        <charset val="0"/>
      </rPr>
      <t>22060</t>
    </r>
    <r>
      <rPr>
        <sz val="16"/>
        <rFont val="宋体"/>
        <charset val="134"/>
      </rPr>
      <t>只，柳沟村</t>
    </r>
    <r>
      <rPr>
        <sz val="16"/>
        <rFont val="Times New Roman"/>
        <charset val="0"/>
      </rPr>
      <t>2660</t>
    </r>
    <r>
      <rPr>
        <sz val="16"/>
        <rFont val="宋体"/>
        <charset val="134"/>
      </rPr>
      <t>只</t>
    </r>
    <r>
      <rPr>
        <sz val="16"/>
        <rFont val="Times New Roman"/>
        <charset val="0"/>
      </rPr>
      <t>1</t>
    </r>
    <r>
      <rPr>
        <sz val="16"/>
        <rFont val="宋体"/>
        <charset val="134"/>
      </rPr>
      <t>户。城子村</t>
    </r>
    <r>
      <rPr>
        <sz val="16"/>
        <rFont val="Times New Roman"/>
        <charset val="0"/>
      </rPr>
      <t>3</t>
    </r>
    <r>
      <rPr>
        <sz val="16"/>
        <rFont val="宋体"/>
        <charset val="134"/>
      </rPr>
      <t>户</t>
    </r>
    <r>
      <rPr>
        <sz val="16"/>
        <rFont val="Times New Roman"/>
        <charset val="0"/>
      </rPr>
      <t>9000</t>
    </r>
    <r>
      <rPr>
        <sz val="16"/>
        <rFont val="宋体"/>
        <charset val="134"/>
      </rPr>
      <t>只。</t>
    </r>
  </si>
  <si>
    <t>③</t>
  </si>
  <si>
    <t>庭院经济（脱贫户、监测户）</t>
  </si>
  <si>
    <r>
      <rPr>
        <b/>
        <sz val="16"/>
        <rFont val="宋体"/>
        <charset val="134"/>
      </rPr>
      <t>概算投资</t>
    </r>
    <r>
      <rPr>
        <b/>
        <sz val="16"/>
        <rFont val="Times New Roman"/>
        <charset val="134"/>
      </rPr>
      <t>167.955</t>
    </r>
    <r>
      <rPr>
        <b/>
        <sz val="16"/>
        <rFont val="宋体"/>
        <charset val="134"/>
      </rPr>
      <t>万元用于实施脱贫户、监测户庭院经济补助项目，具体标准按照《张家川县衔接资金产业补助实施方案》要求执行。</t>
    </r>
  </si>
  <si>
    <t>木河乡庭院经济到户补助项目</t>
  </si>
  <si>
    <r>
      <t>在木河乡实施脱贫户、监测户庭院经济到户补助项目</t>
    </r>
    <r>
      <rPr>
        <sz val="16"/>
        <rFont val="Times New Roman"/>
        <charset val="134"/>
      </rPr>
      <t>3</t>
    </r>
    <r>
      <rPr>
        <sz val="16"/>
        <rFont val="宋体"/>
        <charset val="134"/>
      </rPr>
      <t>户</t>
    </r>
    <r>
      <rPr>
        <sz val="16"/>
        <rFont val="Times New Roman"/>
        <charset val="134"/>
      </rPr>
      <t>0.95</t>
    </r>
    <r>
      <rPr>
        <sz val="16"/>
        <rFont val="宋体"/>
        <charset val="134"/>
      </rPr>
      <t>万元。庭院种植补助每户</t>
    </r>
    <r>
      <rPr>
        <sz val="16"/>
        <rFont val="Times New Roman"/>
        <charset val="134"/>
      </rPr>
      <t>0.15</t>
    </r>
    <r>
      <rPr>
        <sz val="16"/>
        <rFont val="宋体"/>
        <charset val="134"/>
      </rPr>
      <t>万元，庭院生产生活服务每户</t>
    </r>
    <r>
      <rPr>
        <sz val="16"/>
        <rFont val="Times New Roman"/>
        <charset val="134"/>
      </rPr>
      <t>0.5</t>
    </r>
    <r>
      <rPr>
        <sz val="16"/>
        <rFont val="宋体"/>
        <charset val="134"/>
      </rPr>
      <t>万元。庭院小手工每件</t>
    </r>
    <r>
      <rPr>
        <sz val="16"/>
        <rFont val="Times New Roman"/>
        <charset val="134"/>
      </rPr>
      <t>10</t>
    </r>
    <r>
      <rPr>
        <sz val="16"/>
        <rFont val="宋体"/>
        <charset val="134"/>
      </rPr>
      <t>元。其中：杜渠村</t>
    </r>
    <r>
      <rPr>
        <sz val="16"/>
        <rFont val="Times New Roman"/>
        <charset val="134"/>
      </rPr>
      <t>1</t>
    </r>
    <r>
      <rPr>
        <sz val="16"/>
        <rFont val="宋体"/>
        <charset val="134"/>
      </rPr>
      <t>户菜园</t>
    </r>
    <r>
      <rPr>
        <sz val="16"/>
        <rFont val="Times New Roman"/>
        <charset val="134"/>
      </rPr>
      <t>80</t>
    </r>
    <r>
      <rPr>
        <sz val="16"/>
        <rFont val="宋体"/>
        <charset val="134"/>
      </rPr>
      <t>㎡，补助</t>
    </r>
    <r>
      <rPr>
        <sz val="16"/>
        <rFont val="Times New Roman"/>
        <charset val="134"/>
      </rPr>
      <t>0.15</t>
    </r>
    <r>
      <rPr>
        <sz val="16"/>
        <rFont val="宋体"/>
        <charset val="134"/>
      </rPr>
      <t>万元；秋木村</t>
    </r>
    <r>
      <rPr>
        <sz val="16"/>
        <rFont val="Times New Roman"/>
        <charset val="134"/>
      </rPr>
      <t>2</t>
    </r>
    <r>
      <rPr>
        <sz val="16"/>
        <rFont val="宋体"/>
        <charset val="134"/>
      </rPr>
      <t>户</t>
    </r>
    <r>
      <rPr>
        <sz val="16"/>
        <rFont val="Times New Roman"/>
        <charset val="134"/>
      </rPr>
      <t>0.8</t>
    </r>
    <r>
      <rPr>
        <sz val="16"/>
        <rFont val="宋体"/>
        <charset val="134"/>
      </rPr>
      <t>万元（</t>
    </r>
    <r>
      <rPr>
        <sz val="16"/>
        <rFont val="Times New Roman"/>
        <charset val="134"/>
      </rPr>
      <t>1</t>
    </r>
    <r>
      <rPr>
        <sz val="16"/>
        <rFont val="宋体"/>
        <charset val="134"/>
      </rPr>
      <t>户生产生活服务开办小卖部面积</t>
    </r>
    <r>
      <rPr>
        <sz val="16"/>
        <rFont val="Times New Roman"/>
        <charset val="134"/>
      </rPr>
      <t>16</t>
    </r>
    <r>
      <rPr>
        <sz val="16"/>
        <rFont val="宋体"/>
        <charset val="134"/>
      </rPr>
      <t>平方米，商品类别</t>
    </r>
    <r>
      <rPr>
        <sz val="16"/>
        <rFont val="Times New Roman"/>
        <charset val="134"/>
      </rPr>
      <t>12</t>
    </r>
    <r>
      <rPr>
        <sz val="16"/>
        <rFont val="宋体"/>
        <charset val="134"/>
      </rPr>
      <t>种，补助</t>
    </r>
    <r>
      <rPr>
        <sz val="16"/>
        <rFont val="Times New Roman"/>
        <charset val="134"/>
      </rPr>
      <t>5000</t>
    </r>
    <r>
      <rPr>
        <sz val="16"/>
        <rFont val="宋体"/>
        <charset val="134"/>
      </rPr>
      <t>元；下庞村</t>
    </r>
    <r>
      <rPr>
        <sz val="16"/>
        <rFont val="Times New Roman"/>
        <charset val="134"/>
      </rPr>
      <t>1</t>
    </r>
    <r>
      <rPr>
        <sz val="16"/>
        <rFont val="宋体"/>
        <charset val="134"/>
      </rPr>
      <t>户小果园，补助</t>
    </r>
    <r>
      <rPr>
        <sz val="16"/>
        <rFont val="Times New Roman"/>
        <charset val="134"/>
      </rPr>
      <t>0.3</t>
    </r>
    <r>
      <rPr>
        <sz val="16"/>
        <rFont val="宋体"/>
        <charset val="134"/>
      </rPr>
      <t>万元。</t>
    </r>
  </si>
  <si>
    <t>连五乡庭院经济到户补助项目</t>
  </si>
  <si>
    <r>
      <rPr>
        <sz val="16"/>
        <rFont val="宋体"/>
        <charset val="134"/>
      </rPr>
      <t>连五乡投入</t>
    </r>
    <r>
      <rPr>
        <sz val="16"/>
        <rFont val="Times New Roman"/>
        <charset val="0"/>
      </rPr>
      <t>1.7</t>
    </r>
    <r>
      <rPr>
        <sz val="16"/>
        <rFont val="宋体"/>
        <charset val="134"/>
      </rPr>
      <t>万元用于脱贫户、三类户发展庭院经济</t>
    </r>
    <r>
      <rPr>
        <sz val="16"/>
        <rFont val="Times New Roman"/>
        <charset val="0"/>
      </rPr>
      <t>9</t>
    </r>
    <r>
      <rPr>
        <sz val="16"/>
        <rFont val="宋体"/>
        <charset val="134"/>
      </rPr>
      <t>户。其中：兰家村庭院特色种植</t>
    </r>
    <r>
      <rPr>
        <sz val="16"/>
        <rFont val="Times New Roman"/>
        <charset val="0"/>
      </rPr>
      <t>3</t>
    </r>
    <r>
      <rPr>
        <sz val="16"/>
        <rFont val="宋体"/>
        <charset val="0"/>
      </rPr>
      <t>户</t>
    </r>
    <r>
      <rPr>
        <sz val="16"/>
        <rFont val="Times New Roman"/>
        <charset val="0"/>
      </rPr>
      <t>0.45</t>
    </r>
    <r>
      <rPr>
        <sz val="16"/>
        <rFont val="宋体"/>
        <charset val="0"/>
      </rPr>
      <t>万元；中心村庭院特色种植</t>
    </r>
    <r>
      <rPr>
        <sz val="16"/>
        <rFont val="Times New Roman"/>
        <charset val="0"/>
      </rPr>
      <t>2</t>
    </r>
    <r>
      <rPr>
        <sz val="16"/>
        <rFont val="宋体"/>
        <charset val="0"/>
      </rPr>
      <t>户</t>
    </r>
    <r>
      <rPr>
        <sz val="16"/>
        <rFont val="Times New Roman"/>
        <charset val="0"/>
      </rPr>
      <t>0.3</t>
    </r>
    <r>
      <rPr>
        <sz val="16"/>
        <rFont val="宋体"/>
        <charset val="0"/>
      </rPr>
      <t>万元；中渠村庭院特色种植</t>
    </r>
    <r>
      <rPr>
        <sz val="16"/>
        <rFont val="Times New Roman"/>
        <charset val="0"/>
      </rPr>
      <t>2</t>
    </r>
    <r>
      <rPr>
        <sz val="16"/>
        <rFont val="宋体"/>
        <charset val="0"/>
      </rPr>
      <t>户</t>
    </r>
    <r>
      <rPr>
        <sz val="16"/>
        <rFont val="Times New Roman"/>
        <charset val="0"/>
      </rPr>
      <t>0.3</t>
    </r>
    <r>
      <rPr>
        <sz val="16"/>
        <rFont val="宋体"/>
        <charset val="0"/>
      </rPr>
      <t>万元；马咀村庭院特色种植</t>
    </r>
    <r>
      <rPr>
        <sz val="16"/>
        <rFont val="Times New Roman"/>
        <charset val="0"/>
      </rPr>
      <t>1</t>
    </r>
    <r>
      <rPr>
        <sz val="16"/>
        <rFont val="宋体"/>
        <charset val="0"/>
      </rPr>
      <t>户</t>
    </r>
    <r>
      <rPr>
        <sz val="16"/>
        <rFont val="Times New Roman"/>
        <charset val="0"/>
      </rPr>
      <t>0.15</t>
    </r>
    <r>
      <rPr>
        <sz val="16"/>
        <rFont val="宋体"/>
        <charset val="0"/>
      </rPr>
      <t>万元，庭院特色手工</t>
    </r>
    <r>
      <rPr>
        <sz val="16"/>
        <rFont val="Times New Roman"/>
        <charset val="0"/>
      </rPr>
      <t>1</t>
    </r>
    <r>
      <rPr>
        <sz val="16"/>
        <rFont val="宋体"/>
        <charset val="0"/>
      </rPr>
      <t>户（豆腐加工）</t>
    </r>
    <r>
      <rPr>
        <sz val="16"/>
        <rFont val="Times New Roman"/>
        <charset val="0"/>
      </rPr>
      <t>0.5</t>
    </r>
    <r>
      <rPr>
        <sz val="16"/>
        <rFont val="宋体"/>
        <charset val="0"/>
      </rPr>
      <t>万元。</t>
    </r>
  </si>
  <si>
    <t>平安乡庭院特色种植补助项目</t>
  </si>
  <si>
    <r>
      <rPr>
        <sz val="16"/>
        <rFont val="宋体"/>
        <charset val="134"/>
      </rPr>
      <t>为平安乡脱贫户、三类户实施庭院经济特色种植补助项目，经济菜园每个补助</t>
    </r>
    <r>
      <rPr>
        <sz val="16"/>
        <rFont val="Times New Roman"/>
        <charset val="0"/>
      </rPr>
      <t>1500</t>
    </r>
    <r>
      <rPr>
        <sz val="16"/>
        <rFont val="宋体"/>
        <charset val="134"/>
      </rPr>
      <t>元，总计</t>
    </r>
    <r>
      <rPr>
        <sz val="16"/>
        <rFont val="Times New Roman"/>
        <charset val="0"/>
      </rPr>
      <t>55</t>
    </r>
    <r>
      <rPr>
        <sz val="16"/>
        <rFont val="宋体"/>
        <charset val="134"/>
      </rPr>
      <t>个</t>
    </r>
    <r>
      <rPr>
        <sz val="16"/>
        <rFont val="Times New Roman"/>
        <charset val="0"/>
      </rPr>
      <t>8.25</t>
    </r>
    <r>
      <rPr>
        <sz val="16"/>
        <rFont val="宋体"/>
        <charset val="134"/>
      </rPr>
      <t>万元。脱贫户大湾村</t>
    </r>
    <r>
      <rPr>
        <sz val="16"/>
        <rFont val="Times New Roman"/>
        <charset val="0"/>
      </rPr>
      <t>3</t>
    </r>
    <r>
      <rPr>
        <sz val="16"/>
        <rFont val="宋体"/>
        <charset val="134"/>
      </rPr>
      <t>户</t>
    </r>
    <r>
      <rPr>
        <sz val="16"/>
        <rFont val="Times New Roman"/>
        <charset val="0"/>
      </rPr>
      <t>3</t>
    </r>
    <r>
      <rPr>
        <sz val="16"/>
        <rFont val="宋体"/>
        <charset val="134"/>
      </rPr>
      <t>个，梨树村</t>
    </r>
    <r>
      <rPr>
        <sz val="16"/>
        <rFont val="Times New Roman"/>
        <charset val="0"/>
      </rPr>
      <t>5</t>
    </r>
    <r>
      <rPr>
        <sz val="16"/>
        <rFont val="宋体"/>
        <charset val="134"/>
      </rPr>
      <t>户</t>
    </r>
    <r>
      <rPr>
        <sz val="16"/>
        <rFont val="Times New Roman"/>
        <charset val="0"/>
      </rPr>
      <t>5</t>
    </r>
    <r>
      <rPr>
        <sz val="16"/>
        <rFont val="宋体"/>
        <charset val="134"/>
      </rPr>
      <t>个，水泉村</t>
    </r>
    <r>
      <rPr>
        <sz val="16"/>
        <rFont val="Times New Roman"/>
        <charset val="0"/>
      </rPr>
      <t>7</t>
    </r>
    <r>
      <rPr>
        <sz val="16"/>
        <rFont val="宋体"/>
        <charset val="134"/>
      </rPr>
      <t>户</t>
    </r>
    <r>
      <rPr>
        <sz val="16"/>
        <rFont val="Times New Roman"/>
        <charset val="0"/>
      </rPr>
      <t>7</t>
    </r>
    <r>
      <rPr>
        <sz val="16"/>
        <rFont val="宋体"/>
        <charset val="134"/>
      </rPr>
      <t>个，新庄村</t>
    </r>
    <r>
      <rPr>
        <sz val="16"/>
        <rFont val="Times New Roman"/>
        <charset val="0"/>
      </rPr>
      <t>22</t>
    </r>
    <r>
      <rPr>
        <sz val="16"/>
        <rFont val="宋体"/>
        <charset val="134"/>
      </rPr>
      <t>户</t>
    </r>
    <r>
      <rPr>
        <sz val="16"/>
        <rFont val="Times New Roman"/>
        <charset val="0"/>
      </rPr>
      <t>22</t>
    </r>
    <r>
      <rPr>
        <sz val="16"/>
        <rFont val="宋体"/>
        <charset val="134"/>
      </rPr>
      <t>个，马原村</t>
    </r>
    <r>
      <rPr>
        <sz val="16"/>
        <rFont val="Times New Roman"/>
        <charset val="0"/>
      </rPr>
      <t>5</t>
    </r>
    <r>
      <rPr>
        <sz val="16"/>
        <rFont val="宋体"/>
        <charset val="134"/>
      </rPr>
      <t>户</t>
    </r>
    <r>
      <rPr>
        <sz val="16"/>
        <rFont val="Times New Roman"/>
        <charset val="0"/>
      </rPr>
      <t>5</t>
    </r>
    <r>
      <rPr>
        <sz val="16"/>
        <rFont val="宋体"/>
        <charset val="134"/>
      </rPr>
      <t>个；三类户大湾村</t>
    </r>
    <r>
      <rPr>
        <sz val="16"/>
        <rFont val="Times New Roman"/>
        <charset val="0"/>
      </rPr>
      <t>2</t>
    </r>
    <r>
      <rPr>
        <sz val="16"/>
        <rFont val="宋体"/>
        <charset val="134"/>
      </rPr>
      <t>户</t>
    </r>
    <r>
      <rPr>
        <sz val="16"/>
        <rFont val="Times New Roman"/>
        <charset val="0"/>
      </rPr>
      <t>2</t>
    </r>
    <r>
      <rPr>
        <sz val="16"/>
        <rFont val="宋体"/>
        <charset val="134"/>
      </rPr>
      <t>个，梨树村</t>
    </r>
    <r>
      <rPr>
        <sz val="16"/>
        <rFont val="Times New Roman"/>
        <charset val="0"/>
      </rPr>
      <t>1</t>
    </r>
    <r>
      <rPr>
        <sz val="16"/>
        <rFont val="宋体"/>
        <charset val="134"/>
      </rPr>
      <t>户</t>
    </r>
    <r>
      <rPr>
        <sz val="16"/>
        <rFont val="Times New Roman"/>
        <charset val="0"/>
      </rPr>
      <t>1</t>
    </r>
    <r>
      <rPr>
        <sz val="16"/>
        <rFont val="宋体"/>
        <charset val="134"/>
      </rPr>
      <t>个，水泉村</t>
    </r>
    <r>
      <rPr>
        <sz val="16"/>
        <rFont val="Times New Roman"/>
        <charset val="0"/>
      </rPr>
      <t>5</t>
    </r>
    <r>
      <rPr>
        <sz val="16"/>
        <rFont val="宋体"/>
        <charset val="134"/>
      </rPr>
      <t>户</t>
    </r>
    <r>
      <rPr>
        <sz val="16"/>
        <rFont val="Times New Roman"/>
        <charset val="0"/>
      </rPr>
      <t>5</t>
    </r>
    <r>
      <rPr>
        <sz val="16"/>
        <rFont val="宋体"/>
        <charset val="134"/>
      </rPr>
      <t>个，铁固村</t>
    </r>
    <r>
      <rPr>
        <sz val="16"/>
        <rFont val="Times New Roman"/>
        <charset val="0"/>
      </rPr>
      <t>1</t>
    </r>
    <r>
      <rPr>
        <sz val="16"/>
        <rFont val="宋体"/>
        <charset val="134"/>
      </rPr>
      <t>户</t>
    </r>
    <r>
      <rPr>
        <sz val="16"/>
        <rFont val="Times New Roman"/>
        <charset val="0"/>
      </rPr>
      <t>1</t>
    </r>
    <r>
      <rPr>
        <sz val="16"/>
        <rFont val="宋体"/>
        <charset val="134"/>
      </rPr>
      <t>个，马原村</t>
    </r>
    <r>
      <rPr>
        <sz val="16"/>
        <rFont val="Times New Roman"/>
        <charset val="0"/>
      </rPr>
      <t>1</t>
    </r>
    <r>
      <rPr>
        <sz val="16"/>
        <rFont val="宋体"/>
        <charset val="134"/>
      </rPr>
      <t>户</t>
    </r>
    <r>
      <rPr>
        <sz val="16"/>
        <rFont val="Times New Roman"/>
        <charset val="0"/>
      </rPr>
      <t>1</t>
    </r>
    <r>
      <rPr>
        <sz val="16"/>
        <rFont val="宋体"/>
        <charset val="134"/>
      </rPr>
      <t>个，新庄村</t>
    </r>
    <r>
      <rPr>
        <sz val="16"/>
        <rFont val="Times New Roman"/>
        <charset val="0"/>
      </rPr>
      <t>3</t>
    </r>
    <r>
      <rPr>
        <sz val="16"/>
        <rFont val="宋体"/>
        <charset val="134"/>
      </rPr>
      <t>户</t>
    </r>
    <r>
      <rPr>
        <sz val="16"/>
        <rFont val="Times New Roman"/>
        <charset val="0"/>
      </rPr>
      <t>3</t>
    </r>
    <r>
      <rPr>
        <sz val="16"/>
        <rFont val="宋体"/>
        <charset val="134"/>
      </rPr>
      <t>个。</t>
    </r>
  </si>
  <si>
    <t>平安乡庭院特色养殖补助项目</t>
  </si>
  <si>
    <r>
      <t>为平安乡脱贫户、三类户实施庭院经济特色养殖补助项目，中蜂每群每补助</t>
    </r>
    <r>
      <rPr>
        <sz val="16"/>
        <rFont val="Times New Roman"/>
        <charset val="134"/>
      </rPr>
      <t>400</t>
    </r>
    <r>
      <rPr>
        <sz val="16"/>
        <rFont val="宋体"/>
        <charset val="134"/>
      </rPr>
      <t>元，总计</t>
    </r>
    <r>
      <rPr>
        <sz val="16"/>
        <rFont val="Times New Roman"/>
        <charset val="134"/>
      </rPr>
      <t>189</t>
    </r>
    <r>
      <rPr>
        <sz val="16"/>
        <rFont val="宋体"/>
        <charset val="134"/>
      </rPr>
      <t>箱</t>
    </r>
    <r>
      <rPr>
        <sz val="16"/>
        <rFont val="Times New Roman"/>
        <charset val="134"/>
      </rPr>
      <t>7.56</t>
    </r>
    <r>
      <rPr>
        <sz val="16"/>
        <rFont val="宋体"/>
        <charset val="134"/>
      </rPr>
      <t>万元。其中脱贫户梨树村</t>
    </r>
    <r>
      <rPr>
        <sz val="16"/>
        <rFont val="Times New Roman"/>
        <charset val="134"/>
      </rPr>
      <t>2</t>
    </r>
    <r>
      <rPr>
        <sz val="16"/>
        <rFont val="宋体"/>
        <charset val="134"/>
      </rPr>
      <t>户</t>
    </r>
    <r>
      <rPr>
        <sz val="16"/>
        <rFont val="Times New Roman"/>
        <charset val="134"/>
      </rPr>
      <t>50</t>
    </r>
    <r>
      <rPr>
        <sz val="16"/>
        <rFont val="宋体"/>
        <charset val="134"/>
      </rPr>
      <t>箱（每户</t>
    </r>
    <r>
      <rPr>
        <sz val="16"/>
        <rFont val="Times New Roman"/>
        <charset val="134"/>
      </rPr>
      <t>25</t>
    </r>
    <r>
      <rPr>
        <sz val="16"/>
        <rFont val="宋体"/>
        <charset val="134"/>
      </rPr>
      <t>箱），新庄村</t>
    </r>
    <r>
      <rPr>
        <sz val="16"/>
        <rFont val="Times New Roman"/>
        <charset val="134"/>
      </rPr>
      <t>6</t>
    </r>
    <r>
      <rPr>
        <sz val="16"/>
        <rFont val="宋体"/>
        <charset val="134"/>
      </rPr>
      <t>户</t>
    </r>
    <r>
      <rPr>
        <sz val="16"/>
        <rFont val="Times New Roman"/>
        <charset val="134"/>
      </rPr>
      <t>90</t>
    </r>
    <r>
      <rPr>
        <sz val="16"/>
        <rFont val="宋体"/>
        <charset val="134"/>
      </rPr>
      <t>箱（每户</t>
    </r>
    <r>
      <rPr>
        <sz val="16"/>
        <rFont val="Times New Roman"/>
        <charset val="134"/>
      </rPr>
      <t>15</t>
    </r>
    <r>
      <rPr>
        <sz val="16"/>
        <rFont val="宋体"/>
        <charset val="134"/>
      </rPr>
      <t>箱），磨马村</t>
    </r>
    <r>
      <rPr>
        <sz val="16"/>
        <rFont val="Times New Roman"/>
        <charset val="134"/>
      </rPr>
      <t>2</t>
    </r>
    <r>
      <rPr>
        <sz val="16"/>
        <rFont val="宋体"/>
        <charset val="134"/>
      </rPr>
      <t>户</t>
    </r>
    <r>
      <rPr>
        <sz val="16"/>
        <rFont val="Times New Roman"/>
        <charset val="134"/>
      </rPr>
      <t>18</t>
    </r>
    <r>
      <rPr>
        <sz val="16"/>
        <rFont val="宋体"/>
        <charset val="134"/>
      </rPr>
      <t>箱（每户</t>
    </r>
    <r>
      <rPr>
        <sz val="16"/>
        <rFont val="Times New Roman"/>
        <charset val="134"/>
      </rPr>
      <t>9</t>
    </r>
    <r>
      <rPr>
        <sz val="16"/>
        <rFont val="宋体"/>
        <charset val="134"/>
      </rPr>
      <t>箱），大湾村</t>
    </r>
    <r>
      <rPr>
        <sz val="16"/>
        <rFont val="Times New Roman"/>
        <charset val="134"/>
      </rPr>
      <t>1</t>
    </r>
    <r>
      <rPr>
        <sz val="16"/>
        <rFont val="宋体"/>
        <charset val="134"/>
      </rPr>
      <t>户</t>
    </r>
    <r>
      <rPr>
        <sz val="16"/>
        <rFont val="Times New Roman"/>
        <charset val="134"/>
      </rPr>
      <t>25</t>
    </r>
    <r>
      <rPr>
        <sz val="16"/>
        <rFont val="宋体"/>
        <charset val="134"/>
      </rPr>
      <t>箱。共计</t>
    </r>
    <r>
      <rPr>
        <sz val="16"/>
        <rFont val="Times New Roman"/>
        <charset val="134"/>
      </rPr>
      <t>11</t>
    </r>
    <r>
      <rPr>
        <sz val="16"/>
        <rFont val="宋体"/>
        <charset val="134"/>
      </rPr>
      <t>户每户不超过</t>
    </r>
    <r>
      <rPr>
        <sz val="16"/>
        <rFont val="Times New Roman"/>
        <charset val="134"/>
      </rPr>
      <t>1</t>
    </r>
    <r>
      <rPr>
        <sz val="16"/>
        <rFont val="宋体"/>
        <charset val="134"/>
      </rPr>
      <t>万元；三类户新庄村</t>
    </r>
    <r>
      <rPr>
        <sz val="16"/>
        <rFont val="Times New Roman"/>
        <charset val="134"/>
      </rPr>
      <t>1</t>
    </r>
    <r>
      <rPr>
        <sz val="16"/>
        <rFont val="宋体"/>
        <charset val="134"/>
      </rPr>
      <t>户</t>
    </r>
    <r>
      <rPr>
        <sz val="16"/>
        <rFont val="Times New Roman"/>
        <charset val="134"/>
      </rPr>
      <t>6</t>
    </r>
    <r>
      <rPr>
        <sz val="16"/>
        <rFont val="宋体"/>
        <charset val="134"/>
      </rPr>
      <t>箱，且不超过</t>
    </r>
    <r>
      <rPr>
        <sz val="16"/>
        <rFont val="Times New Roman"/>
        <charset val="134"/>
      </rPr>
      <t>1</t>
    </r>
    <r>
      <rPr>
        <sz val="16"/>
        <rFont val="宋体"/>
        <charset val="134"/>
      </rPr>
      <t>万元。</t>
    </r>
  </si>
  <si>
    <r>
      <rPr>
        <sz val="16"/>
        <rFont val="宋体"/>
        <charset val="134"/>
      </rPr>
      <t>为平安乡脱贫户实施庭院经济特色养殖补助项目，每只兔补助</t>
    </r>
    <r>
      <rPr>
        <sz val="16"/>
        <rFont val="Times New Roman"/>
        <charset val="0"/>
      </rPr>
      <t>15</t>
    </r>
    <r>
      <rPr>
        <sz val="16"/>
        <rFont val="宋体"/>
        <charset val="134"/>
      </rPr>
      <t>元，总计</t>
    </r>
    <r>
      <rPr>
        <sz val="16"/>
        <rFont val="Times New Roman"/>
        <charset val="0"/>
      </rPr>
      <t>100</t>
    </r>
    <r>
      <rPr>
        <sz val="16"/>
        <rFont val="宋体"/>
        <charset val="134"/>
      </rPr>
      <t>只</t>
    </r>
    <r>
      <rPr>
        <sz val="16"/>
        <rFont val="Times New Roman"/>
        <charset val="0"/>
      </rPr>
      <t>0.15</t>
    </r>
    <r>
      <rPr>
        <sz val="16"/>
        <rFont val="宋体"/>
        <charset val="134"/>
      </rPr>
      <t>万元。其中马原村</t>
    </r>
    <r>
      <rPr>
        <sz val="16"/>
        <rFont val="Times New Roman"/>
        <charset val="0"/>
      </rPr>
      <t>1</t>
    </r>
    <r>
      <rPr>
        <sz val="16"/>
        <rFont val="宋体"/>
        <charset val="134"/>
      </rPr>
      <t>户</t>
    </r>
    <r>
      <rPr>
        <sz val="16"/>
        <rFont val="Times New Roman"/>
        <charset val="0"/>
      </rPr>
      <t>100</t>
    </r>
    <r>
      <rPr>
        <sz val="16"/>
        <rFont val="宋体"/>
        <charset val="134"/>
      </rPr>
      <t>只。</t>
    </r>
  </si>
  <si>
    <t>张棉驿乡庭院经济到户补助项目</t>
  </si>
  <si>
    <r>
      <rPr>
        <sz val="16"/>
        <rFont val="宋体"/>
        <charset val="134"/>
      </rPr>
      <t>投资</t>
    </r>
    <r>
      <rPr>
        <sz val="16"/>
        <rFont val="Times New Roman"/>
        <charset val="0"/>
      </rPr>
      <t>0.3</t>
    </r>
    <r>
      <rPr>
        <sz val="16"/>
        <rFont val="宋体"/>
        <charset val="134"/>
      </rPr>
      <t>万元，在周家村</t>
    </r>
    <r>
      <rPr>
        <sz val="16"/>
        <rFont val="Times New Roman"/>
        <charset val="0"/>
      </rPr>
      <t>1</t>
    </r>
    <r>
      <rPr>
        <sz val="16"/>
        <rFont val="宋体"/>
        <charset val="134"/>
      </rPr>
      <t>户土鸡养殖到户项目</t>
    </r>
    <r>
      <rPr>
        <sz val="16"/>
        <rFont val="Times New Roman"/>
        <charset val="0"/>
      </rPr>
      <t>200</t>
    </r>
    <r>
      <rPr>
        <sz val="16"/>
        <rFont val="宋体"/>
        <charset val="134"/>
      </rPr>
      <t>只</t>
    </r>
  </si>
  <si>
    <t>梁山镇庭院经济到户补助项目</t>
  </si>
  <si>
    <r>
      <rPr>
        <sz val="16"/>
        <rFont val="宋体"/>
        <charset val="134"/>
      </rPr>
      <t>为梁山镇脱贫户实施庭院经济补助项目，其中唐刘村菜园种植</t>
    </r>
    <r>
      <rPr>
        <sz val="16"/>
        <rFont val="Times New Roman"/>
        <charset val="0"/>
      </rPr>
      <t>3</t>
    </r>
    <r>
      <rPr>
        <sz val="16"/>
        <rFont val="宋体"/>
        <charset val="134"/>
      </rPr>
      <t>户</t>
    </r>
    <r>
      <rPr>
        <sz val="16"/>
        <rFont val="Times New Roman"/>
        <charset val="0"/>
      </rPr>
      <t>0.45</t>
    </r>
    <r>
      <rPr>
        <sz val="16"/>
        <rFont val="宋体"/>
        <charset val="134"/>
      </rPr>
      <t>万元。</t>
    </r>
  </si>
  <si>
    <t>马关镇庭院经济到户补助项目</t>
  </si>
  <si>
    <t>马关镇东山村、西庄村、八杜村、黄花村</t>
  </si>
  <si>
    <t>在马关镇4个村实施庭院经济项目12户，共补助5.5万元；其中1.东山村1户发展庭院微菜园，补助0.15万元。2.西庄村发展庭院微菜园2户，每户补助0.15万元，共补助0.3万元。3.八杜村6户监测户利用房前屋后发展庭院经济，共补助3.37万元，（其中王根玉养蜂15群，补助0.6万元，王志石养蜂20群，补助0.8万元，王五代养蜂3群，补助0.12万元，王炳兴养殖中蜂10群，补助0.4万元，王国栋开办生活服务类小卖部1户，面积60平方米，商品类别50种，补助1万元；王珠贵、王国恩、王居虎种植微菜园3户，每户补助0.15万元，共0.45万元）。4、黄花村2户养殖中蜂42群，补助1.68万元，其中毛继明20箱0.8万元，毛小明22箱0.88万元。</t>
  </si>
  <si>
    <t>马鹿镇庭院经济补助项目</t>
  </si>
  <si>
    <r>
      <rPr>
        <sz val="14"/>
        <rFont val="宋体"/>
        <charset val="134"/>
      </rPr>
      <t>针对脱贫户、监测户实施庭院经济补助项目，</t>
    </r>
    <r>
      <rPr>
        <sz val="14"/>
        <rFont val="Times New Roman"/>
        <charset val="134"/>
      </rPr>
      <t>279</t>
    </r>
    <r>
      <rPr>
        <sz val="14"/>
        <rFont val="宋体"/>
        <charset val="134"/>
      </rPr>
      <t>户</t>
    </r>
    <r>
      <rPr>
        <sz val="14"/>
        <rFont val="Times New Roman"/>
        <charset val="134"/>
      </rPr>
      <t>54.71</t>
    </r>
    <r>
      <rPr>
        <sz val="14"/>
        <rFont val="宋体"/>
        <charset val="134"/>
      </rPr>
      <t>万元，脱贫户特色种植（微菜园）</t>
    </r>
    <r>
      <rPr>
        <sz val="14"/>
        <rFont val="Times New Roman"/>
        <charset val="134"/>
      </rPr>
      <t>201</t>
    </r>
    <r>
      <rPr>
        <sz val="14"/>
        <rFont val="宋体"/>
        <charset val="134"/>
      </rPr>
      <t>户</t>
    </r>
    <r>
      <rPr>
        <sz val="14"/>
        <rFont val="Times New Roman"/>
        <charset val="134"/>
      </rPr>
      <t>30.15</t>
    </r>
    <r>
      <rPr>
        <sz val="14"/>
        <rFont val="宋体"/>
        <charset val="134"/>
      </rPr>
      <t>万元，脱贫户特色农家乐</t>
    </r>
    <r>
      <rPr>
        <sz val="14"/>
        <rFont val="Times New Roman"/>
        <charset val="134"/>
      </rPr>
      <t>1</t>
    </r>
    <r>
      <rPr>
        <sz val="14"/>
        <rFont val="宋体"/>
        <charset val="134"/>
      </rPr>
      <t>户</t>
    </r>
    <r>
      <rPr>
        <sz val="14"/>
        <rFont val="Times New Roman"/>
        <charset val="134"/>
      </rPr>
      <t>0.8</t>
    </r>
    <r>
      <rPr>
        <sz val="14"/>
        <rFont val="宋体"/>
        <charset val="134"/>
      </rPr>
      <t>万元，脱贫户特色养殖（中蜂）</t>
    </r>
    <r>
      <rPr>
        <sz val="14"/>
        <rFont val="Times New Roman"/>
        <charset val="134"/>
      </rPr>
      <t>27</t>
    </r>
    <r>
      <rPr>
        <sz val="14"/>
        <rFont val="宋体"/>
        <charset val="134"/>
      </rPr>
      <t>户</t>
    </r>
    <r>
      <rPr>
        <sz val="14"/>
        <rFont val="Times New Roman"/>
        <charset val="134"/>
      </rPr>
      <t>322</t>
    </r>
    <r>
      <rPr>
        <sz val="14"/>
        <rFont val="宋体"/>
        <charset val="134"/>
      </rPr>
      <t>箱</t>
    </r>
    <r>
      <rPr>
        <sz val="14"/>
        <rFont val="Times New Roman"/>
        <charset val="134"/>
      </rPr>
      <t>12.88</t>
    </r>
    <r>
      <rPr>
        <sz val="14"/>
        <rFont val="宋体"/>
        <charset val="134"/>
      </rPr>
      <t>万元；监测户特色种植（微菜园）</t>
    </r>
    <r>
      <rPr>
        <sz val="14"/>
        <rFont val="Times New Roman"/>
        <charset val="134"/>
      </rPr>
      <t>40</t>
    </r>
    <r>
      <rPr>
        <sz val="14"/>
        <rFont val="宋体"/>
        <charset val="134"/>
      </rPr>
      <t>户</t>
    </r>
    <r>
      <rPr>
        <sz val="14"/>
        <rFont val="Times New Roman"/>
        <charset val="134"/>
      </rPr>
      <t>6</t>
    </r>
    <r>
      <rPr>
        <sz val="14"/>
        <rFont val="宋体"/>
        <charset val="134"/>
      </rPr>
      <t>万元，监测户特色养殖（中蜂）</t>
    </r>
    <r>
      <rPr>
        <sz val="14"/>
        <rFont val="Times New Roman"/>
        <charset val="134"/>
      </rPr>
      <t>10</t>
    </r>
    <r>
      <rPr>
        <sz val="14"/>
        <rFont val="宋体"/>
        <charset val="134"/>
      </rPr>
      <t>户</t>
    </r>
    <r>
      <rPr>
        <sz val="14"/>
        <rFont val="Times New Roman"/>
        <charset val="134"/>
      </rPr>
      <t>122</t>
    </r>
    <r>
      <rPr>
        <sz val="14"/>
        <rFont val="宋体"/>
        <charset val="134"/>
      </rPr>
      <t>箱</t>
    </r>
    <r>
      <rPr>
        <sz val="14"/>
        <rFont val="Times New Roman"/>
        <charset val="134"/>
      </rPr>
      <t>4.88</t>
    </r>
    <r>
      <rPr>
        <sz val="14"/>
        <rFont val="宋体"/>
        <charset val="134"/>
      </rPr>
      <t>万元。其中牌楼村监测户特色养殖（中蜂）</t>
    </r>
    <r>
      <rPr>
        <sz val="14"/>
        <rFont val="Times New Roman"/>
        <charset val="134"/>
      </rPr>
      <t>2</t>
    </r>
    <r>
      <rPr>
        <sz val="14"/>
        <rFont val="宋体"/>
        <charset val="134"/>
      </rPr>
      <t>户</t>
    </r>
    <r>
      <rPr>
        <sz val="14"/>
        <rFont val="Times New Roman"/>
        <charset val="134"/>
      </rPr>
      <t>20</t>
    </r>
    <r>
      <rPr>
        <sz val="14"/>
        <rFont val="宋体"/>
        <charset val="134"/>
      </rPr>
      <t>箱</t>
    </r>
    <r>
      <rPr>
        <sz val="14"/>
        <rFont val="Times New Roman"/>
        <charset val="134"/>
      </rPr>
      <t>0.8</t>
    </r>
    <r>
      <rPr>
        <sz val="14"/>
        <rFont val="宋体"/>
        <charset val="134"/>
      </rPr>
      <t>万元，马全生</t>
    </r>
    <r>
      <rPr>
        <sz val="14"/>
        <rFont val="Times New Roman"/>
        <charset val="134"/>
      </rPr>
      <t>10</t>
    </r>
    <r>
      <rPr>
        <sz val="14"/>
        <rFont val="宋体"/>
        <charset val="134"/>
      </rPr>
      <t>箱，蒲书强</t>
    </r>
    <r>
      <rPr>
        <sz val="14"/>
        <rFont val="Times New Roman"/>
        <charset val="134"/>
      </rPr>
      <t>10</t>
    </r>
    <r>
      <rPr>
        <sz val="14"/>
        <rFont val="宋体"/>
        <charset val="134"/>
      </rPr>
      <t>箱；韩河村脱贫户特色种植（微菜园）</t>
    </r>
    <r>
      <rPr>
        <sz val="14"/>
        <rFont val="Times New Roman"/>
        <charset val="134"/>
      </rPr>
      <t>7</t>
    </r>
    <r>
      <rPr>
        <sz val="14"/>
        <rFont val="宋体"/>
        <charset val="134"/>
      </rPr>
      <t>户</t>
    </r>
    <r>
      <rPr>
        <sz val="14"/>
        <rFont val="Times New Roman"/>
        <charset val="134"/>
      </rPr>
      <t>1.05</t>
    </r>
    <r>
      <rPr>
        <sz val="14"/>
        <rFont val="宋体"/>
        <charset val="134"/>
      </rPr>
      <t>万元，监测户特色种植（微菜园）</t>
    </r>
    <r>
      <rPr>
        <sz val="14"/>
        <rFont val="Times New Roman"/>
        <charset val="134"/>
      </rPr>
      <t>2</t>
    </r>
    <r>
      <rPr>
        <sz val="14"/>
        <rFont val="宋体"/>
        <charset val="134"/>
      </rPr>
      <t>户</t>
    </r>
    <r>
      <rPr>
        <sz val="14"/>
        <rFont val="Times New Roman"/>
        <charset val="134"/>
      </rPr>
      <t>0.3</t>
    </r>
    <r>
      <rPr>
        <sz val="14"/>
        <rFont val="宋体"/>
        <charset val="134"/>
      </rPr>
      <t>万元；陡崖村脱贫户特色种植（微菜园）</t>
    </r>
    <r>
      <rPr>
        <sz val="14"/>
        <rFont val="Times New Roman"/>
        <charset val="134"/>
      </rPr>
      <t>9</t>
    </r>
    <r>
      <rPr>
        <sz val="14"/>
        <rFont val="宋体"/>
        <charset val="134"/>
      </rPr>
      <t>户</t>
    </r>
    <r>
      <rPr>
        <sz val="14"/>
        <rFont val="Times New Roman"/>
        <charset val="134"/>
      </rPr>
      <t>1.35</t>
    </r>
    <r>
      <rPr>
        <sz val="14"/>
        <rFont val="宋体"/>
        <charset val="134"/>
      </rPr>
      <t>万元，监测户特色种植（微菜园）</t>
    </r>
    <r>
      <rPr>
        <sz val="14"/>
        <rFont val="Times New Roman"/>
        <charset val="134"/>
      </rPr>
      <t>2</t>
    </r>
    <r>
      <rPr>
        <sz val="14"/>
        <rFont val="宋体"/>
        <charset val="134"/>
      </rPr>
      <t>户</t>
    </r>
    <r>
      <rPr>
        <sz val="14"/>
        <rFont val="Times New Roman"/>
        <charset val="134"/>
      </rPr>
      <t>0.3</t>
    </r>
    <r>
      <rPr>
        <sz val="14"/>
        <rFont val="宋体"/>
        <charset val="134"/>
      </rPr>
      <t>万元；龙口村脱贫户特色种植（微菜园）</t>
    </r>
    <r>
      <rPr>
        <sz val="14"/>
        <rFont val="Times New Roman"/>
        <charset val="134"/>
      </rPr>
      <t>21</t>
    </r>
    <r>
      <rPr>
        <sz val="14"/>
        <rFont val="宋体"/>
        <charset val="134"/>
      </rPr>
      <t>户</t>
    </r>
    <r>
      <rPr>
        <sz val="14"/>
        <rFont val="Times New Roman"/>
        <charset val="134"/>
      </rPr>
      <t>3.15</t>
    </r>
    <r>
      <rPr>
        <sz val="14"/>
        <rFont val="宋体"/>
        <charset val="134"/>
      </rPr>
      <t>万元，监测户特色种植（微菜园）</t>
    </r>
    <r>
      <rPr>
        <sz val="14"/>
        <rFont val="Times New Roman"/>
        <charset val="134"/>
      </rPr>
      <t>1</t>
    </r>
    <r>
      <rPr>
        <sz val="14"/>
        <rFont val="宋体"/>
        <charset val="134"/>
      </rPr>
      <t>户</t>
    </r>
    <r>
      <rPr>
        <sz val="14"/>
        <rFont val="Times New Roman"/>
        <charset val="134"/>
      </rPr>
      <t>0.15</t>
    </r>
    <r>
      <rPr>
        <sz val="14"/>
        <rFont val="宋体"/>
        <charset val="134"/>
      </rPr>
      <t>万元；大滩村脱贫户特色种植（微菜园）</t>
    </r>
    <r>
      <rPr>
        <sz val="14"/>
        <rFont val="Times New Roman"/>
        <charset val="134"/>
      </rPr>
      <t>38</t>
    </r>
    <r>
      <rPr>
        <sz val="14"/>
        <rFont val="宋体"/>
        <charset val="134"/>
      </rPr>
      <t>户</t>
    </r>
    <r>
      <rPr>
        <sz val="14"/>
        <rFont val="Times New Roman"/>
        <charset val="134"/>
      </rPr>
      <t>5.7</t>
    </r>
    <r>
      <rPr>
        <sz val="14"/>
        <rFont val="宋体"/>
        <charset val="134"/>
      </rPr>
      <t>万元，特色农家乐</t>
    </r>
    <r>
      <rPr>
        <sz val="14"/>
        <rFont val="Times New Roman"/>
        <charset val="134"/>
      </rPr>
      <t>1</t>
    </r>
    <r>
      <rPr>
        <sz val="14"/>
        <rFont val="宋体"/>
        <charset val="134"/>
      </rPr>
      <t>户</t>
    </r>
    <r>
      <rPr>
        <sz val="14"/>
        <rFont val="Times New Roman"/>
        <charset val="134"/>
      </rPr>
      <t>0.8</t>
    </r>
    <r>
      <rPr>
        <sz val="14"/>
        <rFont val="宋体"/>
        <charset val="134"/>
      </rPr>
      <t>万元，监测户特色种植（微菜园）</t>
    </r>
    <r>
      <rPr>
        <sz val="14"/>
        <rFont val="Times New Roman"/>
        <charset val="134"/>
      </rPr>
      <t>7</t>
    </r>
    <r>
      <rPr>
        <sz val="14"/>
        <rFont val="宋体"/>
        <charset val="134"/>
      </rPr>
      <t>户</t>
    </r>
    <r>
      <rPr>
        <sz val="14"/>
        <rFont val="Times New Roman"/>
        <charset val="134"/>
      </rPr>
      <t>1.05</t>
    </r>
    <r>
      <rPr>
        <sz val="14"/>
        <rFont val="宋体"/>
        <charset val="134"/>
      </rPr>
      <t>万元；草川村脱贫户特色种植（微菜园）</t>
    </r>
    <r>
      <rPr>
        <sz val="14"/>
        <rFont val="Times New Roman"/>
        <charset val="134"/>
      </rPr>
      <t>30</t>
    </r>
    <r>
      <rPr>
        <sz val="14"/>
        <rFont val="宋体"/>
        <charset val="134"/>
      </rPr>
      <t>户</t>
    </r>
    <r>
      <rPr>
        <sz val="14"/>
        <rFont val="Times New Roman"/>
        <charset val="134"/>
      </rPr>
      <t>4.5</t>
    </r>
    <r>
      <rPr>
        <sz val="14"/>
        <rFont val="宋体"/>
        <charset val="134"/>
      </rPr>
      <t>万元，监测户特色种植（微菜园）</t>
    </r>
    <r>
      <rPr>
        <sz val="14"/>
        <rFont val="Times New Roman"/>
        <charset val="134"/>
      </rPr>
      <t>4</t>
    </r>
    <r>
      <rPr>
        <sz val="14"/>
        <rFont val="宋体"/>
        <charset val="134"/>
      </rPr>
      <t>户</t>
    </r>
    <r>
      <rPr>
        <sz val="14"/>
        <rFont val="Times New Roman"/>
        <charset val="134"/>
      </rPr>
      <t>0.6</t>
    </r>
    <r>
      <rPr>
        <sz val="14"/>
        <rFont val="宋体"/>
        <charset val="134"/>
      </rPr>
      <t>万元；堡梁村脱贫户特色种植（微菜园）</t>
    </r>
    <r>
      <rPr>
        <sz val="14"/>
        <rFont val="Times New Roman"/>
        <charset val="134"/>
      </rPr>
      <t>15</t>
    </r>
    <r>
      <rPr>
        <sz val="14"/>
        <rFont val="宋体"/>
        <charset val="134"/>
      </rPr>
      <t>户</t>
    </r>
    <r>
      <rPr>
        <sz val="14"/>
        <rFont val="Times New Roman"/>
        <charset val="134"/>
      </rPr>
      <t>2.25</t>
    </r>
    <r>
      <rPr>
        <sz val="14"/>
        <rFont val="宋体"/>
        <charset val="134"/>
      </rPr>
      <t>万元，监测户特色种植（微菜园）</t>
    </r>
    <r>
      <rPr>
        <sz val="14"/>
        <rFont val="Times New Roman"/>
        <charset val="134"/>
      </rPr>
      <t>3</t>
    </r>
    <r>
      <rPr>
        <sz val="14"/>
        <rFont val="宋体"/>
        <charset val="134"/>
      </rPr>
      <t>户</t>
    </r>
    <r>
      <rPr>
        <sz val="14"/>
        <rFont val="Times New Roman"/>
        <charset val="134"/>
      </rPr>
      <t>0.45</t>
    </r>
    <r>
      <rPr>
        <sz val="14"/>
        <rFont val="宋体"/>
        <charset val="134"/>
      </rPr>
      <t>万元；金川村脱贫户特色种植（微菜园）</t>
    </r>
    <r>
      <rPr>
        <sz val="14"/>
        <rFont val="Times New Roman"/>
        <charset val="134"/>
      </rPr>
      <t>18</t>
    </r>
    <r>
      <rPr>
        <sz val="14"/>
        <rFont val="宋体"/>
        <charset val="134"/>
      </rPr>
      <t>户</t>
    </r>
    <r>
      <rPr>
        <sz val="14"/>
        <rFont val="Times New Roman"/>
        <charset val="134"/>
      </rPr>
      <t>2.7</t>
    </r>
    <r>
      <rPr>
        <sz val="14"/>
        <rFont val="宋体"/>
        <charset val="134"/>
      </rPr>
      <t>万元，特色养殖（中蜂）</t>
    </r>
    <r>
      <rPr>
        <sz val="14"/>
        <rFont val="Times New Roman"/>
        <charset val="134"/>
      </rPr>
      <t>4</t>
    </r>
    <r>
      <rPr>
        <sz val="14"/>
        <rFont val="宋体"/>
        <charset val="134"/>
      </rPr>
      <t>户</t>
    </r>
    <r>
      <rPr>
        <sz val="14"/>
        <rFont val="Times New Roman"/>
        <charset val="134"/>
      </rPr>
      <t>20</t>
    </r>
    <r>
      <rPr>
        <sz val="14"/>
        <rFont val="宋体"/>
        <charset val="134"/>
      </rPr>
      <t>箱</t>
    </r>
    <r>
      <rPr>
        <sz val="14"/>
        <rFont val="Times New Roman"/>
        <charset val="134"/>
      </rPr>
      <t>0.8</t>
    </r>
    <r>
      <rPr>
        <sz val="14"/>
        <rFont val="宋体"/>
        <charset val="134"/>
      </rPr>
      <t>万元，马宝明</t>
    </r>
    <r>
      <rPr>
        <sz val="14"/>
        <rFont val="Times New Roman"/>
        <charset val="134"/>
      </rPr>
      <t>5</t>
    </r>
    <r>
      <rPr>
        <sz val="14"/>
        <rFont val="宋体"/>
        <charset val="134"/>
      </rPr>
      <t>箱、马成忠</t>
    </r>
    <r>
      <rPr>
        <sz val="14"/>
        <rFont val="Times New Roman"/>
        <charset val="134"/>
      </rPr>
      <t>5</t>
    </r>
    <r>
      <rPr>
        <sz val="14"/>
        <rFont val="宋体"/>
        <charset val="134"/>
      </rPr>
      <t>箱、崔小平</t>
    </r>
    <r>
      <rPr>
        <sz val="14"/>
        <rFont val="Times New Roman"/>
        <charset val="134"/>
      </rPr>
      <t>5</t>
    </r>
    <r>
      <rPr>
        <sz val="14"/>
        <rFont val="宋体"/>
        <charset val="134"/>
      </rPr>
      <t>箱、鲁建刚</t>
    </r>
    <r>
      <rPr>
        <sz val="14"/>
        <rFont val="Times New Roman"/>
        <charset val="134"/>
      </rPr>
      <t>5</t>
    </r>
    <r>
      <rPr>
        <sz val="14"/>
        <rFont val="宋体"/>
        <charset val="134"/>
      </rPr>
      <t>箱，监测户特色种植（微菜园）</t>
    </r>
    <r>
      <rPr>
        <sz val="14"/>
        <rFont val="Times New Roman"/>
        <charset val="134"/>
      </rPr>
      <t>3</t>
    </r>
    <r>
      <rPr>
        <sz val="14"/>
        <rFont val="宋体"/>
        <charset val="134"/>
      </rPr>
      <t>户</t>
    </r>
    <r>
      <rPr>
        <sz val="14"/>
        <rFont val="Times New Roman"/>
        <charset val="134"/>
      </rPr>
      <t>0.45</t>
    </r>
    <r>
      <rPr>
        <sz val="14"/>
        <rFont val="宋体"/>
        <charset val="134"/>
      </rPr>
      <t>万元；康王村脱贫户特色种植（微菜园）</t>
    </r>
    <r>
      <rPr>
        <sz val="14"/>
        <rFont val="Times New Roman"/>
        <charset val="134"/>
      </rPr>
      <t>4</t>
    </r>
    <r>
      <rPr>
        <sz val="14"/>
        <rFont val="宋体"/>
        <charset val="134"/>
      </rPr>
      <t>户</t>
    </r>
    <r>
      <rPr>
        <sz val="14"/>
        <rFont val="Times New Roman"/>
        <charset val="134"/>
      </rPr>
      <t>0.6</t>
    </r>
    <r>
      <rPr>
        <sz val="14"/>
        <rFont val="宋体"/>
        <charset val="134"/>
      </rPr>
      <t>万元；白杨村脱贫户特色种植（微菜园）</t>
    </r>
    <r>
      <rPr>
        <sz val="14"/>
        <rFont val="Times New Roman"/>
        <charset val="134"/>
      </rPr>
      <t>35</t>
    </r>
    <r>
      <rPr>
        <sz val="14"/>
        <rFont val="宋体"/>
        <charset val="134"/>
      </rPr>
      <t>户</t>
    </r>
    <r>
      <rPr>
        <sz val="14"/>
        <rFont val="Times New Roman"/>
        <charset val="134"/>
      </rPr>
      <t>5.25</t>
    </r>
    <r>
      <rPr>
        <sz val="14"/>
        <rFont val="宋体"/>
        <charset val="134"/>
      </rPr>
      <t>万元，特色养殖（中蜂）</t>
    </r>
    <r>
      <rPr>
        <sz val="14"/>
        <rFont val="Times New Roman"/>
        <charset val="134"/>
      </rPr>
      <t>2</t>
    </r>
    <r>
      <rPr>
        <sz val="14"/>
        <rFont val="宋体"/>
        <charset val="134"/>
      </rPr>
      <t>户</t>
    </r>
    <r>
      <rPr>
        <sz val="14"/>
        <rFont val="Times New Roman"/>
        <charset val="134"/>
      </rPr>
      <t>7</t>
    </r>
    <r>
      <rPr>
        <sz val="14"/>
        <rFont val="宋体"/>
        <charset val="134"/>
      </rPr>
      <t>箱</t>
    </r>
    <r>
      <rPr>
        <sz val="14"/>
        <rFont val="Times New Roman"/>
        <charset val="134"/>
      </rPr>
      <t>0.28</t>
    </r>
    <r>
      <rPr>
        <sz val="14"/>
        <rFont val="宋体"/>
        <charset val="134"/>
      </rPr>
      <t>万元，吴菊花</t>
    </r>
    <r>
      <rPr>
        <sz val="14"/>
        <rFont val="Times New Roman"/>
        <charset val="134"/>
      </rPr>
      <t>3</t>
    </r>
    <r>
      <rPr>
        <sz val="14"/>
        <rFont val="宋体"/>
        <charset val="134"/>
      </rPr>
      <t>箱、何进明</t>
    </r>
    <r>
      <rPr>
        <sz val="14"/>
        <rFont val="Times New Roman"/>
        <charset val="134"/>
      </rPr>
      <t>4</t>
    </r>
    <r>
      <rPr>
        <sz val="14"/>
        <rFont val="宋体"/>
        <charset val="134"/>
      </rPr>
      <t>箱，监测户特色种植（微菜园）</t>
    </r>
    <r>
      <rPr>
        <sz val="14"/>
        <rFont val="Times New Roman"/>
        <charset val="134"/>
      </rPr>
      <t>6</t>
    </r>
    <r>
      <rPr>
        <sz val="14"/>
        <rFont val="宋体"/>
        <charset val="134"/>
      </rPr>
      <t>户</t>
    </r>
    <r>
      <rPr>
        <sz val="14"/>
        <rFont val="Times New Roman"/>
        <charset val="134"/>
      </rPr>
      <t>0.9</t>
    </r>
    <r>
      <rPr>
        <sz val="14"/>
        <rFont val="宋体"/>
        <charset val="134"/>
      </rPr>
      <t>万元；林峰村脱贫户特色种植（微菜园）</t>
    </r>
    <r>
      <rPr>
        <sz val="14"/>
        <rFont val="Times New Roman"/>
        <charset val="134"/>
      </rPr>
      <t>16</t>
    </r>
    <r>
      <rPr>
        <sz val="14"/>
        <rFont val="宋体"/>
        <charset val="134"/>
      </rPr>
      <t>户</t>
    </r>
    <r>
      <rPr>
        <sz val="14"/>
        <rFont val="Times New Roman"/>
        <charset val="134"/>
      </rPr>
      <t>2.4</t>
    </r>
    <r>
      <rPr>
        <sz val="14"/>
        <rFont val="宋体"/>
        <charset val="134"/>
      </rPr>
      <t>万元，监测户特色种植（微菜园）</t>
    </r>
    <r>
      <rPr>
        <sz val="14"/>
        <rFont val="Times New Roman"/>
        <charset val="134"/>
      </rPr>
      <t>3</t>
    </r>
    <r>
      <rPr>
        <sz val="14"/>
        <rFont val="宋体"/>
        <charset val="134"/>
      </rPr>
      <t>户</t>
    </r>
    <r>
      <rPr>
        <sz val="14"/>
        <rFont val="Times New Roman"/>
        <charset val="134"/>
      </rPr>
      <t>0.45</t>
    </r>
    <r>
      <rPr>
        <sz val="14"/>
        <rFont val="宋体"/>
        <charset val="134"/>
      </rPr>
      <t>万元；宝坪村脱贫户特色种植（微菜园）</t>
    </r>
    <r>
      <rPr>
        <sz val="14"/>
        <rFont val="Times New Roman"/>
        <charset val="134"/>
      </rPr>
      <t>3</t>
    </r>
    <r>
      <rPr>
        <sz val="14"/>
        <rFont val="宋体"/>
        <charset val="134"/>
      </rPr>
      <t>户</t>
    </r>
    <r>
      <rPr>
        <sz val="14"/>
        <rFont val="Times New Roman"/>
        <charset val="134"/>
      </rPr>
      <t>0.45</t>
    </r>
    <r>
      <rPr>
        <sz val="14"/>
        <rFont val="宋体"/>
        <charset val="134"/>
      </rPr>
      <t>万元，监测户特色种植（微菜园）</t>
    </r>
    <r>
      <rPr>
        <sz val="14"/>
        <rFont val="Times New Roman"/>
        <charset val="134"/>
      </rPr>
      <t>4</t>
    </r>
    <r>
      <rPr>
        <sz val="14"/>
        <rFont val="宋体"/>
        <charset val="134"/>
      </rPr>
      <t>户</t>
    </r>
    <r>
      <rPr>
        <sz val="14"/>
        <rFont val="Times New Roman"/>
        <charset val="134"/>
      </rPr>
      <t>0.6</t>
    </r>
    <r>
      <rPr>
        <sz val="14"/>
        <rFont val="宋体"/>
        <charset val="134"/>
      </rPr>
      <t>万元；石庄科村脱贫户特色养殖（中蜂）</t>
    </r>
    <r>
      <rPr>
        <sz val="14"/>
        <rFont val="Times New Roman"/>
        <charset val="134"/>
      </rPr>
      <t>4</t>
    </r>
    <r>
      <rPr>
        <sz val="14"/>
        <rFont val="宋体"/>
        <charset val="134"/>
      </rPr>
      <t>户</t>
    </r>
    <r>
      <rPr>
        <sz val="14"/>
        <rFont val="Times New Roman"/>
        <charset val="134"/>
      </rPr>
      <t>100</t>
    </r>
    <r>
      <rPr>
        <sz val="14"/>
        <rFont val="宋体"/>
        <charset val="134"/>
      </rPr>
      <t>箱</t>
    </r>
    <r>
      <rPr>
        <sz val="14"/>
        <rFont val="Times New Roman"/>
        <charset val="134"/>
      </rPr>
      <t>4</t>
    </r>
    <r>
      <rPr>
        <sz val="14"/>
        <rFont val="宋体"/>
        <charset val="134"/>
      </rPr>
      <t>万元，任富有</t>
    </r>
    <r>
      <rPr>
        <sz val="14"/>
        <rFont val="Times New Roman"/>
        <charset val="134"/>
      </rPr>
      <t>25</t>
    </r>
    <r>
      <rPr>
        <sz val="14"/>
        <rFont val="宋体"/>
        <charset val="134"/>
      </rPr>
      <t>箱、任冬红</t>
    </r>
    <r>
      <rPr>
        <sz val="14"/>
        <rFont val="Times New Roman"/>
        <charset val="134"/>
      </rPr>
      <t>25</t>
    </r>
    <r>
      <rPr>
        <sz val="14"/>
        <rFont val="宋体"/>
        <charset val="134"/>
      </rPr>
      <t>箱</t>
    </r>
    <r>
      <rPr>
        <sz val="14"/>
        <rFont val="Times New Roman"/>
        <charset val="134"/>
      </rPr>
      <t xml:space="preserve"> </t>
    </r>
    <r>
      <rPr>
        <sz val="14"/>
        <rFont val="宋体"/>
        <charset val="134"/>
      </rPr>
      <t>、任东旭</t>
    </r>
    <r>
      <rPr>
        <sz val="14"/>
        <rFont val="Times New Roman"/>
        <charset val="134"/>
      </rPr>
      <t>25</t>
    </r>
    <r>
      <rPr>
        <sz val="14"/>
        <rFont val="宋体"/>
        <charset val="134"/>
      </rPr>
      <t>箱、任富有</t>
    </r>
    <r>
      <rPr>
        <sz val="14"/>
        <rFont val="Times New Roman"/>
        <charset val="134"/>
      </rPr>
      <t>25</t>
    </r>
    <r>
      <rPr>
        <sz val="14"/>
        <rFont val="宋体"/>
        <charset val="134"/>
      </rPr>
      <t>箱，监测户特色养殖（中蜂）</t>
    </r>
    <r>
      <rPr>
        <sz val="14"/>
        <rFont val="Times New Roman"/>
        <charset val="134"/>
      </rPr>
      <t>2</t>
    </r>
    <r>
      <rPr>
        <sz val="14"/>
        <rFont val="宋体"/>
        <charset val="134"/>
      </rPr>
      <t>户</t>
    </r>
    <r>
      <rPr>
        <sz val="14"/>
        <rFont val="Times New Roman"/>
        <charset val="134"/>
      </rPr>
      <t>50</t>
    </r>
    <r>
      <rPr>
        <sz val="14"/>
        <rFont val="宋体"/>
        <charset val="134"/>
      </rPr>
      <t>箱</t>
    </r>
    <r>
      <rPr>
        <sz val="14"/>
        <rFont val="Times New Roman"/>
        <charset val="134"/>
      </rPr>
      <t>2</t>
    </r>
    <r>
      <rPr>
        <sz val="14"/>
        <rFont val="宋体"/>
        <charset val="134"/>
      </rPr>
      <t>万元，任应科</t>
    </r>
    <r>
      <rPr>
        <sz val="14"/>
        <rFont val="Times New Roman"/>
        <charset val="134"/>
      </rPr>
      <t>25</t>
    </r>
    <r>
      <rPr>
        <sz val="14"/>
        <rFont val="宋体"/>
        <charset val="134"/>
      </rPr>
      <t>箱、任延贵</t>
    </r>
    <r>
      <rPr>
        <sz val="14"/>
        <rFont val="Times New Roman"/>
        <charset val="134"/>
      </rPr>
      <t>25</t>
    </r>
    <r>
      <rPr>
        <sz val="14"/>
        <rFont val="宋体"/>
        <charset val="134"/>
      </rPr>
      <t>箱；花园村脱贫户特色种植（微菜园）</t>
    </r>
    <r>
      <rPr>
        <sz val="14"/>
        <rFont val="Times New Roman"/>
        <charset val="134"/>
      </rPr>
      <t>4</t>
    </r>
    <r>
      <rPr>
        <sz val="14"/>
        <rFont val="宋体"/>
        <charset val="134"/>
      </rPr>
      <t>户</t>
    </r>
    <r>
      <rPr>
        <sz val="14"/>
        <rFont val="Times New Roman"/>
        <charset val="134"/>
      </rPr>
      <t>0.6</t>
    </r>
    <r>
      <rPr>
        <sz val="14"/>
        <rFont val="宋体"/>
        <charset val="134"/>
      </rPr>
      <t>万元，特色养殖（中蜂）</t>
    </r>
    <r>
      <rPr>
        <sz val="14"/>
        <rFont val="Times New Roman"/>
        <charset val="134"/>
      </rPr>
      <t>10</t>
    </r>
    <r>
      <rPr>
        <sz val="14"/>
        <rFont val="宋体"/>
        <charset val="134"/>
      </rPr>
      <t>户</t>
    </r>
    <r>
      <rPr>
        <sz val="14"/>
        <rFont val="Times New Roman"/>
        <charset val="134"/>
      </rPr>
      <t>55</t>
    </r>
    <r>
      <rPr>
        <sz val="14"/>
        <rFont val="宋体"/>
        <charset val="134"/>
      </rPr>
      <t>箱</t>
    </r>
    <r>
      <rPr>
        <sz val="14"/>
        <rFont val="Times New Roman"/>
        <charset val="134"/>
      </rPr>
      <t>2.2</t>
    </r>
    <r>
      <rPr>
        <sz val="14"/>
        <rFont val="宋体"/>
        <charset val="134"/>
      </rPr>
      <t>万元，冯小林</t>
    </r>
    <r>
      <rPr>
        <sz val="14"/>
        <rFont val="Times New Roman"/>
        <charset val="134"/>
      </rPr>
      <t>5</t>
    </r>
    <r>
      <rPr>
        <sz val="14"/>
        <rFont val="宋体"/>
        <charset val="134"/>
      </rPr>
      <t>箱、康喜田</t>
    </r>
    <r>
      <rPr>
        <sz val="14"/>
        <rFont val="Times New Roman"/>
        <charset val="134"/>
      </rPr>
      <t>6</t>
    </r>
    <r>
      <rPr>
        <sz val="14"/>
        <rFont val="宋体"/>
        <charset val="134"/>
      </rPr>
      <t>箱、田迎建</t>
    </r>
    <r>
      <rPr>
        <sz val="14"/>
        <rFont val="Times New Roman"/>
        <charset val="134"/>
      </rPr>
      <t>5</t>
    </r>
    <r>
      <rPr>
        <sz val="14"/>
        <rFont val="宋体"/>
        <charset val="134"/>
      </rPr>
      <t>箱、张小龙</t>
    </r>
    <r>
      <rPr>
        <sz val="14"/>
        <rFont val="Times New Roman"/>
        <charset val="134"/>
      </rPr>
      <t>5</t>
    </r>
    <r>
      <rPr>
        <sz val="14"/>
        <rFont val="宋体"/>
        <charset val="134"/>
      </rPr>
      <t>箱、闫拴丑</t>
    </r>
    <r>
      <rPr>
        <sz val="14"/>
        <rFont val="Times New Roman"/>
        <charset val="134"/>
      </rPr>
      <t>6</t>
    </r>
    <r>
      <rPr>
        <sz val="14"/>
        <rFont val="宋体"/>
        <charset val="134"/>
      </rPr>
      <t>箱、康文文</t>
    </r>
    <r>
      <rPr>
        <sz val="14"/>
        <rFont val="Times New Roman"/>
        <charset val="134"/>
      </rPr>
      <t>6</t>
    </r>
    <r>
      <rPr>
        <sz val="14"/>
        <rFont val="宋体"/>
        <charset val="134"/>
      </rPr>
      <t>箱、王有平</t>
    </r>
    <r>
      <rPr>
        <sz val="14"/>
        <rFont val="Times New Roman"/>
        <charset val="134"/>
      </rPr>
      <t>6</t>
    </r>
    <r>
      <rPr>
        <sz val="14"/>
        <rFont val="宋体"/>
        <charset val="134"/>
      </rPr>
      <t>箱、王宝平</t>
    </r>
    <r>
      <rPr>
        <sz val="14"/>
        <rFont val="Times New Roman"/>
        <charset val="134"/>
      </rPr>
      <t>5</t>
    </r>
    <r>
      <rPr>
        <sz val="14"/>
        <rFont val="宋体"/>
        <charset val="134"/>
      </rPr>
      <t>箱、张进忠</t>
    </r>
    <r>
      <rPr>
        <sz val="14"/>
        <rFont val="Times New Roman"/>
        <charset val="134"/>
      </rPr>
      <t>5</t>
    </r>
    <r>
      <rPr>
        <sz val="14"/>
        <rFont val="宋体"/>
        <charset val="134"/>
      </rPr>
      <t>箱、杨玉泽</t>
    </r>
    <r>
      <rPr>
        <sz val="14"/>
        <rFont val="Times New Roman"/>
        <charset val="134"/>
      </rPr>
      <t>6</t>
    </r>
    <r>
      <rPr>
        <sz val="14"/>
        <rFont val="宋体"/>
        <charset val="134"/>
      </rPr>
      <t>箱，监测户特色种植（微菜园）</t>
    </r>
    <r>
      <rPr>
        <sz val="14"/>
        <rFont val="Times New Roman"/>
        <charset val="134"/>
      </rPr>
      <t>2</t>
    </r>
    <r>
      <rPr>
        <sz val="14"/>
        <rFont val="宋体"/>
        <charset val="134"/>
      </rPr>
      <t>户</t>
    </r>
    <r>
      <rPr>
        <sz val="14"/>
        <rFont val="Times New Roman"/>
        <charset val="134"/>
      </rPr>
      <t>0.3</t>
    </r>
    <r>
      <rPr>
        <sz val="14"/>
        <rFont val="宋体"/>
        <charset val="134"/>
      </rPr>
      <t>万元，特色养殖（中蜂）</t>
    </r>
    <r>
      <rPr>
        <sz val="14"/>
        <rFont val="Times New Roman"/>
        <charset val="134"/>
      </rPr>
      <t>5</t>
    </r>
    <r>
      <rPr>
        <sz val="14"/>
        <rFont val="宋体"/>
        <charset val="134"/>
      </rPr>
      <t>户</t>
    </r>
    <r>
      <rPr>
        <sz val="14"/>
        <rFont val="Times New Roman"/>
        <charset val="134"/>
      </rPr>
      <t>27</t>
    </r>
    <r>
      <rPr>
        <sz val="14"/>
        <rFont val="宋体"/>
        <charset val="134"/>
      </rPr>
      <t>箱</t>
    </r>
    <r>
      <rPr>
        <sz val="14"/>
        <rFont val="Times New Roman"/>
        <charset val="134"/>
      </rPr>
      <t>1.08</t>
    </r>
    <r>
      <rPr>
        <sz val="14"/>
        <rFont val="宋体"/>
        <charset val="134"/>
      </rPr>
      <t>万元，苏热别</t>
    </r>
    <r>
      <rPr>
        <sz val="14"/>
        <rFont val="Times New Roman"/>
        <charset val="134"/>
      </rPr>
      <t>6</t>
    </r>
    <r>
      <rPr>
        <sz val="14"/>
        <rFont val="宋体"/>
        <charset val="134"/>
      </rPr>
      <t>箱、张玉平</t>
    </r>
    <r>
      <rPr>
        <sz val="14"/>
        <rFont val="Times New Roman"/>
        <charset val="134"/>
      </rPr>
      <t>5</t>
    </r>
    <r>
      <rPr>
        <sz val="14"/>
        <rFont val="宋体"/>
        <charset val="134"/>
      </rPr>
      <t>箱、闫先会</t>
    </r>
    <r>
      <rPr>
        <sz val="14"/>
        <rFont val="Times New Roman"/>
        <charset val="134"/>
      </rPr>
      <t>6</t>
    </r>
    <r>
      <rPr>
        <sz val="14"/>
        <rFont val="宋体"/>
        <charset val="134"/>
      </rPr>
      <t>箱、李小红</t>
    </r>
    <r>
      <rPr>
        <sz val="14"/>
        <rFont val="Times New Roman"/>
        <charset val="134"/>
      </rPr>
      <t>5</t>
    </r>
    <r>
      <rPr>
        <sz val="14"/>
        <rFont val="宋体"/>
        <charset val="134"/>
      </rPr>
      <t>箱、郭粉连</t>
    </r>
    <r>
      <rPr>
        <sz val="14"/>
        <rFont val="Times New Roman"/>
        <charset val="134"/>
      </rPr>
      <t>5</t>
    </r>
    <r>
      <rPr>
        <sz val="14"/>
        <rFont val="宋体"/>
        <charset val="134"/>
      </rPr>
      <t>箱；寺湾村脱贫户特色种植（微菜园）</t>
    </r>
    <r>
      <rPr>
        <sz val="14"/>
        <rFont val="Times New Roman"/>
        <charset val="134"/>
      </rPr>
      <t>1</t>
    </r>
    <r>
      <rPr>
        <sz val="14"/>
        <rFont val="宋体"/>
        <charset val="134"/>
      </rPr>
      <t>户</t>
    </r>
    <r>
      <rPr>
        <sz val="14"/>
        <rFont val="Times New Roman"/>
        <charset val="134"/>
      </rPr>
      <t>0.15</t>
    </r>
    <r>
      <rPr>
        <sz val="14"/>
        <rFont val="宋体"/>
        <charset val="134"/>
      </rPr>
      <t>万元，特色养殖（中蜂）</t>
    </r>
    <r>
      <rPr>
        <sz val="14"/>
        <rFont val="Times New Roman"/>
        <charset val="134"/>
      </rPr>
      <t>7</t>
    </r>
    <r>
      <rPr>
        <sz val="14"/>
        <rFont val="宋体"/>
        <charset val="134"/>
      </rPr>
      <t>户</t>
    </r>
    <r>
      <rPr>
        <sz val="14"/>
        <rFont val="Times New Roman"/>
        <charset val="134"/>
      </rPr>
      <t>140</t>
    </r>
    <r>
      <rPr>
        <sz val="14"/>
        <rFont val="宋体"/>
        <charset val="134"/>
      </rPr>
      <t>箱</t>
    </r>
    <r>
      <rPr>
        <sz val="14"/>
        <rFont val="Times New Roman"/>
        <charset val="134"/>
      </rPr>
      <t>5.6</t>
    </r>
    <r>
      <rPr>
        <sz val="14"/>
        <rFont val="宋体"/>
        <charset val="134"/>
      </rPr>
      <t>万元，蒲玉祥</t>
    </r>
    <r>
      <rPr>
        <sz val="14"/>
        <rFont val="Times New Roman"/>
        <charset val="134"/>
      </rPr>
      <t>25</t>
    </r>
    <r>
      <rPr>
        <sz val="14"/>
        <rFont val="宋体"/>
        <charset val="134"/>
      </rPr>
      <t>箱、赵全意</t>
    </r>
    <r>
      <rPr>
        <sz val="14"/>
        <rFont val="Times New Roman"/>
        <charset val="134"/>
      </rPr>
      <t>25</t>
    </r>
    <r>
      <rPr>
        <sz val="14"/>
        <rFont val="宋体"/>
        <charset val="134"/>
      </rPr>
      <t>箱、李青春</t>
    </r>
    <r>
      <rPr>
        <sz val="14"/>
        <rFont val="Times New Roman"/>
        <charset val="134"/>
      </rPr>
      <t>10</t>
    </r>
    <r>
      <rPr>
        <sz val="14"/>
        <rFont val="宋体"/>
        <charset val="134"/>
      </rPr>
      <t>箱、陈春耕</t>
    </r>
    <r>
      <rPr>
        <sz val="14"/>
        <rFont val="Times New Roman"/>
        <charset val="134"/>
      </rPr>
      <t>20</t>
    </r>
    <r>
      <rPr>
        <sz val="14"/>
        <rFont val="宋体"/>
        <charset val="134"/>
      </rPr>
      <t>箱、蒲跟科</t>
    </r>
    <r>
      <rPr>
        <sz val="14"/>
        <rFont val="Times New Roman"/>
        <charset val="134"/>
      </rPr>
      <t>25</t>
    </r>
    <r>
      <rPr>
        <sz val="14"/>
        <rFont val="宋体"/>
        <charset val="134"/>
      </rPr>
      <t>箱、杨春泽</t>
    </r>
    <r>
      <rPr>
        <sz val="14"/>
        <rFont val="Times New Roman"/>
        <charset val="134"/>
      </rPr>
      <t>25</t>
    </r>
    <r>
      <rPr>
        <sz val="14"/>
        <rFont val="宋体"/>
        <charset val="134"/>
      </rPr>
      <t>箱、李玉珍</t>
    </r>
    <r>
      <rPr>
        <sz val="14"/>
        <rFont val="Times New Roman"/>
        <charset val="134"/>
      </rPr>
      <t>10</t>
    </r>
    <r>
      <rPr>
        <sz val="14"/>
        <rFont val="宋体"/>
        <charset val="134"/>
      </rPr>
      <t>箱，监测户特色种植（微菜园）</t>
    </r>
    <r>
      <rPr>
        <sz val="14"/>
        <rFont val="Times New Roman"/>
        <charset val="134"/>
      </rPr>
      <t>3</t>
    </r>
    <r>
      <rPr>
        <sz val="14"/>
        <rFont val="宋体"/>
        <charset val="134"/>
      </rPr>
      <t>户</t>
    </r>
    <r>
      <rPr>
        <sz val="14"/>
        <rFont val="Times New Roman"/>
        <charset val="134"/>
      </rPr>
      <t>0.45</t>
    </r>
    <r>
      <rPr>
        <sz val="14"/>
        <rFont val="宋体"/>
        <charset val="134"/>
      </rPr>
      <t>万元，特色养殖（中蜂）王招生</t>
    </r>
    <r>
      <rPr>
        <sz val="14"/>
        <rFont val="Times New Roman"/>
        <charset val="134"/>
      </rPr>
      <t>1</t>
    </r>
    <r>
      <rPr>
        <sz val="14"/>
        <rFont val="宋体"/>
        <charset val="134"/>
      </rPr>
      <t>户</t>
    </r>
    <r>
      <rPr>
        <sz val="14"/>
        <rFont val="Times New Roman"/>
        <charset val="134"/>
      </rPr>
      <t>25</t>
    </r>
    <r>
      <rPr>
        <sz val="14"/>
        <rFont val="宋体"/>
        <charset val="134"/>
      </rPr>
      <t>箱</t>
    </r>
    <r>
      <rPr>
        <sz val="14"/>
        <rFont val="Times New Roman"/>
        <charset val="134"/>
      </rPr>
      <t>1</t>
    </r>
    <r>
      <rPr>
        <sz val="14"/>
        <rFont val="宋体"/>
        <charset val="134"/>
      </rPr>
      <t>万元。</t>
    </r>
  </si>
  <si>
    <t>龙山镇庭院经济到户补助项目</t>
  </si>
  <si>
    <t>龙山镇共 50户26.875万元，其中，脱贫户共44户23.925万元：北街村2户共补助0.3万元，其中：发展庭院特色种植1户马文辉种植蔬菜（面积60㎡），补助资金0.15万元；特色种植1户铁目沙种植蔬菜（面积60㎡），补助资金0.15万元；  南梁村庭院经济特色种植3户共0.45元，李银杰菜园（面积60㎡），马设利菜园（面积60㎡），马素麻菜园（面积60㎡），每户0.15万元；西沟村2户1万元：关根珠木器加工500件，补助资金0.5万元；马发都面条加工，补助资金0.5万元；西川村共2户1.15万元，其中：发展庭院特色种植1户马秀生种植蔬菜（面积100平方米），补助资金0.15万元；张建太发展庭院特色养殖，养殖鸡1000只，补助1万元； 李山村1户0.15万元，马粉粉蔬菜种植200平方米。0.15万元；西门村新建脱贫户庭院经济2户共补助0.65万元，其中：麻度善蔬菜种植80平方米补助0.15万元；马文新辣条加工作坊1户，补助0.5万元。连柯村5户3.15万元，其中：李耀荣生产生活服务类开办小卖部面积15平方米，商品类别23种，补助0.5万元；张兰兰生产生活服务类开办小卖部面积15平方米，商品类别42种，补助0.5万元；李志忠生产生活服务类开办小卖部面积20平方米，商品类别27种，补助1万元；李九元小菜园60平方米，补助0.15万元，李斌宏中蜂25箱1万元；冯塬村1户养蜂20箱，每箱补助400元，共 0.8万元；北河村1户0.5万元，王阿舌庭院特色小吃0.5万元，芦塬村脱贫户5户1.1万元实施小作坊一家（王川雄木材加工，年生产500件以上，面积150平方米，补助资金0.5万元），小庭院特色种植4户，补助0.6万元（蔬菜种植4户，种植面积户均80平方米，每户补助0.15万元），南街村发展庭院经济，投入1.65万元扶持3户脱贫户发展庭院经济。其中发展庭院特色种植1户何有路种植蔬菜，种植面积100平方米，补助0.15万元；发展庭院特色手工1户，马秀军豆腐加工，补助0.5万元；发展庭院生产生活服务1户，哈有世面积20平方米，商品类别15种，补助1万元；马河村1户0.5万元，其中马富荣经营农产品（食用油）加工作坊，0.5万元。官泉村3户2.5万元。其中马者不庭院特色手工木盘500件，补助0.5万元。王小明生产生活服务类开办小卖部面积23平方米，商品类别42种，补助1万元；已脱贫户赵芳兰生产生活服务类开办小卖部面积25平方米，商品类别38种，补助1万元；韩川村脱贫户韩川村 4 户 3.4 万元，马志长生产生活服务类开办小卖部面积 20 平方米，商品类别 15 种，补助 1万元。马新文生产生活服务类开办小卖部面积 25 平方米，商品类别 15 种，补助1万元，马文全生产生活服务类开办小卖部面积 20 平方米，商品类别 15 种，补助1万元），马正祥（中蜂 10 箱 补助0.4万元）。汪堡村庭院经济共2户1.975万元，其中王建英生产生活服务类开办小卖部面积20平方米，商品类别15种，补助1万元.汪全仓家养殖鸡650只补助0.975万元；榆树村庭院经济4户补助2.65万元，其中： 1.张多多生产生活服务类开办小卖部面积24平方米，商品类别16种，补助1万元。2.刘常常生产生活服务类开办小卖部面积22平方米，商品类别16种，补助1万元。3.刘岁存产生活服务类开办小卖部面积16平方米，商品类别12种，补助0.5万元。4杨小明菜园种植60平米补助0.15万元。马黑曼村庭院经济脱贫户3户，2万元，马召夫蜜蜂养殖25箱，补助1万元，咸国华手工花卷面条店0.5万元，马杏娃手工凉皮0.5万元。   监测户 6户2.95万元：李山村1户1万元，马保峰养殖中蜂养殖25箱，1万元；芦塬村1户1万元，王小贵开办日用百货小卖部面积26平方米，商品种类40种，补助1万元。榆树村庭院经济2户补助0.65万元，其中。刘三仓生产生活服务类开办小卖部面积18平方米，商品类别11种，补助0.5万元。刘荣来蔬菜种植60平方米补助0.15万元，马黑曼村1户咸英杰蔬菜种植，面积80平米，补助0.15万元；汪堡村1户0.15万元：汪西建菜园（面积150㎡）0.15万元</t>
  </si>
  <si>
    <t>川王镇庭院经济到户补助项目</t>
  </si>
  <si>
    <r>
      <rPr>
        <sz val="16"/>
        <rFont val="宋体"/>
        <charset val="134"/>
      </rPr>
      <t>在川王镇何湾村投资</t>
    </r>
    <r>
      <rPr>
        <sz val="16"/>
        <rFont val="Times New Roman"/>
        <charset val="0"/>
      </rPr>
      <t>0.15</t>
    </r>
    <r>
      <rPr>
        <sz val="16"/>
        <rFont val="宋体"/>
        <charset val="134"/>
      </rPr>
      <t>万元发展特色种植业（小菜园）</t>
    </r>
  </si>
  <si>
    <t>胡川镇脱贫户庭院经济到户补助项目</t>
  </si>
  <si>
    <r>
      <rPr>
        <sz val="14"/>
        <rFont val="宋体"/>
        <charset val="134"/>
      </rPr>
      <t>胡川镇庭院经济</t>
    </r>
    <r>
      <rPr>
        <sz val="14"/>
        <rFont val="Times New Roman"/>
        <charset val="134"/>
      </rPr>
      <t>36</t>
    </r>
    <r>
      <rPr>
        <sz val="14"/>
        <rFont val="宋体"/>
        <charset val="134"/>
      </rPr>
      <t>户，共计</t>
    </r>
    <r>
      <rPr>
        <sz val="14"/>
        <rFont val="Times New Roman"/>
        <charset val="134"/>
      </rPr>
      <t>5.47</t>
    </r>
    <r>
      <rPr>
        <sz val="14"/>
        <rFont val="宋体"/>
        <charset val="134"/>
      </rPr>
      <t>万元，其中脱贫户</t>
    </r>
    <r>
      <rPr>
        <sz val="14"/>
        <rFont val="Times New Roman"/>
        <charset val="134"/>
      </rPr>
      <t>31</t>
    </r>
    <r>
      <rPr>
        <sz val="14"/>
        <rFont val="宋体"/>
        <charset val="134"/>
      </rPr>
      <t>户</t>
    </r>
    <r>
      <rPr>
        <sz val="14"/>
        <rFont val="Times New Roman"/>
        <charset val="134"/>
      </rPr>
      <t>4.64</t>
    </r>
    <r>
      <rPr>
        <sz val="14"/>
        <rFont val="宋体"/>
        <charset val="134"/>
      </rPr>
      <t>万元，胡川村特色养殖中蜂</t>
    </r>
    <r>
      <rPr>
        <sz val="14"/>
        <rFont val="Times New Roman"/>
        <charset val="134"/>
      </rPr>
      <t>1</t>
    </r>
    <r>
      <rPr>
        <sz val="14"/>
        <rFont val="宋体"/>
        <charset val="134"/>
      </rPr>
      <t>户</t>
    </r>
    <r>
      <rPr>
        <sz val="14"/>
        <rFont val="Times New Roman"/>
        <charset val="134"/>
      </rPr>
      <t>5</t>
    </r>
    <r>
      <rPr>
        <sz val="14"/>
        <rFont val="宋体"/>
        <charset val="134"/>
      </rPr>
      <t>箱（李国录</t>
    </r>
    <r>
      <rPr>
        <sz val="14"/>
        <rFont val="Times New Roman"/>
        <charset val="134"/>
      </rPr>
      <t>5</t>
    </r>
    <r>
      <rPr>
        <sz val="14"/>
        <rFont val="宋体"/>
        <charset val="134"/>
      </rPr>
      <t>箱），投资</t>
    </r>
    <r>
      <rPr>
        <sz val="14"/>
        <rFont val="Times New Roman"/>
        <charset val="134"/>
      </rPr>
      <t>0.2</t>
    </r>
    <r>
      <rPr>
        <sz val="14"/>
        <rFont val="宋体"/>
        <charset val="134"/>
      </rPr>
      <t>万元；窑上村特色种植庭院经济</t>
    </r>
    <r>
      <rPr>
        <sz val="14"/>
        <rFont val="Times New Roman"/>
        <charset val="134"/>
      </rPr>
      <t>20</t>
    </r>
    <r>
      <rPr>
        <sz val="14"/>
        <rFont val="宋体"/>
        <charset val="134"/>
      </rPr>
      <t>户（马锦荣、马春魁、马穆沙、咸盘社、马穆儿、海宏杰、毛建国、马建强、李万堂、李万祥、海有社、海金魁、海福荣、李学文、马拾生、李小明、马富贵、马贵选、马社目、马福荣），投资</t>
    </r>
    <r>
      <rPr>
        <sz val="14"/>
        <rFont val="Times New Roman"/>
        <charset val="134"/>
      </rPr>
      <t>3</t>
    </r>
    <r>
      <rPr>
        <sz val="14"/>
        <rFont val="宋体"/>
        <charset val="134"/>
      </rPr>
      <t>万元；宁马村特色种植业</t>
    </r>
    <r>
      <rPr>
        <sz val="14"/>
        <rFont val="Times New Roman"/>
        <charset val="134"/>
      </rPr>
      <t>6</t>
    </r>
    <r>
      <rPr>
        <sz val="14"/>
        <rFont val="宋体"/>
        <charset val="134"/>
      </rPr>
      <t>户（马志义、杨文清、米建明、米建珍、马世雄、王宝元），特色养殖中蜂</t>
    </r>
    <r>
      <rPr>
        <sz val="14"/>
        <rFont val="Times New Roman"/>
        <charset val="134"/>
      </rPr>
      <t>2</t>
    </r>
    <r>
      <rPr>
        <sz val="14"/>
        <rFont val="宋体"/>
        <charset val="134"/>
      </rPr>
      <t>户</t>
    </r>
    <r>
      <rPr>
        <sz val="14"/>
        <rFont val="Times New Roman"/>
        <charset val="134"/>
      </rPr>
      <t>8</t>
    </r>
    <r>
      <rPr>
        <sz val="14"/>
        <rFont val="宋体"/>
        <charset val="134"/>
      </rPr>
      <t>箱（王辉</t>
    </r>
    <r>
      <rPr>
        <sz val="14"/>
        <rFont val="Times New Roman"/>
        <charset val="134"/>
      </rPr>
      <t>4</t>
    </r>
    <r>
      <rPr>
        <sz val="14"/>
        <rFont val="宋体"/>
        <charset val="134"/>
      </rPr>
      <t>箱、米目沙</t>
    </r>
    <r>
      <rPr>
        <sz val="14"/>
        <rFont val="Times New Roman"/>
        <charset val="134"/>
      </rPr>
      <t>4</t>
    </r>
    <r>
      <rPr>
        <sz val="14"/>
        <rFont val="宋体"/>
        <charset val="134"/>
      </rPr>
      <t>箱），投资</t>
    </r>
    <r>
      <rPr>
        <sz val="14"/>
        <rFont val="Times New Roman"/>
        <charset val="134"/>
      </rPr>
      <t>1.14</t>
    </r>
    <r>
      <rPr>
        <sz val="14"/>
        <rFont val="宋体"/>
        <charset val="134"/>
      </rPr>
      <t>万元；祁沟村特色种植业</t>
    </r>
    <r>
      <rPr>
        <sz val="14"/>
        <rFont val="Times New Roman"/>
        <charset val="134"/>
      </rPr>
      <t>2</t>
    </r>
    <r>
      <rPr>
        <sz val="14"/>
        <rFont val="宋体"/>
        <charset val="134"/>
      </rPr>
      <t>户（祁江海、蒲巴牛），投资</t>
    </r>
    <r>
      <rPr>
        <sz val="14"/>
        <rFont val="Times New Roman"/>
        <charset val="134"/>
      </rPr>
      <t>0.3</t>
    </r>
    <r>
      <rPr>
        <sz val="14"/>
        <rFont val="宋体"/>
        <charset val="134"/>
      </rPr>
      <t>万元。监测户</t>
    </r>
    <r>
      <rPr>
        <sz val="14"/>
        <rFont val="Times New Roman"/>
        <charset val="134"/>
      </rPr>
      <t xml:space="preserve"> 5</t>
    </r>
    <r>
      <rPr>
        <sz val="14"/>
        <rFont val="宋体"/>
        <charset val="134"/>
      </rPr>
      <t>户</t>
    </r>
    <r>
      <rPr>
        <sz val="14"/>
        <rFont val="Times New Roman"/>
        <charset val="134"/>
      </rPr>
      <t>0.75</t>
    </r>
    <r>
      <rPr>
        <sz val="14"/>
        <rFont val="宋体"/>
        <charset val="134"/>
      </rPr>
      <t>万元，阳山村特色种植业</t>
    </r>
    <r>
      <rPr>
        <sz val="14"/>
        <rFont val="Times New Roman"/>
        <charset val="134"/>
      </rPr>
      <t>2</t>
    </r>
    <r>
      <rPr>
        <sz val="14"/>
        <rFont val="宋体"/>
        <charset val="134"/>
      </rPr>
      <t>户（王金海</t>
    </r>
    <r>
      <rPr>
        <sz val="14"/>
        <rFont val="Times New Roman"/>
        <charset val="134"/>
      </rPr>
      <t xml:space="preserve"> </t>
    </r>
    <r>
      <rPr>
        <sz val="14"/>
        <rFont val="宋体"/>
        <charset val="134"/>
      </rPr>
      <t>、王巴兰），投资</t>
    </r>
    <r>
      <rPr>
        <sz val="14"/>
        <rFont val="Times New Roman"/>
        <charset val="134"/>
      </rPr>
      <t>0.3</t>
    </r>
    <r>
      <rPr>
        <sz val="14"/>
        <rFont val="宋体"/>
        <charset val="134"/>
      </rPr>
      <t>万元；深坷村庭院特色种植</t>
    </r>
    <r>
      <rPr>
        <sz val="14"/>
        <rFont val="Times New Roman"/>
        <charset val="134"/>
      </rPr>
      <t>2</t>
    </r>
    <r>
      <rPr>
        <sz val="14"/>
        <rFont val="宋体"/>
        <charset val="134"/>
      </rPr>
      <t>户（马仁义、杨生有），投资</t>
    </r>
    <r>
      <rPr>
        <sz val="14"/>
        <rFont val="Times New Roman"/>
        <charset val="134"/>
      </rPr>
      <t>0.3</t>
    </r>
    <r>
      <rPr>
        <sz val="14"/>
        <rFont val="宋体"/>
        <charset val="134"/>
      </rPr>
      <t>万元；祁沟村特色种植业</t>
    </r>
    <r>
      <rPr>
        <sz val="14"/>
        <rFont val="Times New Roman"/>
        <charset val="134"/>
      </rPr>
      <t>1</t>
    </r>
    <r>
      <rPr>
        <sz val="14"/>
        <rFont val="宋体"/>
        <charset val="134"/>
      </rPr>
      <t>户（祁晓宗），投资</t>
    </r>
    <r>
      <rPr>
        <sz val="14"/>
        <rFont val="Times New Roman"/>
        <charset val="134"/>
      </rPr>
      <t>0.15</t>
    </r>
    <r>
      <rPr>
        <sz val="14"/>
        <rFont val="宋体"/>
        <charset val="134"/>
      </rPr>
      <t>万元。</t>
    </r>
  </si>
  <si>
    <t>闫家乡庭院经济到户补助项目</t>
  </si>
  <si>
    <t>2025年1月—2025年12月</t>
  </si>
  <si>
    <r>
      <rPr>
        <sz val="14"/>
        <rFont val="宋体"/>
        <charset val="134"/>
      </rPr>
      <t>闫家乡三类户、脱贫户庭院经济补助项目</t>
    </r>
    <r>
      <rPr>
        <sz val="14"/>
        <rFont val="Times New Roman"/>
        <charset val="0"/>
      </rPr>
      <t>32</t>
    </r>
    <r>
      <rPr>
        <sz val="14"/>
        <rFont val="宋体"/>
        <charset val="134"/>
      </rPr>
      <t>户，补助资金</t>
    </r>
    <r>
      <rPr>
        <sz val="14"/>
        <rFont val="Times New Roman"/>
        <charset val="0"/>
      </rPr>
      <t>7.56</t>
    </r>
    <r>
      <rPr>
        <sz val="14"/>
        <rFont val="宋体"/>
        <charset val="134"/>
      </rPr>
      <t>万元，其中：后山村实施发展庭院经济特色种植小菜园</t>
    </r>
    <r>
      <rPr>
        <sz val="14"/>
        <rFont val="Times New Roman"/>
        <charset val="0"/>
      </rPr>
      <t>1</t>
    </r>
    <r>
      <rPr>
        <sz val="14"/>
        <rFont val="宋体"/>
        <charset val="134"/>
      </rPr>
      <t>户赵春秀，补助</t>
    </r>
    <r>
      <rPr>
        <sz val="14"/>
        <rFont val="Times New Roman"/>
        <charset val="0"/>
      </rPr>
      <t>1500</t>
    </r>
    <r>
      <rPr>
        <sz val="14"/>
        <rFont val="宋体"/>
        <charset val="134"/>
      </rPr>
      <t>元，总计</t>
    </r>
    <r>
      <rPr>
        <sz val="14"/>
        <rFont val="Times New Roman"/>
        <charset val="0"/>
      </rPr>
      <t>0.15</t>
    </r>
    <r>
      <rPr>
        <sz val="14"/>
        <rFont val="宋体"/>
        <charset val="134"/>
      </rPr>
      <t>元；王三商申报实施特色养殖中蜂养殖</t>
    </r>
    <r>
      <rPr>
        <sz val="14"/>
        <rFont val="Times New Roman"/>
        <charset val="0"/>
      </rPr>
      <t>20</t>
    </r>
    <r>
      <rPr>
        <sz val="14"/>
        <rFont val="宋体"/>
        <charset val="134"/>
      </rPr>
      <t>箱，每箱补助</t>
    </r>
    <r>
      <rPr>
        <sz val="14"/>
        <rFont val="Times New Roman"/>
        <charset val="0"/>
      </rPr>
      <t>400</t>
    </r>
    <r>
      <rPr>
        <sz val="14"/>
        <rFont val="宋体"/>
        <charset val="134"/>
      </rPr>
      <t>元，总计</t>
    </r>
    <r>
      <rPr>
        <sz val="14"/>
        <rFont val="Times New Roman"/>
        <charset val="0"/>
      </rPr>
      <t>0.8</t>
    </r>
    <r>
      <rPr>
        <sz val="14"/>
        <rFont val="宋体"/>
        <charset val="134"/>
      </rPr>
      <t>万元。王坪村申报特色养殖中蜂</t>
    </r>
    <r>
      <rPr>
        <sz val="14"/>
        <rFont val="Times New Roman"/>
        <charset val="0"/>
      </rPr>
      <t>1</t>
    </r>
    <r>
      <rPr>
        <sz val="14"/>
        <rFont val="宋体"/>
        <charset val="134"/>
      </rPr>
      <t>户</t>
    </r>
    <r>
      <rPr>
        <sz val="14"/>
        <rFont val="Times New Roman"/>
        <charset val="0"/>
      </rPr>
      <t>25</t>
    </r>
    <r>
      <rPr>
        <sz val="14"/>
        <rFont val="宋体"/>
        <charset val="134"/>
      </rPr>
      <t>箱，其中王续年</t>
    </r>
    <r>
      <rPr>
        <sz val="14"/>
        <rFont val="Times New Roman"/>
        <charset val="0"/>
      </rPr>
      <t>25</t>
    </r>
    <r>
      <rPr>
        <sz val="14"/>
        <rFont val="宋体"/>
        <charset val="134"/>
      </rPr>
      <t>箱，每箱补助</t>
    </r>
    <r>
      <rPr>
        <sz val="14"/>
        <rFont val="Times New Roman"/>
        <charset val="0"/>
      </rPr>
      <t>400</t>
    </r>
    <r>
      <rPr>
        <sz val="14"/>
        <rFont val="宋体"/>
        <charset val="134"/>
      </rPr>
      <t>元，共计</t>
    </r>
    <r>
      <rPr>
        <sz val="14"/>
        <rFont val="Times New Roman"/>
        <charset val="0"/>
      </rPr>
      <t>1</t>
    </r>
    <r>
      <rPr>
        <sz val="14"/>
        <rFont val="宋体"/>
        <charset val="134"/>
      </rPr>
      <t>万元。付堡村实施庭院特色种植小菜园</t>
    </r>
    <r>
      <rPr>
        <sz val="14"/>
        <rFont val="Times New Roman"/>
        <charset val="0"/>
      </rPr>
      <t>2</t>
    </r>
    <r>
      <rPr>
        <sz val="14"/>
        <rFont val="宋体"/>
        <charset val="134"/>
      </rPr>
      <t>户（王小林，王福真），每户补助</t>
    </r>
    <r>
      <rPr>
        <sz val="14"/>
        <rFont val="Times New Roman"/>
        <charset val="0"/>
      </rPr>
      <t>1500</t>
    </r>
    <r>
      <rPr>
        <sz val="14"/>
        <rFont val="宋体"/>
        <charset val="134"/>
      </rPr>
      <t>元，总计资金</t>
    </r>
    <r>
      <rPr>
        <sz val="14"/>
        <rFont val="Times New Roman"/>
        <charset val="0"/>
      </rPr>
      <t>0.3</t>
    </r>
    <r>
      <rPr>
        <sz val="14"/>
        <rFont val="宋体"/>
        <charset val="134"/>
      </rPr>
      <t>万元；鲁应虎申报庭院特色养殖中蜂</t>
    </r>
    <r>
      <rPr>
        <sz val="14"/>
        <rFont val="Times New Roman"/>
        <charset val="0"/>
      </rPr>
      <t>10</t>
    </r>
    <r>
      <rPr>
        <sz val="14"/>
        <rFont val="宋体"/>
        <charset val="134"/>
      </rPr>
      <t>箱，每箱补助</t>
    </r>
    <r>
      <rPr>
        <sz val="14"/>
        <rFont val="Times New Roman"/>
        <charset val="0"/>
      </rPr>
      <t>400</t>
    </r>
    <r>
      <rPr>
        <sz val="14"/>
        <rFont val="宋体"/>
        <charset val="134"/>
      </rPr>
      <t>元，合计</t>
    </r>
    <r>
      <rPr>
        <sz val="14"/>
        <rFont val="Times New Roman"/>
        <charset val="0"/>
      </rPr>
      <t>0.4</t>
    </r>
    <r>
      <rPr>
        <sz val="14"/>
        <rFont val="宋体"/>
        <charset val="134"/>
      </rPr>
      <t>万元；神树村发展经济特色种植小菜园</t>
    </r>
    <r>
      <rPr>
        <sz val="14"/>
        <rFont val="Times New Roman"/>
        <charset val="0"/>
      </rPr>
      <t>23</t>
    </r>
    <r>
      <rPr>
        <sz val="14"/>
        <rFont val="宋体"/>
        <charset val="134"/>
      </rPr>
      <t>户（马晓文、马有仓、马胡胡、马拜拜、马永珍、马买彦、沙存夫、毛清才</t>
    </r>
    <r>
      <rPr>
        <sz val="14"/>
        <rFont val="Times New Roman"/>
        <charset val="0"/>
      </rPr>
      <t xml:space="preserve"> </t>
    </r>
    <r>
      <rPr>
        <sz val="14"/>
        <rFont val="宋体"/>
        <charset val="134"/>
      </rPr>
      <t>、沙小平、张万有</t>
    </r>
    <r>
      <rPr>
        <sz val="14"/>
        <rFont val="Times New Roman"/>
        <charset val="0"/>
      </rPr>
      <t xml:space="preserve"> </t>
    </r>
    <r>
      <rPr>
        <sz val="14"/>
        <rFont val="宋体"/>
        <charset val="134"/>
      </rPr>
      <t>、杨少林、沙志清</t>
    </r>
    <r>
      <rPr>
        <sz val="14"/>
        <rFont val="Times New Roman"/>
        <charset val="0"/>
      </rPr>
      <t xml:space="preserve"> </t>
    </r>
    <r>
      <rPr>
        <sz val="14"/>
        <rFont val="宋体"/>
        <charset val="134"/>
      </rPr>
      <t>、张喜娃、张忠效、毛志祥</t>
    </r>
    <r>
      <rPr>
        <sz val="14"/>
        <rFont val="Times New Roman"/>
        <charset val="0"/>
      </rPr>
      <t xml:space="preserve"> </t>
    </r>
    <r>
      <rPr>
        <sz val="14"/>
        <rFont val="宋体"/>
        <charset val="134"/>
      </rPr>
      <t>、黎格也、马志清、马向东、张永明、张小羊、马买籽、毛志珍、马银仓），每户补助</t>
    </r>
    <r>
      <rPr>
        <sz val="14"/>
        <rFont val="Times New Roman"/>
        <charset val="0"/>
      </rPr>
      <t>1500</t>
    </r>
    <r>
      <rPr>
        <sz val="14"/>
        <rFont val="宋体"/>
        <charset val="134"/>
      </rPr>
      <t>元，共计</t>
    </r>
    <r>
      <rPr>
        <sz val="14"/>
        <rFont val="Times New Roman"/>
        <charset val="0"/>
      </rPr>
      <t>3.45</t>
    </r>
    <r>
      <rPr>
        <sz val="14"/>
        <rFont val="宋体"/>
        <charset val="134"/>
      </rPr>
      <t>万元，马平儿申报庭院特色手工针织品共计</t>
    </r>
    <r>
      <rPr>
        <sz val="14"/>
        <rFont val="Times New Roman"/>
        <charset val="0"/>
      </rPr>
      <t>100</t>
    </r>
    <r>
      <rPr>
        <sz val="14"/>
        <rFont val="宋体"/>
        <charset val="134"/>
      </rPr>
      <t>件，每件补助</t>
    </r>
    <r>
      <rPr>
        <sz val="14"/>
        <rFont val="Times New Roman"/>
        <charset val="0"/>
      </rPr>
      <t>10</t>
    </r>
    <r>
      <rPr>
        <sz val="14"/>
        <rFont val="宋体"/>
        <charset val="134"/>
      </rPr>
      <t>元，共计</t>
    </r>
    <r>
      <rPr>
        <sz val="14"/>
        <rFont val="Times New Roman"/>
        <charset val="0"/>
      </rPr>
      <t>0.1</t>
    </r>
    <r>
      <rPr>
        <sz val="14"/>
        <rFont val="宋体"/>
        <charset val="134"/>
      </rPr>
      <t>万元。朝阳村申报庭院特色养殖中蜂</t>
    </r>
    <r>
      <rPr>
        <sz val="14"/>
        <rFont val="Times New Roman"/>
        <charset val="0"/>
      </rPr>
      <t>2</t>
    </r>
    <r>
      <rPr>
        <sz val="14"/>
        <rFont val="宋体"/>
        <charset val="134"/>
      </rPr>
      <t>户</t>
    </r>
    <r>
      <rPr>
        <sz val="14"/>
        <rFont val="Times New Roman"/>
        <charset val="0"/>
      </rPr>
      <t>34</t>
    </r>
    <r>
      <rPr>
        <sz val="14"/>
        <rFont val="宋体"/>
        <charset val="134"/>
      </rPr>
      <t>箱（马忠强</t>
    </r>
    <r>
      <rPr>
        <sz val="14"/>
        <rFont val="Times New Roman"/>
        <charset val="0"/>
      </rPr>
      <t>10</t>
    </r>
    <r>
      <rPr>
        <sz val="14"/>
        <rFont val="宋体"/>
        <charset val="134"/>
      </rPr>
      <t>箱、陈古拜</t>
    </r>
    <r>
      <rPr>
        <sz val="14"/>
        <rFont val="Times New Roman"/>
        <charset val="0"/>
      </rPr>
      <t>24</t>
    </r>
    <r>
      <rPr>
        <sz val="14"/>
        <rFont val="宋体"/>
        <charset val="134"/>
      </rPr>
      <t>箱），每箱补助</t>
    </r>
    <r>
      <rPr>
        <sz val="14"/>
        <rFont val="Times New Roman"/>
        <charset val="0"/>
      </rPr>
      <t>400</t>
    </r>
    <r>
      <rPr>
        <sz val="14"/>
        <rFont val="宋体"/>
        <charset val="134"/>
      </rPr>
      <t>元，共计</t>
    </r>
    <r>
      <rPr>
        <sz val="14"/>
        <rFont val="Times New Roman"/>
        <charset val="0"/>
      </rPr>
      <t>1.36</t>
    </r>
    <r>
      <rPr>
        <sz val="14"/>
        <rFont val="宋体"/>
        <charset val="134"/>
      </rPr>
      <t>万元。</t>
    </r>
  </si>
  <si>
    <t>刘堡镇庭院经济到户补助到户项目</t>
  </si>
  <si>
    <t>共计15村85户共计20.84万元。王山村共计2户1.4万元，其中小卖铺1户36㎡商品类别15种补助1万元；特色养殖中蜂1户10箱共0.4万元。丰银村共计4户0.55万元。其中特色种植微菜园2户0.3万元，特色养殖鸽子1户100只0.15万元，手工艺品1户100件0.1万元。高家村特色种植微菜园3户3座共计0.45万元。李山村特色种植微菜园6户6座共计0.9万元。刘堡村共计10户2.55万元，其中特色种植微菜园2户0.3万元，特色养殖1户0.4万元（中蜂1户10箱0.4万元），特色手工6户0.85万元（柳编共5户总计550件0.55万元：其中刘根鱼120件、 刘万中110件、刘久平110件、刘国庆100件、张双劳110件；刺绣及手工制作1户梁晓霞300件0.3万元），小卖部1户25平米以上，种类30种以上补助1万元。芦科村特色养殖中蜂5户23箱0.92万元。罗湾村特色种植微菜园7户7个共计1.05万元。王家村特色养殖中蜂3户15箱共计0.6万元。小湾村共计7户1.44万元，其中特色养殖6户0.94万元（成年鸡1户100只0.15万元、鸽子4户420只0.63万元、中蜂1户4箱0.16万元），小卖部1户面积18平方米，商品类别25种，补助5000元。窑儿村共计8户3.15万元，其中特色养殖中蜂3户60箱共2.4万元，特色种植微菜园5户5个0.75万元。郑沟村共计6户2.44万元，其中特色养殖中蜂5户36箱1.44万元，小卖铺1户面积在20平米以上，商品类别40种，补贴1万元。董家村共计2户0.7万元，其中小卖铺1户庭院经济生产生活服务类开办小卖部面积15平方米，商品类别13种，补助5000元，特色养殖中蜂1户5箱0.2万元。杜家村共7户1.05万元，特色养殖鸽子4户400只0.6万元，特色种植微菜园3户0.45万元。五星村特色养殖中蜂共计12户36箱1.44万元。梨园村特色养殖中蜂3户55箱共计2.2万元。</t>
  </si>
  <si>
    <t>恭门镇庭院特色种植项目</t>
  </si>
  <si>
    <r>
      <rPr>
        <sz val="16"/>
        <rFont val="宋体"/>
        <charset val="134"/>
      </rPr>
      <t>庭院经济项目共</t>
    </r>
    <r>
      <rPr>
        <sz val="16"/>
        <rFont val="Times New Roman"/>
        <charset val="134"/>
      </rPr>
      <t>27.49</t>
    </r>
    <r>
      <rPr>
        <sz val="16"/>
        <rFont val="宋体"/>
        <charset val="134"/>
      </rPr>
      <t>万元。其中：特色种植</t>
    </r>
    <r>
      <rPr>
        <sz val="16"/>
        <rFont val="Times New Roman"/>
        <charset val="134"/>
      </rPr>
      <t>24.9</t>
    </r>
    <r>
      <rPr>
        <sz val="16"/>
        <rFont val="宋体"/>
        <charset val="134"/>
      </rPr>
      <t>万元。梁湾村</t>
    </r>
    <r>
      <rPr>
        <sz val="16"/>
        <rFont val="Times New Roman"/>
        <charset val="134"/>
      </rPr>
      <t>23</t>
    </r>
    <r>
      <rPr>
        <sz val="16"/>
        <rFont val="宋体"/>
        <charset val="134"/>
      </rPr>
      <t>户</t>
    </r>
    <r>
      <rPr>
        <sz val="16"/>
        <rFont val="Times New Roman"/>
        <charset val="134"/>
      </rPr>
      <t>13</t>
    </r>
    <r>
      <rPr>
        <sz val="16"/>
        <rFont val="宋体"/>
        <charset val="134"/>
      </rPr>
      <t>亩微菜园</t>
    </r>
    <r>
      <rPr>
        <sz val="16"/>
        <rFont val="Times New Roman"/>
        <charset val="134"/>
      </rPr>
      <t>3.45</t>
    </r>
    <r>
      <rPr>
        <sz val="16"/>
        <rFont val="宋体"/>
        <charset val="134"/>
      </rPr>
      <t>万元、海河村</t>
    </r>
    <r>
      <rPr>
        <sz val="16"/>
        <rFont val="Times New Roman"/>
        <charset val="134"/>
      </rPr>
      <t>3</t>
    </r>
    <r>
      <rPr>
        <sz val="16"/>
        <rFont val="宋体"/>
        <charset val="134"/>
      </rPr>
      <t>户微菜园</t>
    </r>
    <r>
      <rPr>
        <sz val="16"/>
        <rFont val="Times New Roman"/>
        <charset val="134"/>
      </rPr>
      <t>1.5</t>
    </r>
    <r>
      <rPr>
        <sz val="16"/>
        <rFont val="宋体"/>
        <charset val="134"/>
      </rPr>
      <t>亩</t>
    </r>
    <r>
      <rPr>
        <sz val="16"/>
        <rFont val="Times New Roman"/>
        <charset val="134"/>
      </rPr>
      <t>0.45</t>
    </r>
    <r>
      <rPr>
        <sz val="16"/>
        <rFont val="宋体"/>
        <charset val="134"/>
      </rPr>
      <t>万元、毛磨村微菜园</t>
    </r>
    <r>
      <rPr>
        <sz val="16"/>
        <rFont val="Times New Roman"/>
        <charset val="134"/>
      </rPr>
      <t>7</t>
    </r>
    <r>
      <rPr>
        <sz val="16"/>
        <rFont val="宋体"/>
        <charset val="134"/>
      </rPr>
      <t>户</t>
    </r>
    <r>
      <rPr>
        <sz val="16"/>
        <rFont val="Times New Roman"/>
        <charset val="134"/>
      </rPr>
      <t>0.63</t>
    </r>
    <r>
      <rPr>
        <sz val="16"/>
        <rFont val="宋体"/>
        <charset val="134"/>
      </rPr>
      <t>亩</t>
    </r>
    <r>
      <rPr>
        <sz val="16"/>
        <rFont val="Times New Roman"/>
        <charset val="134"/>
      </rPr>
      <t>1.05</t>
    </r>
    <r>
      <rPr>
        <sz val="16"/>
        <rFont val="宋体"/>
        <charset val="134"/>
      </rPr>
      <t>万元、仁湾村微菜园</t>
    </r>
    <r>
      <rPr>
        <sz val="16"/>
        <rFont val="Times New Roman"/>
        <charset val="134"/>
      </rPr>
      <t>1</t>
    </r>
    <r>
      <rPr>
        <sz val="16"/>
        <rFont val="宋体"/>
        <charset val="134"/>
      </rPr>
      <t>户</t>
    </r>
    <r>
      <rPr>
        <sz val="16"/>
        <rFont val="Times New Roman"/>
        <charset val="134"/>
      </rPr>
      <t>0.15</t>
    </r>
    <r>
      <rPr>
        <sz val="16"/>
        <rFont val="宋体"/>
        <charset val="134"/>
      </rPr>
      <t>万元、麻山村脱贫户</t>
    </r>
    <r>
      <rPr>
        <sz val="16"/>
        <rFont val="Times New Roman"/>
        <charset val="134"/>
      </rPr>
      <t>21</t>
    </r>
    <r>
      <rPr>
        <sz val="16"/>
        <rFont val="宋体"/>
        <charset val="134"/>
      </rPr>
      <t>户微菜园</t>
    </r>
    <r>
      <rPr>
        <sz val="16"/>
        <rFont val="Times New Roman"/>
        <charset val="134"/>
      </rPr>
      <t>3.15</t>
    </r>
    <r>
      <rPr>
        <sz val="16"/>
        <rFont val="宋体"/>
        <charset val="134"/>
      </rPr>
      <t>亩</t>
    </r>
    <r>
      <rPr>
        <sz val="16"/>
        <rFont val="Times New Roman"/>
        <charset val="134"/>
      </rPr>
      <t>3.15</t>
    </r>
    <r>
      <rPr>
        <sz val="16"/>
        <rFont val="宋体"/>
        <charset val="134"/>
      </rPr>
      <t>万元、三类户</t>
    </r>
    <r>
      <rPr>
        <sz val="16"/>
        <rFont val="Times New Roman"/>
        <charset val="134"/>
      </rPr>
      <t>2</t>
    </r>
    <r>
      <rPr>
        <sz val="16"/>
        <rFont val="宋体"/>
        <charset val="134"/>
      </rPr>
      <t>户微菜园</t>
    </r>
    <r>
      <rPr>
        <sz val="16"/>
        <rFont val="Times New Roman"/>
        <charset val="134"/>
      </rPr>
      <t>0.3</t>
    </r>
    <r>
      <rPr>
        <sz val="16"/>
        <rFont val="宋体"/>
        <charset val="134"/>
      </rPr>
      <t>亩</t>
    </r>
    <r>
      <rPr>
        <sz val="16"/>
        <rFont val="Times New Roman"/>
        <charset val="134"/>
      </rPr>
      <t>0.3</t>
    </r>
    <r>
      <rPr>
        <sz val="16"/>
        <rFont val="宋体"/>
        <charset val="134"/>
      </rPr>
      <t>万元、团结村</t>
    </r>
    <r>
      <rPr>
        <sz val="16"/>
        <rFont val="Times New Roman"/>
        <charset val="134"/>
      </rPr>
      <t>29</t>
    </r>
    <r>
      <rPr>
        <sz val="16"/>
        <rFont val="宋体"/>
        <charset val="134"/>
      </rPr>
      <t>户微菜园</t>
    </r>
    <r>
      <rPr>
        <sz val="16"/>
        <rFont val="Times New Roman"/>
        <charset val="134"/>
      </rPr>
      <t>4.35</t>
    </r>
    <r>
      <rPr>
        <sz val="16"/>
        <rFont val="宋体"/>
        <charset val="134"/>
      </rPr>
      <t>万元、西关村</t>
    </r>
    <r>
      <rPr>
        <sz val="16"/>
        <rFont val="Times New Roman"/>
        <charset val="134"/>
      </rPr>
      <t>1</t>
    </r>
    <r>
      <rPr>
        <sz val="16"/>
        <rFont val="宋体"/>
        <charset val="134"/>
      </rPr>
      <t>户微菜园</t>
    </r>
    <r>
      <rPr>
        <sz val="16"/>
        <rFont val="Times New Roman"/>
        <charset val="134"/>
      </rPr>
      <t>0.2</t>
    </r>
    <r>
      <rPr>
        <sz val="16"/>
        <rFont val="宋体"/>
        <charset val="134"/>
      </rPr>
      <t>亩</t>
    </r>
    <r>
      <rPr>
        <sz val="16"/>
        <rFont val="Times New Roman"/>
        <charset val="134"/>
      </rPr>
      <t>0.15</t>
    </r>
    <r>
      <rPr>
        <sz val="16"/>
        <rFont val="宋体"/>
        <charset val="134"/>
      </rPr>
      <t>万元、西坡村</t>
    </r>
    <r>
      <rPr>
        <sz val="16"/>
        <rFont val="Times New Roman"/>
        <charset val="134"/>
      </rPr>
      <t>21</t>
    </r>
    <r>
      <rPr>
        <sz val="16"/>
        <rFont val="宋体"/>
        <charset val="134"/>
      </rPr>
      <t>户微菜园</t>
    </r>
    <r>
      <rPr>
        <sz val="16"/>
        <rFont val="Times New Roman"/>
        <charset val="134"/>
      </rPr>
      <t>2.4</t>
    </r>
    <r>
      <rPr>
        <sz val="16"/>
        <rFont val="宋体"/>
        <charset val="134"/>
      </rPr>
      <t>亩</t>
    </r>
    <r>
      <rPr>
        <sz val="16"/>
        <rFont val="Times New Roman"/>
        <charset val="134"/>
      </rPr>
      <t>3.15</t>
    </r>
    <r>
      <rPr>
        <sz val="16"/>
        <rFont val="宋体"/>
        <charset val="134"/>
      </rPr>
      <t>万元、杨坡村</t>
    </r>
    <r>
      <rPr>
        <sz val="16"/>
        <rFont val="Times New Roman"/>
        <charset val="134"/>
      </rPr>
      <t>9</t>
    </r>
    <r>
      <rPr>
        <sz val="16"/>
        <rFont val="宋体"/>
        <charset val="134"/>
      </rPr>
      <t>户微菜园</t>
    </r>
    <r>
      <rPr>
        <sz val="16"/>
        <rFont val="Times New Roman"/>
        <charset val="134"/>
      </rPr>
      <t>3.9</t>
    </r>
    <r>
      <rPr>
        <sz val="16"/>
        <rFont val="宋体"/>
        <charset val="134"/>
      </rPr>
      <t>亩</t>
    </r>
    <r>
      <rPr>
        <sz val="16"/>
        <rFont val="Times New Roman"/>
        <charset val="134"/>
      </rPr>
      <t>1.35</t>
    </r>
    <r>
      <rPr>
        <sz val="16"/>
        <rFont val="宋体"/>
        <charset val="134"/>
      </rPr>
      <t>万元、阴山村</t>
    </r>
    <r>
      <rPr>
        <sz val="16"/>
        <rFont val="Times New Roman"/>
        <charset val="134"/>
      </rPr>
      <t>4</t>
    </r>
    <r>
      <rPr>
        <sz val="16"/>
        <rFont val="宋体"/>
        <charset val="134"/>
      </rPr>
      <t>户微菜园</t>
    </r>
    <r>
      <rPr>
        <sz val="16"/>
        <rFont val="Times New Roman"/>
        <charset val="134"/>
      </rPr>
      <t>0.4</t>
    </r>
    <r>
      <rPr>
        <sz val="16"/>
        <rFont val="宋体"/>
        <charset val="134"/>
      </rPr>
      <t>亩</t>
    </r>
    <r>
      <rPr>
        <sz val="16"/>
        <rFont val="Times New Roman"/>
        <charset val="134"/>
      </rPr>
      <t>0.6</t>
    </r>
    <r>
      <rPr>
        <sz val="16"/>
        <rFont val="宋体"/>
        <charset val="134"/>
      </rPr>
      <t>万元、河峪村</t>
    </r>
    <r>
      <rPr>
        <sz val="16"/>
        <rFont val="Times New Roman"/>
        <charset val="134"/>
      </rPr>
      <t>9</t>
    </r>
    <r>
      <rPr>
        <sz val="16"/>
        <rFont val="宋体"/>
        <charset val="134"/>
      </rPr>
      <t>户微菜园</t>
    </r>
    <r>
      <rPr>
        <sz val="16"/>
        <rFont val="Times New Roman"/>
        <charset val="134"/>
      </rPr>
      <t>0.9</t>
    </r>
    <r>
      <rPr>
        <sz val="16"/>
        <rFont val="宋体"/>
        <charset val="134"/>
      </rPr>
      <t>亩</t>
    </r>
    <r>
      <rPr>
        <sz val="16"/>
        <rFont val="Times New Roman"/>
        <charset val="134"/>
      </rPr>
      <t>1.35</t>
    </r>
    <r>
      <rPr>
        <sz val="16"/>
        <rFont val="宋体"/>
        <charset val="134"/>
      </rPr>
      <t>万元、袁河村</t>
    </r>
    <r>
      <rPr>
        <sz val="16"/>
        <rFont val="Times New Roman"/>
        <charset val="134"/>
      </rPr>
      <t>9</t>
    </r>
    <r>
      <rPr>
        <sz val="16"/>
        <rFont val="宋体"/>
        <charset val="134"/>
      </rPr>
      <t>户微菜园</t>
    </r>
    <r>
      <rPr>
        <sz val="16"/>
        <rFont val="Times New Roman"/>
        <charset val="134"/>
      </rPr>
      <t>4.5</t>
    </r>
    <r>
      <rPr>
        <sz val="16"/>
        <rFont val="宋体"/>
        <charset val="134"/>
      </rPr>
      <t>亩</t>
    </r>
    <r>
      <rPr>
        <sz val="16"/>
        <rFont val="Times New Roman"/>
        <charset val="134"/>
      </rPr>
      <t>1.35</t>
    </r>
    <r>
      <rPr>
        <sz val="16"/>
        <rFont val="宋体"/>
        <charset val="134"/>
      </rPr>
      <t>万元、麻崖村</t>
    </r>
    <r>
      <rPr>
        <sz val="16"/>
        <rFont val="Times New Roman"/>
        <charset val="134"/>
      </rPr>
      <t>19</t>
    </r>
    <r>
      <rPr>
        <sz val="16"/>
        <rFont val="宋体"/>
        <charset val="134"/>
      </rPr>
      <t>户微菜园</t>
    </r>
    <r>
      <rPr>
        <sz val="16"/>
        <rFont val="Times New Roman"/>
        <charset val="134"/>
      </rPr>
      <t>2.85</t>
    </r>
    <r>
      <rPr>
        <sz val="16"/>
        <rFont val="宋体"/>
        <charset val="134"/>
      </rPr>
      <t>万元、张窑村</t>
    </r>
    <r>
      <rPr>
        <sz val="16"/>
        <rFont val="Times New Roman"/>
        <charset val="134"/>
      </rPr>
      <t>8</t>
    </r>
    <r>
      <rPr>
        <sz val="16"/>
        <rFont val="宋体"/>
        <charset val="134"/>
      </rPr>
      <t>户微菜园</t>
    </r>
    <r>
      <rPr>
        <sz val="16"/>
        <rFont val="Times New Roman"/>
        <charset val="134"/>
      </rPr>
      <t>1.2</t>
    </r>
    <r>
      <rPr>
        <sz val="16"/>
        <rFont val="宋体"/>
        <charset val="134"/>
      </rPr>
      <t>亩</t>
    </r>
    <r>
      <rPr>
        <sz val="16"/>
        <rFont val="Times New Roman"/>
        <charset val="134"/>
      </rPr>
      <t>1.2</t>
    </r>
    <r>
      <rPr>
        <sz val="16"/>
        <rFont val="宋体"/>
        <charset val="134"/>
      </rPr>
      <t>万元；特色养殖</t>
    </r>
    <r>
      <rPr>
        <sz val="16"/>
        <rFont val="Times New Roman"/>
        <charset val="134"/>
      </rPr>
      <t>2.09</t>
    </r>
    <r>
      <rPr>
        <sz val="16"/>
        <rFont val="宋体"/>
        <charset val="134"/>
      </rPr>
      <t>万元。天河村脱贫户</t>
    </r>
    <r>
      <rPr>
        <sz val="16"/>
        <rFont val="Times New Roman"/>
        <charset val="134"/>
      </rPr>
      <t>3</t>
    </r>
    <r>
      <rPr>
        <sz val="16"/>
        <rFont val="宋体"/>
        <charset val="134"/>
      </rPr>
      <t>户蜜蜂</t>
    </r>
    <r>
      <rPr>
        <sz val="16"/>
        <rFont val="Times New Roman"/>
        <charset val="134"/>
      </rPr>
      <t>21</t>
    </r>
    <r>
      <rPr>
        <sz val="16"/>
        <rFont val="宋体"/>
        <charset val="134"/>
      </rPr>
      <t>箱</t>
    </r>
    <r>
      <rPr>
        <sz val="16"/>
        <rFont val="Times New Roman"/>
        <charset val="134"/>
      </rPr>
      <t>0.84</t>
    </r>
    <r>
      <rPr>
        <sz val="16"/>
        <rFont val="宋体"/>
        <charset val="134"/>
      </rPr>
      <t>万元、三类户</t>
    </r>
    <r>
      <rPr>
        <sz val="16"/>
        <rFont val="Times New Roman"/>
        <charset val="134"/>
      </rPr>
      <t>1</t>
    </r>
    <r>
      <rPr>
        <sz val="16"/>
        <rFont val="宋体"/>
        <charset val="134"/>
      </rPr>
      <t>户</t>
    </r>
    <r>
      <rPr>
        <sz val="16"/>
        <rFont val="Times New Roman"/>
        <charset val="134"/>
      </rPr>
      <t>5</t>
    </r>
    <r>
      <rPr>
        <sz val="16"/>
        <rFont val="宋体"/>
        <charset val="134"/>
      </rPr>
      <t>箱</t>
    </r>
    <r>
      <rPr>
        <sz val="16"/>
        <rFont val="Times New Roman"/>
        <charset val="134"/>
      </rPr>
      <t>0.2</t>
    </r>
    <r>
      <rPr>
        <sz val="16"/>
        <rFont val="宋体"/>
        <charset val="134"/>
      </rPr>
      <t>万元，团结村脱贫户</t>
    </r>
    <r>
      <rPr>
        <sz val="16"/>
        <rFont val="Times New Roman"/>
        <charset val="134"/>
      </rPr>
      <t>2</t>
    </r>
    <r>
      <rPr>
        <sz val="16"/>
        <rFont val="宋体"/>
        <charset val="134"/>
      </rPr>
      <t>户</t>
    </r>
    <r>
      <rPr>
        <sz val="16"/>
        <rFont val="Times New Roman"/>
        <charset val="134"/>
      </rPr>
      <t>0.6</t>
    </r>
    <r>
      <rPr>
        <sz val="16"/>
        <rFont val="宋体"/>
        <charset val="134"/>
      </rPr>
      <t>万元。西坡村脱贫户</t>
    </r>
    <r>
      <rPr>
        <sz val="16"/>
        <rFont val="Times New Roman"/>
        <charset val="134"/>
      </rPr>
      <t>1</t>
    </r>
    <r>
      <rPr>
        <sz val="16"/>
        <rFont val="宋体"/>
        <charset val="134"/>
      </rPr>
      <t>户</t>
    </r>
    <r>
      <rPr>
        <sz val="16"/>
        <rFont val="Times New Roman"/>
        <charset val="134"/>
      </rPr>
      <t>300</t>
    </r>
    <r>
      <rPr>
        <sz val="16"/>
        <rFont val="宋体"/>
        <charset val="134"/>
      </rPr>
      <t>只鸡</t>
    </r>
    <r>
      <rPr>
        <sz val="16"/>
        <rFont val="Times New Roman"/>
        <charset val="134"/>
      </rPr>
      <t>0.45</t>
    </r>
    <r>
      <rPr>
        <sz val="16"/>
        <rFont val="宋体"/>
        <charset val="134"/>
      </rPr>
      <t>万元；生产生活服务庭院经济项目付川村</t>
    </r>
    <r>
      <rPr>
        <sz val="16"/>
        <rFont val="Times New Roman"/>
        <charset val="134"/>
      </rPr>
      <t>1</t>
    </r>
    <r>
      <rPr>
        <sz val="16"/>
        <rFont val="宋体"/>
        <charset val="134"/>
      </rPr>
      <t>户</t>
    </r>
    <r>
      <rPr>
        <sz val="16"/>
        <rFont val="Times New Roman"/>
        <charset val="134"/>
      </rPr>
      <t>0.5</t>
    </r>
    <r>
      <rPr>
        <sz val="16"/>
        <rFont val="宋体"/>
        <charset val="134"/>
      </rPr>
      <t>万元</t>
    </r>
    <r>
      <rPr>
        <sz val="16"/>
        <rFont val="Times New Roman"/>
        <charset val="134"/>
      </rPr>
      <t>1</t>
    </r>
    <r>
      <rPr>
        <sz val="16"/>
        <rFont val="宋体"/>
        <charset val="134"/>
      </rPr>
      <t>个小卖铺</t>
    </r>
  </si>
  <si>
    <t>④</t>
  </si>
  <si>
    <t>种植业（产业基地内一般户到户补助项目）</t>
  </si>
  <si>
    <r>
      <rPr>
        <b/>
        <sz val="16"/>
        <rFont val="宋体"/>
        <charset val="134"/>
      </rPr>
      <t>概算投资</t>
    </r>
    <r>
      <rPr>
        <b/>
        <sz val="16"/>
        <rFont val="Times New Roman"/>
        <charset val="134"/>
      </rPr>
      <t>2073.9225</t>
    </r>
    <r>
      <rPr>
        <b/>
        <sz val="16"/>
        <rFont val="宋体"/>
        <charset val="134"/>
      </rPr>
      <t>万元用于实施产业基地内一般户到户种植业补助项目。在本村标准化种植、养殖基地达到一定规模的前提下，对基地内一般农户实施到户种养等项目差异化补助，具体要求按照《张家川县衔接资金产业补助实施方案》（张政发【</t>
    </r>
    <r>
      <rPr>
        <b/>
        <sz val="16"/>
        <rFont val="Times New Roman"/>
        <charset val="134"/>
      </rPr>
      <t>2024</t>
    </r>
    <r>
      <rPr>
        <b/>
        <sz val="16"/>
        <rFont val="宋体"/>
        <charset val="134"/>
      </rPr>
      <t>】</t>
    </r>
    <r>
      <rPr>
        <b/>
        <sz val="16"/>
        <rFont val="Times New Roman"/>
        <charset val="134"/>
      </rPr>
      <t>100</t>
    </r>
    <r>
      <rPr>
        <b/>
        <sz val="16"/>
        <rFont val="宋体"/>
        <charset val="134"/>
      </rPr>
      <t>）文件执行。</t>
    </r>
  </si>
  <si>
    <r>
      <rPr>
        <b/>
        <sz val="16"/>
        <rFont val="宋体"/>
        <charset val="134"/>
      </rPr>
      <t>概算投资</t>
    </r>
    <r>
      <rPr>
        <b/>
        <sz val="16"/>
        <rFont val="Times New Roman"/>
        <charset val="134"/>
      </rPr>
      <t>1166.834</t>
    </r>
    <r>
      <rPr>
        <b/>
        <sz val="16"/>
        <rFont val="宋体"/>
        <charset val="134"/>
      </rPr>
      <t>万元用于实施一般户饲料玉米种植到户补助项目</t>
    </r>
    <r>
      <rPr>
        <b/>
        <sz val="16"/>
        <rFont val="Times New Roman"/>
        <charset val="134"/>
      </rPr>
      <t>58341.7</t>
    </r>
    <r>
      <rPr>
        <b/>
        <sz val="16"/>
        <rFont val="宋体"/>
        <charset val="134"/>
      </rPr>
      <t>亩，亩均补助</t>
    </r>
    <r>
      <rPr>
        <b/>
        <sz val="16"/>
        <rFont val="Times New Roman"/>
        <charset val="134"/>
      </rPr>
      <t>200</t>
    </r>
    <r>
      <rPr>
        <b/>
        <sz val="16"/>
        <rFont val="宋体"/>
        <charset val="134"/>
      </rPr>
      <t>元。</t>
    </r>
  </si>
  <si>
    <r>
      <rPr>
        <sz val="16"/>
        <rFont val="宋体"/>
        <charset val="134"/>
      </rPr>
      <t>在木河乡实施一般户饲料玉米种植到户补助项目</t>
    </r>
    <r>
      <rPr>
        <sz val="16"/>
        <rFont val="Times New Roman"/>
        <charset val="0"/>
      </rPr>
      <t>2658</t>
    </r>
    <r>
      <rPr>
        <sz val="16"/>
        <rFont val="宋体"/>
        <charset val="134"/>
      </rPr>
      <t>亩，每亩补助</t>
    </r>
    <r>
      <rPr>
        <sz val="16"/>
        <rFont val="Times New Roman"/>
        <charset val="0"/>
      </rPr>
      <t>200</t>
    </r>
    <r>
      <rPr>
        <sz val="16"/>
        <rFont val="宋体"/>
        <charset val="134"/>
      </rPr>
      <t>元。共补助</t>
    </r>
    <r>
      <rPr>
        <sz val="16"/>
        <rFont val="Times New Roman"/>
        <charset val="0"/>
      </rPr>
      <t>53.16</t>
    </r>
    <r>
      <rPr>
        <sz val="16"/>
        <rFont val="宋体"/>
        <charset val="134"/>
      </rPr>
      <t>万元。其中：店子村</t>
    </r>
    <r>
      <rPr>
        <sz val="16"/>
        <rFont val="Times New Roman"/>
        <charset val="0"/>
      </rPr>
      <t>230</t>
    </r>
    <r>
      <rPr>
        <sz val="16"/>
        <rFont val="宋体"/>
        <charset val="134"/>
      </rPr>
      <t>户</t>
    </r>
    <r>
      <rPr>
        <sz val="16"/>
        <rFont val="Times New Roman"/>
        <charset val="0"/>
      </rPr>
      <t>1200</t>
    </r>
    <r>
      <rPr>
        <sz val="16"/>
        <rFont val="宋体"/>
        <charset val="134"/>
      </rPr>
      <t>亩，李沟村</t>
    </r>
    <r>
      <rPr>
        <sz val="16"/>
        <rFont val="Times New Roman"/>
        <charset val="0"/>
      </rPr>
      <t>70</t>
    </r>
    <r>
      <rPr>
        <sz val="16"/>
        <rFont val="宋体"/>
        <charset val="134"/>
      </rPr>
      <t>户</t>
    </r>
    <r>
      <rPr>
        <sz val="16"/>
        <rFont val="Times New Roman"/>
        <charset val="0"/>
      </rPr>
      <t>200</t>
    </r>
    <r>
      <rPr>
        <sz val="16"/>
        <rFont val="宋体"/>
        <charset val="134"/>
      </rPr>
      <t>亩，坪王村</t>
    </r>
    <r>
      <rPr>
        <sz val="16"/>
        <rFont val="Times New Roman"/>
        <charset val="0"/>
      </rPr>
      <t>20</t>
    </r>
    <r>
      <rPr>
        <sz val="16"/>
        <rFont val="宋体"/>
        <charset val="134"/>
      </rPr>
      <t>户</t>
    </r>
    <r>
      <rPr>
        <sz val="16"/>
        <rFont val="Times New Roman"/>
        <charset val="0"/>
      </rPr>
      <t>48</t>
    </r>
    <r>
      <rPr>
        <sz val="16"/>
        <rFont val="宋体"/>
        <charset val="134"/>
      </rPr>
      <t>亩，秋木村</t>
    </r>
    <r>
      <rPr>
        <sz val="16"/>
        <rFont val="Times New Roman"/>
        <charset val="0"/>
      </rPr>
      <t>260</t>
    </r>
    <r>
      <rPr>
        <sz val="16"/>
        <rFont val="宋体"/>
        <charset val="134"/>
      </rPr>
      <t>户</t>
    </r>
    <r>
      <rPr>
        <sz val="16"/>
        <rFont val="Times New Roman"/>
        <charset val="0"/>
      </rPr>
      <t>550</t>
    </r>
    <r>
      <rPr>
        <sz val="16"/>
        <rFont val="宋体"/>
        <charset val="134"/>
      </rPr>
      <t>亩，桃园村</t>
    </r>
    <r>
      <rPr>
        <sz val="16"/>
        <rFont val="Times New Roman"/>
        <charset val="0"/>
      </rPr>
      <t>65</t>
    </r>
    <r>
      <rPr>
        <sz val="16"/>
        <rFont val="宋体"/>
        <charset val="134"/>
      </rPr>
      <t>户</t>
    </r>
    <r>
      <rPr>
        <sz val="16"/>
        <rFont val="Times New Roman"/>
        <charset val="0"/>
      </rPr>
      <t>260</t>
    </r>
    <r>
      <rPr>
        <sz val="16"/>
        <rFont val="宋体"/>
        <charset val="134"/>
      </rPr>
      <t>亩，下庞村</t>
    </r>
    <r>
      <rPr>
        <sz val="16"/>
        <rFont val="Times New Roman"/>
        <charset val="0"/>
      </rPr>
      <t>200</t>
    </r>
    <r>
      <rPr>
        <sz val="16"/>
        <rFont val="宋体"/>
        <charset val="134"/>
      </rPr>
      <t>户</t>
    </r>
    <r>
      <rPr>
        <sz val="16"/>
        <rFont val="Times New Roman"/>
        <charset val="0"/>
      </rPr>
      <t>400</t>
    </r>
    <r>
      <rPr>
        <sz val="16"/>
        <rFont val="宋体"/>
        <charset val="134"/>
      </rPr>
      <t>亩。</t>
    </r>
  </si>
  <si>
    <t>连五乡饲料玉米到户补助项目</t>
  </si>
  <si>
    <r>
      <rPr>
        <sz val="16"/>
        <rFont val="宋体"/>
        <charset val="134"/>
      </rPr>
      <t>连五乡投入</t>
    </r>
    <r>
      <rPr>
        <sz val="16"/>
        <rFont val="Times New Roman"/>
        <charset val="134"/>
      </rPr>
      <t>129.98</t>
    </r>
    <r>
      <rPr>
        <sz val="16"/>
        <rFont val="宋体"/>
        <charset val="134"/>
      </rPr>
      <t>万元种植饲料玉米</t>
    </r>
    <r>
      <rPr>
        <sz val="16"/>
        <rFont val="Times New Roman"/>
        <charset val="134"/>
      </rPr>
      <t>6499</t>
    </r>
    <r>
      <rPr>
        <sz val="16"/>
        <rFont val="宋体"/>
        <charset val="134"/>
      </rPr>
      <t>亩，每亩补助</t>
    </r>
    <r>
      <rPr>
        <sz val="16"/>
        <rFont val="Times New Roman"/>
        <charset val="134"/>
      </rPr>
      <t>200</t>
    </r>
    <r>
      <rPr>
        <sz val="16"/>
        <rFont val="宋体"/>
        <charset val="134"/>
      </rPr>
      <t>元。其中兰家村</t>
    </r>
    <r>
      <rPr>
        <sz val="16"/>
        <rFont val="Times New Roman"/>
        <charset val="134"/>
      </rPr>
      <t>61</t>
    </r>
    <r>
      <rPr>
        <sz val="16"/>
        <rFont val="宋体"/>
        <charset val="134"/>
      </rPr>
      <t>户</t>
    </r>
    <r>
      <rPr>
        <sz val="16"/>
        <rFont val="Times New Roman"/>
        <charset val="134"/>
      </rPr>
      <t>609</t>
    </r>
    <r>
      <rPr>
        <sz val="16"/>
        <rFont val="宋体"/>
        <charset val="134"/>
      </rPr>
      <t>亩，连五村</t>
    </r>
    <r>
      <rPr>
        <sz val="16"/>
        <rFont val="Times New Roman"/>
        <charset val="134"/>
      </rPr>
      <t>85</t>
    </r>
    <r>
      <rPr>
        <sz val="16"/>
        <rFont val="宋体"/>
        <charset val="134"/>
      </rPr>
      <t>户</t>
    </r>
    <r>
      <rPr>
        <sz val="16"/>
        <rFont val="Times New Roman"/>
        <charset val="134"/>
      </rPr>
      <t>850</t>
    </r>
    <r>
      <rPr>
        <sz val="16"/>
        <rFont val="宋体"/>
        <charset val="134"/>
      </rPr>
      <t>亩。张家村</t>
    </r>
    <r>
      <rPr>
        <sz val="16"/>
        <rFont val="Times New Roman"/>
        <charset val="134"/>
      </rPr>
      <t>57</t>
    </r>
    <r>
      <rPr>
        <sz val="16"/>
        <rFont val="宋体"/>
        <charset val="134"/>
      </rPr>
      <t>户</t>
    </r>
    <r>
      <rPr>
        <sz val="16"/>
        <rFont val="Times New Roman"/>
        <charset val="134"/>
      </rPr>
      <t>120</t>
    </r>
    <r>
      <rPr>
        <sz val="16"/>
        <rFont val="宋体"/>
        <charset val="134"/>
      </rPr>
      <t>亩，四合村</t>
    </r>
    <r>
      <rPr>
        <sz val="16"/>
        <rFont val="Times New Roman"/>
        <charset val="134"/>
      </rPr>
      <t>62</t>
    </r>
    <r>
      <rPr>
        <sz val="16"/>
        <rFont val="宋体"/>
        <charset val="134"/>
      </rPr>
      <t>户</t>
    </r>
    <r>
      <rPr>
        <sz val="16"/>
        <rFont val="Times New Roman"/>
        <charset val="134"/>
      </rPr>
      <t>350</t>
    </r>
    <r>
      <rPr>
        <sz val="16"/>
        <rFont val="宋体"/>
        <charset val="134"/>
      </rPr>
      <t>亩，中心村</t>
    </r>
    <r>
      <rPr>
        <sz val="16"/>
        <rFont val="Times New Roman"/>
        <charset val="134"/>
      </rPr>
      <t>48</t>
    </r>
    <r>
      <rPr>
        <sz val="16"/>
        <rFont val="宋体"/>
        <charset val="134"/>
      </rPr>
      <t>户</t>
    </r>
    <r>
      <rPr>
        <sz val="16"/>
        <rFont val="Times New Roman"/>
        <charset val="134"/>
      </rPr>
      <t>200</t>
    </r>
    <r>
      <rPr>
        <sz val="16"/>
        <rFont val="宋体"/>
        <charset val="134"/>
      </rPr>
      <t>亩，陈家村</t>
    </r>
    <r>
      <rPr>
        <sz val="16"/>
        <rFont val="Times New Roman"/>
        <charset val="134"/>
      </rPr>
      <t>105</t>
    </r>
    <r>
      <rPr>
        <sz val="16"/>
        <rFont val="宋体"/>
        <charset val="134"/>
      </rPr>
      <t>户</t>
    </r>
    <r>
      <rPr>
        <sz val="16"/>
        <rFont val="Times New Roman"/>
        <charset val="134"/>
      </rPr>
      <t>240</t>
    </r>
    <r>
      <rPr>
        <sz val="16"/>
        <rFont val="宋体"/>
        <charset val="134"/>
      </rPr>
      <t>亩，高庄村</t>
    </r>
    <r>
      <rPr>
        <sz val="16"/>
        <rFont val="Times New Roman"/>
        <charset val="134"/>
      </rPr>
      <t>179</t>
    </r>
    <r>
      <rPr>
        <sz val="16"/>
        <rFont val="宋体"/>
        <charset val="134"/>
      </rPr>
      <t>户</t>
    </r>
    <r>
      <rPr>
        <sz val="16"/>
        <rFont val="Times New Roman"/>
        <charset val="134"/>
      </rPr>
      <t>350</t>
    </r>
    <r>
      <rPr>
        <sz val="16"/>
        <rFont val="宋体"/>
        <charset val="134"/>
      </rPr>
      <t>亩，腰庄村</t>
    </r>
    <r>
      <rPr>
        <sz val="16"/>
        <rFont val="Times New Roman"/>
        <charset val="134"/>
      </rPr>
      <t>200</t>
    </r>
    <r>
      <rPr>
        <sz val="16"/>
        <rFont val="宋体"/>
        <charset val="134"/>
      </rPr>
      <t>户</t>
    </r>
    <r>
      <rPr>
        <sz val="16"/>
        <rFont val="Times New Roman"/>
        <charset val="134"/>
      </rPr>
      <t>1300</t>
    </r>
    <r>
      <rPr>
        <sz val="16"/>
        <rFont val="宋体"/>
        <charset val="134"/>
      </rPr>
      <t>亩，李家村</t>
    </r>
    <r>
      <rPr>
        <sz val="16"/>
        <rFont val="Times New Roman"/>
        <charset val="134"/>
      </rPr>
      <t>30</t>
    </r>
    <r>
      <rPr>
        <sz val="16"/>
        <rFont val="宋体"/>
        <charset val="134"/>
      </rPr>
      <t>户</t>
    </r>
    <r>
      <rPr>
        <sz val="16"/>
        <rFont val="Times New Roman"/>
        <charset val="134"/>
      </rPr>
      <t>300</t>
    </r>
    <r>
      <rPr>
        <sz val="16"/>
        <rFont val="宋体"/>
        <charset val="134"/>
      </rPr>
      <t>亩，三合村</t>
    </r>
    <r>
      <rPr>
        <sz val="16"/>
        <rFont val="Times New Roman"/>
        <charset val="134"/>
      </rPr>
      <t>35</t>
    </r>
    <r>
      <rPr>
        <sz val="16"/>
        <rFont val="宋体"/>
        <charset val="134"/>
      </rPr>
      <t>户</t>
    </r>
    <r>
      <rPr>
        <sz val="16"/>
        <rFont val="Times New Roman"/>
        <charset val="134"/>
      </rPr>
      <t>280</t>
    </r>
    <r>
      <rPr>
        <sz val="16"/>
        <rFont val="宋体"/>
        <charset val="134"/>
      </rPr>
      <t>亩，中渠村</t>
    </r>
    <r>
      <rPr>
        <sz val="16"/>
        <rFont val="Times New Roman"/>
        <charset val="134"/>
      </rPr>
      <t>76</t>
    </r>
    <r>
      <rPr>
        <sz val="16"/>
        <rFont val="宋体"/>
        <charset val="134"/>
      </rPr>
      <t>户</t>
    </r>
    <r>
      <rPr>
        <sz val="16"/>
        <rFont val="Times New Roman"/>
        <charset val="134"/>
      </rPr>
      <t>200</t>
    </r>
    <r>
      <rPr>
        <sz val="16"/>
        <rFont val="宋体"/>
        <charset val="134"/>
      </rPr>
      <t>亩，贠家村</t>
    </r>
    <r>
      <rPr>
        <sz val="16"/>
        <rFont val="Times New Roman"/>
        <charset val="134"/>
      </rPr>
      <t>148</t>
    </r>
    <r>
      <rPr>
        <sz val="16"/>
        <rFont val="宋体"/>
        <charset val="134"/>
      </rPr>
      <t>户</t>
    </r>
    <r>
      <rPr>
        <sz val="16"/>
        <rFont val="Times New Roman"/>
        <charset val="134"/>
      </rPr>
      <t>1200</t>
    </r>
    <r>
      <rPr>
        <sz val="16"/>
        <rFont val="宋体"/>
        <charset val="134"/>
      </rPr>
      <t>亩，马咀村</t>
    </r>
    <r>
      <rPr>
        <sz val="16"/>
        <rFont val="Times New Roman"/>
        <charset val="134"/>
      </rPr>
      <t>223</t>
    </r>
    <r>
      <rPr>
        <sz val="16"/>
        <rFont val="宋体"/>
        <charset val="134"/>
      </rPr>
      <t>户</t>
    </r>
    <r>
      <rPr>
        <sz val="16"/>
        <rFont val="Times New Roman"/>
        <charset val="134"/>
      </rPr>
      <t>500</t>
    </r>
    <r>
      <rPr>
        <sz val="16"/>
        <rFont val="宋体"/>
        <charset val="134"/>
      </rPr>
      <t>亩。</t>
    </r>
  </si>
  <si>
    <r>
      <rPr>
        <sz val="16"/>
        <rFont val="宋体"/>
        <charset val="134"/>
      </rPr>
      <t>为平安乡一般户实施饲料玉米种植补助项目，每亩补助</t>
    </r>
    <r>
      <rPr>
        <sz val="16"/>
        <rFont val="Times New Roman"/>
        <charset val="0"/>
      </rPr>
      <t>200</t>
    </r>
    <r>
      <rPr>
        <sz val="16"/>
        <rFont val="宋体"/>
        <charset val="134"/>
      </rPr>
      <t>元。总计</t>
    </r>
    <r>
      <rPr>
        <sz val="16"/>
        <rFont val="Times New Roman"/>
        <charset val="0"/>
      </rPr>
      <t>1410</t>
    </r>
    <r>
      <rPr>
        <sz val="16"/>
        <rFont val="宋体"/>
        <charset val="134"/>
      </rPr>
      <t>亩</t>
    </r>
    <r>
      <rPr>
        <sz val="16"/>
        <rFont val="Times New Roman"/>
        <charset val="0"/>
      </rPr>
      <t>28.2</t>
    </r>
    <r>
      <rPr>
        <sz val="16"/>
        <rFont val="宋体"/>
        <charset val="134"/>
      </rPr>
      <t>万元。其中大湾村</t>
    </r>
    <r>
      <rPr>
        <sz val="16"/>
        <rFont val="Times New Roman"/>
        <charset val="0"/>
      </rPr>
      <t>43</t>
    </r>
    <r>
      <rPr>
        <sz val="16"/>
        <rFont val="宋体"/>
        <charset val="134"/>
      </rPr>
      <t>户</t>
    </r>
    <r>
      <rPr>
        <sz val="16"/>
        <rFont val="Times New Roman"/>
        <charset val="0"/>
      </rPr>
      <t>435</t>
    </r>
    <r>
      <rPr>
        <sz val="16"/>
        <rFont val="宋体"/>
        <charset val="134"/>
      </rPr>
      <t>亩，梨树村</t>
    </r>
    <r>
      <rPr>
        <sz val="16"/>
        <rFont val="Times New Roman"/>
        <charset val="0"/>
      </rPr>
      <t>1</t>
    </r>
    <r>
      <rPr>
        <sz val="16"/>
        <rFont val="宋体"/>
        <charset val="134"/>
      </rPr>
      <t>户</t>
    </r>
    <r>
      <rPr>
        <sz val="16"/>
        <rFont val="Times New Roman"/>
        <charset val="0"/>
      </rPr>
      <t>60</t>
    </r>
    <r>
      <rPr>
        <sz val="16"/>
        <rFont val="宋体"/>
        <charset val="134"/>
      </rPr>
      <t>亩，马原村</t>
    </r>
    <r>
      <rPr>
        <sz val="16"/>
        <rFont val="Times New Roman"/>
        <charset val="0"/>
      </rPr>
      <t>60</t>
    </r>
    <r>
      <rPr>
        <sz val="16"/>
        <rFont val="宋体"/>
        <charset val="134"/>
      </rPr>
      <t>户</t>
    </r>
    <r>
      <rPr>
        <sz val="16"/>
        <rFont val="Times New Roman"/>
        <charset val="0"/>
      </rPr>
      <t>775</t>
    </r>
    <r>
      <rPr>
        <sz val="16"/>
        <rFont val="宋体"/>
        <charset val="134"/>
      </rPr>
      <t>亩，包梁村</t>
    </r>
    <r>
      <rPr>
        <sz val="16"/>
        <rFont val="Times New Roman"/>
        <charset val="0"/>
      </rPr>
      <t>35</t>
    </r>
    <r>
      <rPr>
        <sz val="16"/>
        <rFont val="宋体"/>
        <charset val="134"/>
      </rPr>
      <t>户</t>
    </r>
    <r>
      <rPr>
        <sz val="16"/>
        <rFont val="Times New Roman"/>
        <charset val="0"/>
      </rPr>
      <t>140</t>
    </r>
    <r>
      <rPr>
        <sz val="16"/>
        <rFont val="宋体"/>
        <charset val="134"/>
      </rPr>
      <t>亩。</t>
    </r>
  </si>
  <si>
    <r>
      <rPr>
        <sz val="16"/>
        <rFont val="宋体"/>
        <charset val="134"/>
      </rPr>
      <t>为梁山镇一般户实施饲料玉米种植补助项目，每亩补助</t>
    </r>
    <r>
      <rPr>
        <sz val="16"/>
        <rFont val="Times New Roman"/>
        <charset val="0"/>
      </rPr>
      <t>200</t>
    </r>
    <r>
      <rPr>
        <sz val="16"/>
        <rFont val="宋体"/>
        <charset val="134"/>
      </rPr>
      <t>元。总计</t>
    </r>
    <r>
      <rPr>
        <sz val="16"/>
        <rFont val="Times New Roman"/>
        <charset val="0"/>
      </rPr>
      <t>382</t>
    </r>
    <r>
      <rPr>
        <sz val="16"/>
        <rFont val="宋体"/>
        <charset val="134"/>
      </rPr>
      <t>亩</t>
    </r>
    <r>
      <rPr>
        <sz val="16"/>
        <rFont val="Times New Roman"/>
        <charset val="0"/>
      </rPr>
      <t>7.64</t>
    </r>
    <r>
      <rPr>
        <sz val="16"/>
        <rFont val="宋体"/>
        <charset val="134"/>
      </rPr>
      <t>万元。其中五方村</t>
    </r>
    <r>
      <rPr>
        <sz val="16"/>
        <rFont val="Times New Roman"/>
        <charset val="0"/>
      </rPr>
      <t>116</t>
    </r>
    <r>
      <rPr>
        <sz val="16"/>
        <rFont val="宋体"/>
        <charset val="134"/>
      </rPr>
      <t>户</t>
    </r>
    <r>
      <rPr>
        <sz val="16"/>
        <rFont val="Times New Roman"/>
        <charset val="0"/>
      </rPr>
      <t>232</t>
    </r>
    <r>
      <rPr>
        <sz val="16"/>
        <rFont val="宋体"/>
        <charset val="134"/>
      </rPr>
      <t>亩，岳山村</t>
    </r>
    <r>
      <rPr>
        <sz val="16"/>
        <rFont val="Times New Roman"/>
        <charset val="0"/>
      </rPr>
      <t>50</t>
    </r>
    <r>
      <rPr>
        <sz val="16"/>
        <rFont val="宋体"/>
        <charset val="134"/>
      </rPr>
      <t>户</t>
    </r>
    <r>
      <rPr>
        <sz val="16"/>
        <rFont val="Times New Roman"/>
        <charset val="0"/>
      </rPr>
      <t>150</t>
    </r>
    <r>
      <rPr>
        <sz val="16"/>
        <rFont val="宋体"/>
        <charset val="134"/>
      </rPr>
      <t>亩。</t>
    </r>
  </si>
  <si>
    <t>在马关镇10个村实施饲料玉米到户补助项目3498.3亩，每亩补助200元，共补助69.966万元；其中草湾村230户750亩，东山村120户600亩。上豆村114户328亩，上河村59户289亩，韦沟村39户151亩，西山村100户300亩，西台村60户120亩，西庄村82户250亩，小庄村72户300亩，赵沟村57户160亩，庙湾村55户200亩，黄花村15户50.3亩。</t>
  </si>
  <si>
    <r>
      <rPr>
        <sz val="16"/>
        <rFont val="宋体"/>
        <charset val="134"/>
      </rPr>
      <t>针对一般户，在马鹿镇种植饲料玉米</t>
    </r>
    <r>
      <rPr>
        <sz val="16"/>
        <rFont val="Times New Roman"/>
        <charset val="0"/>
      </rPr>
      <t>5411.4</t>
    </r>
    <r>
      <rPr>
        <sz val="16"/>
        <rFont val="宋体"/>
        <charset val="134"/>
      </rPr>
      <t>亩，每亩补助</t>
    </r>
    <r>
      <rPr>
        <sz val="16"/>
        <rFont val="Times New Roman"/>
        <charset val="0"/>
      </rPr>
      <t>200</t>
    </r>
    <r>
      <rPr>
        <sz val="16"/>
        <rFont val="宋体"/>
        <charset val="134"/>
      </rPr>
      <t>元，申请补助资金</t>
    </r>
    <r>
      <rPr>
        <sz val="16"/>
        <rFont val="Times New Roman"/>
        <charset val="0"/>
      </rPr>
      <t>108.228</t>
    </r>
    <r>
      <rPr>
        <sz val="16"/>
        <rFont val="宋体"/>
        <charset val="134"/>
      </rPr>
      <t>万元。其中牌楼村</t>
    </r>
    <r>
      <rPr>
        <sz val="16"/>
        <rFont val="Times New Roman"/>
        <charset val="0"/>
      </rPr>
      <t>24</t>
    </r>
    <r>
      <rPr>
        <sz val="16"/>
        <rFont val="宋体"/>
        <charset val="134"/>
      </rPr>
      <t>户</t>
    </r>
    <r>
      <rPr>
        <sz val="16"/>
        <rFont val="Times New Roman"/>
        <charset val="0"/>
      </rPr>
      <t>196</t>
    </r>
    <r>
      <rPr>
        <sz val="16"/>
        <rFont val="宋体"/>
        <charset val="134"/>
      </rPr>
      <t>亩，韩河村</t>
    </r>
    <r>
      <rPr>
        <sz val="16"/>
        <rFont val="Times New Roman"/>
        <charset val="0"/>
      </rPr>
      <t>32</t>
    </r>
    <r>
      <rPr>
        <sz val="16"/>
        <rFont val="宋体"/>
        <charset val="134"/>
      </rPr>
      <t>户</t>
    </r>
    <r>
      <rPr>
        <sz val="16"/>
        <rFont val="Times New Roman"/>
        <charset val="0"/>
      </rPr>
      <t>235</t>
    </r>
    <r>
      <rPr>
        <sz val="16"/>
        <rFont val="宋体"/>
        <charset val="134"/>
      </rPr>
      <t>亩，陡崖村</t>
    </r>
    <r>
      <rPr>
        <sz val="16"/>
        <rFont val="Times New Roman"/>
        <charset val="134"/>
      </rPr>
      <t>25</t>
    </r>
    <r>
      <rPr>
        <sz val="16"/>
        <rFont val="宋体"/>
        <charset val="134"/>
      </rPr>
      <t>户</t>
    </r>
    <r>
      <rPr>
        <sz val="16"/>
        <rFont val="Times New Roman"/>
        <charset val="134"/>
      </rPr>
      <t>82</t>
    </r>
    <r>
      <rPr>
        <sz val="16"/>
        <rFont val="宋体"/>
        <charset val="134"/>
      </rPr>
      <t>亩，龙口村</t>
    </r>
    <r>
      <rPr>
        <sz val="16"/>
        <rFont val="Times New Roman"/>
        <charset val="134"/>
      </rPr>
      <t>57</t>
    </r>
    <r>
      <rPr>
        <sz val="16"/>
        <rFont val="宋体"/>
        <charset val="134"/>
      </rPr>
      <t>户</t>
    </r>
    <r>
      <rPr>
        <sz val="16"/>
        <rFont val="Times New Roman"/>
        <charset val="134"/>
      </rPr>
      <t>578</t>
    </r>
    <r>
      <rPr>
        <sz val="16"/>
        <rFont val="宋体"/>
        <charset val="134"/>
      </rPr>
      <t>亩，大滩村涉及</t>
    </r>
    <r>
      <rPr>
        <sz val="16"/>
        <rFont val="Times New Roman"/>
        <charset val="134"/>
      </rPr>
      <t>77</t>
    </r>
    <r>
      <rPr>
        <sz val="16"/>
        <rFont val="宋体"/>
        <charset val="134"/>
      </rPr>
      <t>户</t>
    </r>
    <r>
      <rPr>
        <sz val="16"/>
        <rFont val="Times New Roman"/>
        <charset val="134"/>
      </rPr>
      <t>494</t>
    </r>
    <r>
      <rPr>
        <sz val="16"/>
        <rFont val="宋体"/>
        <charset val="134"/>
      </rPr>
      <t>亩，草川村</t>
    </r>
    <r>
      <rPr>
        <sz val="16"/>
        <rFont val="Times New Roman"/>
        <charset val="134"/>
      </rPr>
      <t>13</t>
    </r>
    <r>
      <rPr>
        <sz val="16"/>
        <rFont val="宋体"/>
        <charset val="134"/>
      </rPr>
      <t>户</t>
    </r>
    <r>
      <rPr>
        <sz val="16"/>
        <rFont val="Times New Roman"/>
        <charset val="134"/>
      </rPr>
      <t>216</t>
    </r>
    <r>
      <rPr>
        <sz val="16"/>
        <rFont val="宋体"/>
        <charset val="134"/>
      </rPr>
      <t>亩，堡梁村</t>
    </r>
    <r>
      <rPr>
        <sz val="16"/>
        <rFont val="Times New Roman"/>
        <charset val="134"/>
      </rPr>
      <t>87</t>
    </r>
    <r>
      <rPr>
        <sz val="16"/>
        <rFont val="宋体"/>
        <charset val="134"/>
      </rPr>
      <t>户</t>
    </r>
    <r>
      <rPr>
        <sz val="16"/>
        <rFont val="Times New Roman"/>
        <charset val="134"/>
      </rPr>
      <t>445</t>
    </r>
    <r>
      <rPr>
        <sz val="16"/>
        <rFont val="宋体"/>
        <charset val="134"/>
      </rPr>
      <t>亩，金川村</t>
    </r>
    <r>
      <rPr>
        <sz val="16"/>
        <rFont val="Times New Roman"/>
        <charset val="134"/>
      </rPr>
      <t>259</t>
    </r>
    <r>
      <rPr>
        <sz val="16"/>
        <rFont val="宋体"/>
        <charset val="134"/>
      </rPr>
      <t>户</t>
    </r>
    <r>
      <rPr>
        <sz val="16"/>
        <rFont val="Times New Roman"/>
        <charset val="134"/>
      </rPr>
      <t>1130.9</t>
    </r>
    <r>
      <rPr>
        <sz val="16"/>
        <rFont val="宋体"/>
        <charset val="134"/>
      </rPr>
      <t>亩，康王村</t>
    </r>
    <r>
      <rPr>
        <sz val="16"/>
        <rFont val="Times New Roman"/>
        <charset val="134"/>
      </rPr>
      <t>58</t>
    </r>
    <r>
      <rPr>
        <sz val="16"/>
        <rFont val="宋体"/>
        <charset val="134"/>
      </rPr>
      <t>户</t>
    </r>
    <r>
      <rPr>
        <sz val="16"/>
        <rFont val="Times New Roman"/>
        <charset val="134"/>
      </rPr>
      <t>380</t>
    </r>
    <r>
      <rPr>
        <sz val="16"/>
        <rFont val="宋体"/>
        <charset val="134"/>
      </rPr>
      <t>亩，白杨村</t>
    </r>
    <r>
      <rPr>
        <sz val="16"/>
        <rFont val="Times New Roman"/>
        <charset val="134"/>
      </rPr>
      <t>46</t>
    </r>
    <r>
      <rPr>
        <sz val="16"/>
        <rFont val="宋体"/>
        <charset val="134"/>
      </rPr>
      <t>户</t>
    </r>
    <r>
      <rPr>
        <sz val="16"/>
        <rFont val="Times New Roman"/>
        <charset val="134"/>
      </rPr>
      <t>178.5</t>
    </r>
    <r>
      <rPr>
        <sz val="16"/>
        <rFont val="宋体"/>
        <charset val="134"/>
      </rPr>
      <t>亩，林峰村</t>
    </r>
    <r>
      <rPr>
        <sz val="16"/>
        <rFont val="Times New Roman"/>
        <charset val="134"/>
      </rPr>
      <t>21</t>
    </r>
    <r>
      <rPr>
        <sz val="16"/>
        <rFont val="宋体"/>
        <charset val="134"/>
      </rPr>
      <t>户</t>
    </r>
    <r>
      <rPr>
        <sz val="16"/>
        <rFont val="Times New Roman"/>
        <charset val="134"/>
      </rPr>
      <t>188</t>
    </r>
    <r>
      <rPr>
        <sz val="16"/>
        <rFont val="宋体"/>
        <charset val="134"/>
      </rPr>
      <t>亩，宝坪村</t>
    </r>
    <r>
      <rPr>
        <sz val="16"/>
        <rFont val="Times New Roman"/>
        <charset val="134"/>
      </rPr>
      <t>58</t>
    </r>
    <r>
      <rPr>
        <sz val="16"/>
        <rFont val="宋体"/>
        <charset val="134"/>
      </rPr>
      <t>户</t>
    </r>
    <r>
      <rPr>
        <sz val="16"/>
        <rFont val="Times New Roman"/>
        <charset val="134"/>
      </rPr>
      <t>577</t>
    </r>
    <r>
      <rPr>
        <sz val="16"/>
        <rFont val="宋体"/>
        <charset val="134"/>
      </rPr>
      <t>亩，长宁村</t>
    </r>
    <r>
      <rPr>
        <sz val="16"/>
        <rFont val="Times New Roman"/>
        <charset val="134"/>
      </rPr>
      <t>99</t>
    </r>
    <r>
      <rPr>
        <sz val="16"/>
        <rFont val="宋体"/>
        <charset val="134"/>
      </rPr>
      <t>户</t>
    </r>
    <r>
      <rPr>
        <sz val="16"/>
        <rFont val="Times New Roman"/>
        <charset val="134"/>
      </rPr>
      <t>454</t>
    </r>
    <r>
      <rPr>
        <sz val="16"/>
        <rFont val="宋体"/>
        <charset val="134"/>
      </rPr>
      <t>亩，石庄科村</t>
    </r>
    <r>
      <rPr>
        <sz val="16"/>
        <rFont val="Times New Roman"/>
        <charset val="134"/>
      </rPr>
      <t>5</t>
    </r>
    <r>
      <rPr>
        <sz val="16"/>
        <rFont val="宋体"/>
        <charset val="134"/>
      </rPr>
      <t>户</t>
    </r>
    <r>
      <rPr>
        <sz val="16"/>
        <rFont val="Times New Roman"/>
        <charset val="134"/>
      </rPr>
      <t>16</t>
    </r>
    <r>
      <rPr>
        <sz val="16"/>
        <rFont val="宋体"/>
        <charset val="134"/>
      </rPr>
      <t>亩，花园村</t>
    </r>
    <r>
      <rPr>
        <sz val="16"/>
        <rFont val="Times New Roman"/>
        <charset val="134"/>
      </rPr>
      <t>34</t>
    </r>
    <r>
      <rPr>
        <sz val="16"/>
        <rFont val="宋体"/>
        <charset val="134"/>
      </rPr>
      <t>户</t>
    </r>
    <r>
      <rPr>
        <sz val="16"/>
        <rFont val="Times New Roman"/>
        <charset val="134"/>
      </rPr>
      <t>129</t>
    </r>
    <r>
      <rPr>
        <sz val="16"/>
        <rFont val="宋体"/>
        <charset val="134"/>
      </rPr>
      <t>亩，寺湾村</t>
    </r>
    <r>
      <rPr>
        <sz val="16"/>
        <rFont val="Times New Roman"/>
        <charset val="134"/>
      </rPr>
      <t>15</t>
    </r>
    <r>
      <rPr>
        <sz val="16"/>
        <rFont val="宋体"/>
        <charset val="134"/>
      </rPr>
      <t>户</t>
    </r>
    <r>
      <rPr>
        <sz val="16"/>
        <rFont val="Times New Roman"/>
        <charset val="134"/>
      </rPr>
      <t>112</t>
    </r>
    <r>
      <rPr>
        <sz val="16"/>
        <rFont val="宋体"/>
        <charset val="134"/>
      </rPr>
      <t>亩。</t>
    </r>
  </si>
  <si>
    <r>
      <rPr>
        <sz val="16"/>
        <rFont val="宋体"/>
        <charset val="134"/>
      </rPr>
      <t>闫家乡一般户实施饲料玉米种植</t>
    </r>
    <r>
      <rPr>
        <sz val="16"/>
        <rFont val="Times New Roman"/>
        <charset val="0"/>
      </rPr>
      <t>198</t>
    </r>
    <r>
      <rPr>
        <sz val="16"/>
        <rFont val="宋体"/>
        <charset val="134"/>
      </rPr>
      <t>户</t>
    </r>
    <r>
      <rPr>
        <sz val="16"/>
        <rFont val="Times New Roman"/>
        <charset val="0"/>
      </rPr>
      <t>954</t>
    </r>
    <r>
      <rPr>
        <sz val="16"/>
        <rFont val="宋体"/>
        <charset val="134"/>
      </rPr>
      <t>亩，亩补助</t>
    </r>
    <r>
      <rPr>
        <sz val="16"/>
        <rFont val="Times New Roman"/>
        <charset val="0"/>
      </rPr>
      <t>200</t>
    </r>
    <r>
      <rPr>
        <sz val="16"/>
        <rFont val="宋体"/>
        <charset val="134"/>
      </rPr>
      <t>元，补助资金</t>
    </r>
    <r>
      <rPr>
        <sz val="16"/>
        <rFont val="Times New Roman"/>
        <charset val="0"/>
      </rPr>
      <t>19.08</t>
    </r>
    <r>
      <rPr>
        <sz val="16"/>
        <rFont val="宋体"/>
        <charset val="134"/>
      </rPr>
      <t>万元，其中：丁河村</t>
    </r>
    <r>
      <rPr>
        <sz val="16"/>
        <rFont val="Times New Roman"/>
        <charset val="0"/>
      </rPr>
      <t>50</t>
    </r>
    <r>
      <rPr>
        <sz val="16"/>
        <rFont val="宋体"/>
        <charset val="134"/>
      </rPr>
      <t>户</t>
    </r>
    <r>
      <rPr>
        <sz val="16"/>
        <rFont val="Times New Roman"/>
        <charset val="0"/>
      </rPr>
      <t>168</t>
    </r>
    <r>
      <rPr>
        <sz val="16"/>
        <rFont val="宋体"/>
        <charset val="134"/>
      </rPr>
      <t>亩；车古村</t>
    </r>
    <r>
      <rPr>
        <sz val="16"/>
        <rFont val="Times New Roman"/>
        <charset val="0"/>
      </rPr>
      <t>20</t>
    </r>
    <r>
      <rPr>
        <sz val="16"/>
        <rFont val="宋体"/>
        <charset val="134"/>
      </rPr>
      <t>户</t>
    </r>
    <r>
      <rPr>
        <sz val="16"/>
        <rFont val="Times New Roman"/>
        <charset val="0"/>
      </rPr>
      <t>100</t>
    </r>
    <r>
      <rPr>
        <sz val="16"/>
        <rFont val="宋体"/>
        <charset val="134"/>
      </rPr>
      <t>亩；付堡村</t>
    </r>
    <r>
      <rPr>
        <sz val="16"/>
        <rFont val="Times New Roman"/>
        <charset val="0"/>
      </rPr>
      <t>36</t>
    </r>
    <r>
      <rPr>
        <sz val="16"/>
        <rFont val="宋体"/>
        <charset val="134"/>
      </rPr>
      <t>户</t>
    </r>
    <r>
      <rPr>
        <sz val="16"/>
        <rFont val="Times New Roman"/>
        <charset val="0"/>
      </rPr>
      <t>216</t>
    </r>
    <r>
      <rPr>
        <sz val="16"/>
        <rFont val="宋体"/>
        <charset val="134"/>
      </rPr>
      <t>亩；三友村</t>
    </r>
    <r>
      <rPr>
        <sz val="16"/>
        <rFont val="Times New Roman"/>
        <charset val="0"/>
      </rPr>
      <t>2</t>
    </r>
    <r>
      <rPr>
        <sz val="16"/>
        <rFont val="宋体"/>
        <charset val="134"/>
      </rPr>
      <t>户</t>
    </r>
    <r>
      <rPr>
        <sz val="16"/>
        <rFont val="Times New Roman"/>
        <charset val="0"/>
      </rPr>
      <t>40</t>
    </r>
    <r>
      <rPr>
        <sz val="16"/>
        <rFont val="宋体"/>
        <charset val="134"/>
      </rPr>
      <t>亩；闫家村</t>
    </r>
    <r>
      <rPr>
        <sz val="16"/>
        <rFont val="Times New Roman"/>
        <charset val="0"/>
      </rPr>
      <t>13</t>
    </r>
    <r>
      <rPr>
        <sz val="16"/>
        <rFont val="宋体"/>
        <charset val="134"/>
      </rPr>
      <t>户</t>
    </r>
    <r>
      <rPr>
        <sz val="16"/>
        <rFont val="Times New Roman"/>
        <charset val="0"/>
      </rPr>
      <t>41</t>
    </r>
    <r>
      <rPr>
        <sz val="16"/>
        <rFont val="宋体"/>
        <charset val="134"/>
      </rPr>
      <t>亩；花山村</t>
    </r>
    <r>
      <rPr>
        <sz val="16"/>
        <rFont val="Times New Roman"/>
        <charset val="0"/>
      </rPr>
      <t>5</t>
    </r>
    <r>
      <rPr>
        <sz val="16"/>
        <rFont val="宋体"/>
        <charset val="134"/>
      </rPr>
      <t>户</t>
    </r>
    <r>
      <rPr>
        <sz val="16"/>
        <rFont val="Times New Roman"/>
        <charset val="0"/>
      </rPr>
      <t>46</t>
    </r>
    <r>
      <rPr>
        <sz val="16"/>
        <rFont val="宋体"/>
        <charset val="134"/>
      </rPr>
      <t>亩；陈庙村</t>
    </r>
    <r>
      <rPr>
        <sz val="16"/>
        <rFont val="Times New Roman"/>
        <charset val="0"/>
      </rPr>
      <t>3</t>
    </r>
    <r>
      <rPr>
        <sz val="16"/>
        <rFont val="宋体"/>
        <charset val="134"/>
      </rPr>
      <t>户</t>
    </r>
    <r>
      <rPr>
        <sz val="16"/>
        <rFont val="Times New Roman"/>
        <charset val="0"/>
      </rPr>
      <t>21</t>
    </r>
    <r>
      <rPr>
        <sz val="16"/>
        <rFont val="宋体"/>
        <charset val="134"/>
      </rPr>
      <t>亩；后山村</t>
    </r>
    <r>
      <rPr>
        <sz val="16"/>
        <rFont val="Times New Roman"/>
        <charset val="0"/>
      </rPr>
      <t>5</t>
    </r>
    <r>
      <rPr>
        <sz val="16"/>
        <rFont val="宋体"/>
        <charset val="134"/>
      </rPr>
      <t>户</t>
    </r>
    <r>
      <rPr>
        <sz val="16"/>
        <rFont val="Times New Roman"/>
        <charset val="0"/>
      </rPr>
      <t>14</t>
    </r>
    <r>
      <rPr>
        <sz val="16"/>
        <rFont val="宋体"/>
        <charset val="134"/>
      </rPr>
      <t>亩；王坪村</t>
    </r>
    <r>
      <rPr>
        <sz val="16"/>
        <rFont val="Times New Roman"/>
        <charset val="0"/>
      </rPr>
      <t>33</t>
    </r>
    <r>
      <rPr>
        <sz val="16"/>
        <rFont val="宋体"/>
        <charset val="134"/>
      </rPr>
      <t>户</t>
    </r>
    <r>
      <rPr>
        <sz val="16"/>
        <rFont val="Times New Roman"/>
        <charset val="0"/>
      </rPr>
      <t>109</t>
    </r>
    <r>
      <rPr>
        <sz val="16"/>
        <rFont val="宋体"/>
        <charset val="134"/>
      </rPr>
      <t>亩；神树村</t>
    </r>
    <r>
      <rPr>
        <sz val="16"/>
        <rFont val="Times New Roman"/>
        <charset val="0"/>
      </rPr>
      <t>5</t>
    </r>
    <r>
      <rPr>
        <sz val="16"/>
        <rFont val="宋体"/>
        <charset val="134"/>
      </rPr>
      <t>户</t>
    </r>
    <r>
      <rPr>
        <sz val="16"/>
        <rFont val="Times New Roman"/>
        <charset val="0"/>
      </rPr>
      <t>24</t>
    </r>
    <r>
      <rPr>
        <sz val="16"/>
        <rFont val="宋体"/>
        <charset val="134"/>
      </rPr>
      <t>亩；大场村</t>
    </r>
    <r>
      <rPr>
        <sz val="16"/>
        <rFont val="Times New Roman"/>
        <charset val="0"/>
      </rPr>
      <t>6</t>
    </r>
    <r>
      <rPr>
        <sz val="16"/>
        <rFont val="宋体"/>
        <charset val="134"/>
      </rPr>
      <t>户</t>
    </r>
    <r>
      <rPr>
        <sz val="16"/>
        <rFont val="Times New Roman"/>
        <charset val="0"/>
      </rPr>
      <t>73</t>
    </r>
    <r>
      <rPr>
        <sz val="16"/>
        <rFont val="宋体"/>
        <charset val="134"/>
      </rPr>
      <t>亩；操场村</t>
    </r>
    <r>
      <rPr>
        <sz val="16"/>
        <rFont val="Times New Roman"/>
        <charset val="0"/>
      </rPr>
      <t>5</t>
    </r>
    <r>
      <rPr>
        <sz val="16"/>
        <rFont val="宋体"/>
        <charset val="134"/>
      </rPr>
      <t>户</t>
    </r>
    <r>
      <rPr>
        <sz val="16"/>
        <rFont val="Times New Roman"/>
        <charset val="0"/>
      </rPr>
      <t>15</t>
    </r>
    <r>
      <rPr>
        <sz val="16"/>
        <rFont val="宋体"/>
        <charset val="134"/>
      </rPr>
      <t>亩；朝阳村</t>
    </r>
    <r>
      <rPr>
        <sz val="16"/>
        <rFont val="Times New Roman"/>
        <charset val="0"/>
      </rPr>
      <t>15</t>
    </r>
    <r>
      <rPr>
        <sz val="16"/>
        <rFont val="宋体"/>
        <charset val="134"/>
      </rPr>
      <t>户</t>
    </r>
    <r>
      <rPr>
        <sz val="16"/>
        <rFont val="Times New Roman"/>
        <charset val="0"/>
      </rPr>
      <t>87</t>
    </r>
    <r>
      <rPr>
        <sz val="16"/>
        <rFont val="宋体"/>
        <charset val="134"/>
      </rPr>
      <t>亩。</t>
    </r>
  </si>
  <si>
    <r>
      <rPr>
        <sz val="16"/>
        <rFont val="宋体"/>
        <charset val="0"/>
      </rPr>
      <t>投资</t>
    </r>
    <r>
      <rPr>
        <sz val="16"/>
        <rFont val="Times New Roman"/>
        <charset val="0"/>
      </rPr>
      <t>53</t>
    </r>
    <r>
      <rPr>
        <sz val="16"/>
        <rFont val="宋体"/>
        <charset val="0"/>
      </rPr>
      <t>万元，</t>
    </r>
    <r>
      <rPr>
        <sz val="16"/>
        <rFont val="Times New Roman"/>
        <charset val="0"/>
      </rPr>
      <t>11</t>
    </r>
    <r>
      <rPr>
        <sz val="16"/>
        <rFont val="宋体"/>
        <charset val="0"/>
      </rPr>
      <t>村一般户种植饲料玉米</t>
    </r>
    <r>
      <rPr>
        <sz val="16"/>
        <rFont val="Times New Roman"/>
        <charset val="0"/>
      </rPr>
      <t>846</t>
    </r>
    <r>
      <rPr>
        <sz val="16"/>
        <rFont val="宋体"/>
        <charset val="0"/>
      </rPr>
      <t>户</t>
    </r>
    <r>
      <rPr>
        <sz val="16"/>
        <rFont val="Times New Roman"/>
        <charset val="0"/>
      </rPr>
      <t>2650</t>
    </r>
    <r>
      <rPr>
        <sz val="16"/>
        <rFont val="宋体"/>
        <charset val="0"/>
      </rPr>
      <t>亩，每亩补助</t>
    </r>
    <r>
      <rPr>
        <sz val="16"/>
        <rFont val="Times New Roman"/>
        <charset val="0"/>
      </rPr>
      <t>200</t>
    </r>
    <r>
      <rPr>
        <sz val="16"/>
        <rFont val="宋体"/>
        <charset val="0"/>
      </rPr>
      <t>元。其中：和平村</t>
    </r>
    <r>
      <rPr>
        <sz val="16"/>
        <rFont val="Times New Roman"/>
        <charset val="0"/>
      </rPr>
      <t>106</t>
    </r>
    <r>
      <rPr>
        <sz val="16"/>
        <rFont val="宋体"/>
        <charset val="0"/>
      </rPr>
      <t>户</t>
    </r>
    <r>
      <rPr>
        <sz val="16"/>
        <rFont val="Times New Roman"/>
        <charset val="0"/>
      </rPr>
      <t>360</t>
    </r>
    <r>
      <rPr>
        <sz val="16"/>
        <rFont val="宋体"/>
        <charset val="0"/>
      </rPr>
      <t>亩，东峡村</t>
    </r>
    <r>
      <rPr>
        <sz val="16"/>
        <rFont val="Times New Roman"/>
        <charset val="0"/>
      </rPr>
      <t>60</t>
    </r>
    <r>
      <rPr>
        <sz val="16"/>
        <rFont val="宋体"/>
        <charset val="0"/>
      </rPr>
      <t>户</t>
    </r>
    <r>
      <rPr>
        <sz val="16"/>
        <rFont val="Times New Roman"/>
        <charset val="0"/>
      </rPr>
      <t>70</t>
    </r>
    <r>
      <rPr>
        <sz val="16"/>
        <rFont val="宋体"/>
        <charset val="0"/>
      </rPr>
      <t>亩，喜湾村</t>
    </r>
    <r>
      <rPr>
        <sz val="16"/>
        <rFont val="Times New Roman"/>
        <charset val="0"/>
      </rPr>
      <t>75</t>
    </r>
    <r>
      <rPr>
        <sz val="16"/>
        <rFont val="宋体"/>
        <charset val="0"/>
      </rPr>
      <t>户</t>
    </r>
    <r>
      <rPr>
        <sz val="16"/>
        <rFont val="Times New Roman"/>
        <charset val="0"/>
      </rPr>
      <t>260</t>
    </r>
    <r>
      <rPr>
        <sz val="16"/>
        <rFont val="宋体"/>
        <charset val="0"/>
      </rPr>
      <t>亩，先马村</t>
    </r>
    <r>
      <rPr>
        <sz val="16"/>
        <rFont val="Times New Roman"/>
        <charset val="0"/>
      </rPr>
      <t>87</t>
    </r>
    <r>
      <rPr>
        <sz val="16"/>
        <rFont val="宋体"/>
        <charset val="0"/>
      </rPr>
      <t>户</t>
    </r>
    <r>
      <rPr>
        <sz val="16"/>
        <rFont val="Times New Roman"/>
        <charset val="0"/>
      </rPr>
      <t>300</t>
    </r>
    <r>
      <rPr>
        <sz val="16"/>
        <rFont val="宋体"/>
        <charset val="0"/>
      </rPr>
      <t>亩，周家村</t>
    </r>
    <r>
      <rPr>
        <sz val="16"/>
        <rFont val="Times New Roman"/>
        <charset val="0"/>
      </rPr>
      <t>41</t>
    </r>
    <r>
      <rPr>
        <sz val="16"/>
        <rFont val="宋体"/>
        <charset val="0"/>
      </rPr>
      <t>户</t>
    </r>
    <r>
      <rPr>
        <sz val="16"/>
        <rFont val="Times New Roman"/>
        <charset val="0"/>
      </rPr>
      <t>140</t>
    </r>
    <r>
      <rPr>
        <sz val="16"/>
        <rFont val="宋体"/>
        <charset val="0"/>
      </rPr>
      <t>亩，马夭村</t>
    </r>
    <r>
      <rPr>
        <sz val="16"/>
        <rFont val="Times New Roman"/>
        <charset val="0"/>
      </rPr>
      <t>138</t>
    </r>
    <r>
      <rPr>
        <sz val="16"/>
        <rFont val="宋体"/>
        <charset val="0"/>
      </rPr>
      <t>户</t>
    </r>
    <r>
      <rPr>
        <sz val="16"/>
        <rFont val="Times New Roman"/>
        <charset val="0"/>
      </rPr>
      <t>460</t>
    </r>
    <r>
      <rPr>
        <sz val="16"/>
        <rFont val="宋体"/>
        <charset val="0"/>
      </rPr>
      <t>亩，张棉村</t>
    </r>
    <r>
      <rPr>
        <sz val="16"/>
        <rFont val="Times New Roman"/>
        <charset val="0"/>
      </rPr>
      <t>30</t>
    </r>
    <r>
      <rPr>
        <sz val="16"/>
        <rFont val="宋体"/>
        <charset val="0"/>
      </rPr>
      <t>户</t>
    </r>
    <r>
      <rPr>
        <sz val="16"/>
        <rFont val="Times New Roman"/>
        <charset val="0"/>
      </rPr>
      <t>100</t>
    </r>
    <r>
      <rPr>
        <sz val="16"/>
        <rFont val="宋体"/>
        <charset val="0"/>
      </rPr>
      <t>亩，盘山村</t>
    </r>
    <r>
      <rPr>
        <sz val="16"/>
        <rFont val="Times New Roman"/>
        <charset val="0"/>
      </rPr>
      <t>45</t>
    </r>
    <r>
      <rPr>
        <sz val="16"/>
        <rFont val="宋体"/>
        <charset val="0"/>
      </rPr>
      <t>户</t>
    </r>
    <r>
      <rPr>
        <sz val="16"/>
        <rFont val="Times New Roman"/>
        <charset val="0"/>
      </rPr>
      <t>110</t>
    </r>
    <r>
      <rPr>
        <sz val="16"/>
        <rFont val="宋体"/>
        <charset val="0"/>
      </rPr>
      <t>亩，田湾村</t>
    </r>
    <r>
      <rPr>
        <sz val="16"/>
        <rFont val="Times New Roman"/>
        <charset val="0"/>
      </rPr>
      <t>119</t>
    </r>
    <r>
      <rPr>
        <sz val="16"/>
        <rFont val="宋体"/>
        <charset val="0"/>
      </rPr>
      <t>户</t>
    </r>
    <r>
      <rPr>
        <sz val="16"/>
        <rFont val="Times New Roman"/>
        <charset val="0"/>
      </rPr>
      <t>420</t>
    </r>
    <r>
      <rPr>
        <sz val="16"/>
        <rFont val="宋体"/>
        <charset val="0"/>
      </rPr>
      <t>亩，庙川村</t>
    </r>
    <r>
      <rPr>
        <sz val="16"/>
        <rFont val="Times New Roman"/>
        <charset val="0"/>
      </rPr>
      <t>113</t>
    </r>
    <r>
      <rPr>
        <sz val="16"/>
        <rFont val="宋体"/>
        <charset val="0"/>
      </rPr>
      <t>户</t>
    </r>
    <r>
      <rPr>
        <sz val="16"/>
        <rFont val="Times New Roman"/>
        <charset val="0"/>
      </rPr>
      <t>330</t>
    </r>
    <r>
      <rPr>
        <sz val="16"/>
        <rFont val="宋体"/>
        <charset val="0"/>
      </rPr>
      <t>亩，上蒋村</t>
    </r>
    <r>
      <rPr>
        <sz val="16"/>
        <rFont val="Times New Roman"/>
        <charset val="0"/>
      </rPr>
      <t>32</t>
    </r>
    <r>
      <rPr>
        <sz val="16"/>
        <rFont val="宋体"/>
        <charset val="0"/>
      </rPr>
      <t>户</t>
    </r>
    <r>
      <rPr>
        <sz val="16"/>
        <rFont val="Times New Roman"/>
        <charset val="0"/>
      </rPr>
      <t>100</t>
    </r>
    <r>
      <rPr>
        <sz val="16"/>
        <rFont val="宋体"/>
        <charset val="0"/>
      </rPr>
      <t>亩。</t>
    </r>
  </si>
  <si>
    <r>
      <rPr>
        <sz val="16"/>
        <rFont val="宋体"/>
        <charset val="134"/>
      </rPr>
      <t>龙山镇饲料玉米种植基地</t>
    </r>
    <r>
      <rPr>
        <sz val="16"/>
        <rFont val="Times New Roman"/>
        <charset val="134"/>
      </rPr>
      <t>995</t>
    </r>
    <r>
      <rPr>
        <sz val="16"/>
        <rFont val="宋体"/>
        <charset val="134"/>
      </rPr>
      <t>户共</t>
    </r>
    <r>
      <rPr>
        <sz val="16"/>
        <rFont val="Times New Roman"/>
        <charset val="134"/>
      </rPr>
      <t>7332</t>
    </r>
    <r>
      <rPr>
        <sz val="16"/>
        <rFont val="宋体"/>
        <charset val="134"/>
      </rPr>
      <t>亩，每亩补助</t>
    </r>
    <r>
      <rPr>
        <sz val="16"/>
        <rFont val="Times New Roman"/>
        <charset val="134"/>
      </rPr>
      <t>200</t>
    </r>
    <r>
      <rPr>
        <sz val="16"/>
        <rFont val="宋体"/>
        <charset val="134"/>
      </rPr>
      <t>元，共</t>
    </r>
    <r>
      <rPr>
        <sz val="16"/>
        <rFont val="Times New Roman"/>
        <charset val="134"/>
      </rPr>
      <t>146.64</t>
    </r>
    <r>
      <rPr>
        <sz val="16"/>
        <rFont val="宋体"/>
        <charset val="134"/>
      </rPr>
      <t>万元，其中，四方村</t>
    </r>
    <r>
      <rPr>
        <sz val="16"/>
        <rFont val="Times New Roman"/>
        <charset val="134"/>
      </rPr>
      <t>100</t>
    </r>
    <r>
      <rPr>
        <sz val="16"/>
        <rFont val="宋体"/>
        <charset val="134"/>
      </rPr>
      <t>户</t>
    </r>
    <r>
      <rPr>
        <sz val="16"/>
        <rFont val="Times New Roman"/>
        <charset val="134"/>
      </rPr>
      <t>200</t>
    </r>
    <r>
      <rPr>
        <sz val="16"/>
        <rFont val="宋体"/>
        <charset val="134"/>
      </rPr>
      <t>亩；郑家村</t>
    </r>
    <r>
      <rPr>
        <sz val="16"/>
        <rFont val="Times New Roman"/>
        <charset val="134"/>
      </rPr>
      <t>10</t>
    </r>
    <r>
      <rPr>
        <sz val="16"/>
        <rFont val="宋体"/>
        <charset val="134"/>
      </rPr>
      <t>户</t>
    </r>
    <r>
      <rPr>
        <sz val="16"/>
        <rFont val="Times New Roman"/>
        <charset val="134"/>
      </rPr>
      <t>1500</t>
    </r>
    <r>
      <rPr>
        <sz val="16"/>
        <rFont val="宋体"/>
        <charset val="134"/>
      </rPr>
      <t>亩；西川村</t>
    </r>
    <r>
      <rPr>
        <sz val="16"/>
        <rFont val="Times New Roman"/>
        <charset val="134"/>
      </rPr>
      <t>60</t>
    </r>
    <r>
      <rPr>
        <sz val="16"/>
        <rFont val="宋体"/>
        <charset val="134"/>
      </rPr>
      <t>户</t>
    </r>
    <r>
      <rPr>
        <sz val="16"/>
        <rFont val="Times New Roman"/>
        <charset val="134"/>
      </rPr>
      <t>120</t>
    </r>
    <r>
      <rPr>
        <sz val="16"/>
        <rFont val="宋体"/>
        <charset val="134"/>
      </rPr>
      <t>亩；李山村</t>
    </r>
    <r>
      <rPr>
        <sz val="16"/>
        <rFont val="Times New Roman"/>
        <charset val="134"/>
      </rPr>
      <t>130</t>
    </r>
    <r>
      <rPr>
        <sz val="16"/>
        <rFont val="宋体"/>
        <charset val="134"/>
      </rPr>
      <t>户</t>
    </r>
    <r>
      <rPr>
        <sz val="16"/>
        <rFont val="Times New Roman"/>
        <charset val="134"/>
      </rPr>
      <t>300</t>
    </r>
    <r>
      <rPr>
        <sz val="16"/>
        <rFont val="宋体"/>
        <charset val="134"/>
      </rPr>
      <t>亩；连柯村</t>
    </r>
    <r>
      <rPr>
        <sz val="16"/>
        <rFont val="Times New Roman"/>
        <charset val="134"/>
      </rPr>
      <t>68</t>
    </r>
    <r>
      <rPr>
        <sz val="16"/>
        <rFont val="宋体"/>
        <charset val="134"/>
      </rPr>
      <t>户</t>
    </r>
    <r>
      <rPr>
        <sz val="16"/>
        <rFont val="Times New Roman"/>
        <charset val="134"/>
      </rPr>
      <t>760</t>
    </r>
    <r>
      <rPr>
        <sz val="16"/>
        <rFont val="宋体"/>
        <charset val="134"/>
      </rPr>
      <t>亩；冯塬村</t>
    </r>
    <r>
      <rPr>
        <sz val="16"/>
        <rFont val="Times New Roman"/>
        <charset val="134"/>
      </rPr>
      <t>58</t>
    </r>
    <r>
      <rPr>
        <sz val="16"/>
        <rFont val="宋体"/>
        <charset val="134"/>
      </rPr>
      <t>户</t>
    </r>
    <r>
      <rPr>
        <sz val="16"/>
        <rFont val="Times New Roman"/>
        <charset val="134"/>
      </rPr>
      <t>200</t>
    </r>
    <r>
      <rPr>
        <sz val="16"/>
        <rFont val="宋体"/>
        <charset val="134"/>
      </rPr>
      <t>亩；北河村</t>
    </r>
    <r>
      <rPr>
        <sz val="16"/>
        <rFont val="Times New Roman"/>
        <charset val="134"/>
      </rPr>
      <t>9</t>
    </r>
    <r>
      <rPr>
        <sz val="16"/>
        <rFont val="宋体"/>
        <charset val="134"/>
      </rPr>
      <t>户</t>
    </r>
    <r>
      <rPr>
        <sz val="16"/>
        <rFont val="Times New Roman"/>
        <charset val="134"/>
      </rPr>
      <t>900</t>
    </r>
    <r>
      <rPr>
        <sz val="16"/>
        <rFont val="宋体"/>
        <charset val="134"/>
      </rPr>
      <t>亩；芦塬村</t>
    </r>
    <r>
      <rPr>
        <sz val="16"/>
        <rFont val="Times New Roman"/>
        <charset val="134"/>
      </rPr>
      <t>9</t>
    </r>
    <r>
      <rPr>
        <sz val="16"/>
        <rFont val="宋体"/>
        <charset val="134"/>
      </rPr>
      <t>户</t>
    </r>
    <r>
      <rPr>
        <sz val="16"/>
        <rFont val="Times New Roman"/>
        <charset val="134"/>
      </rPr>
      <t>345</t>
    </r>
    <r>
      <rPr>
        <sz val="16"/>
        <rFont val="宋体"/>
        <charset val="134"/>
      </rPr>
      <t>亩；官泉村</t>
    </r>
    <r>
      <rPr>
        <sz val="16"/>
        <rFont val="Times New Roman"/>
        <charset val="134"/>
      </rPr>
      <t>91</t>
    </r>
    <r>
      <rPr>
        <sz val="16"/>
        <rFont val="宋体"/>
        <charset val="134"/>
      </rPr>
      <t>户</t>
    </r>
    <r>
      <rPr>
        <sz val="16"/>
        <rFont val="Times New Roman"/>
        <charset val="134"/>
      </rPr>
      <t>1150</t>
    </r>
    <r>
      <rPr>
        <sz val="16"/>
        <rFont val="宋体"/>
        <charset val="134"/>
      </rPr>
      <t>亩；南街村</t>
    </r>
    <r>
      <rPr>
        <sz val="16"/>
        <rFont val="Times New Roman"/>
        <charset val="134"/>
      </rPr>
      <t>87</t>
    </r>
    <r>
      <rPr>
        <sz val="16"/>
        <rFont val="宋体"/>
        <charset val="134"/>
      </rPr>
      <t>户</t>
    </r>
    <r>
      <rPr>
        <sz val="16"/>
        <rFont val="Times New Roman"/>
        <charset val="134"/>
      </rPr>
      <t>400</t>
    </r>
    <r>
      <rPr>
        <sz val="16"/>
        <rFont val="宋体"/>
        <charset val="134"/>
      </rPr>
      <t>亩；韩川村</t>
    </r>
    <r>
      <rPr>
        <sz val="16"/>
        <rFont val="Times New Roman"/>
        <charset val="134"/>
      </rPr>
      <t>110</t>
    </r>
    <r>
      <rPr>
        <sz val="16"/>
        <rFont val="宋体"/>
        <charset val="134"/>
      </rPr>
      <t>户</t>
    </r>
    <r>
      <rPr>
        <sz val="16"/>
        <rFont val="Times New Roman"/>
        <charset val="134"/>
      </rPr>
      <t>220</t>
    </r>
    <r>
      <rPr>
        <sz val="16"/>
        <rFont val="宋体"/>
        <charset val="134"/>
      </rPr>
      <t>亩；汪堡村</t>
    </r>
    <r>
      <rPr>
        <sz val="16"/>
        <rFont val="Times New Roman"/>
        <charset val="134"/>
      </rPr>
      <t>3</t>
    </r>
    <r>
      <rPr>
        <sz val="16"/>
        <rFont val="宋体"/>
        <charset val="134"/>
      </rPr>
      <t>户</t>
    </r>
    <r>
      <rPr>
        <sz val="16"/>
        <rFont val="Times New Roman"/>
        <charset val="134"/>
      </rPr>
      <t>400</t>
    </r>
    <r>
      <rPr>
        <sz val="16"/>
        <rFont val="宋体"/>
        <charset val="134"/>
      </rPr>
      <t>亩；榆树村</t>
    </r>
    <r>
      <rPr>
        <sz val="16"/>
        <rFont val="Times New Roman"/>
        <charset val="134"/>
      </rPr>
      <t>137</t>
    </r>
    <r>
      <rPr>
        <sz val="16"/>
        <rFont val="宋体"/>
        <charset val="134"/>
      </rPr>
      <t>户</t>
    </r>
    <r>
      <rPr>
        <sz val="16"/>
        <rFont val="Times New Roman"/>
        <charset val="134"/>
      </rPr>
      <t>527</t>
    </r>
    <r>
      <rPr>
        <sz val="16"/>
        <rFont val="宋体"/>
        <charset val="134"/>
      </rPr>
      <t>亩；马黑曼村</t>
    </r>
    <r>
      <rPr>
        <sz val="16"/>
        <rFont val="Times New Roman"/>
        <charset val="134"/>
      </rPr>
      <t>31</t>
    </r>
    <r>
      <rPr>
        <sz val="16"/>
        <rFont val="宋体"/>
        <charset val="134"/>
      </rPr>
      <t>户</t>
    </r>
    <r>
      <rPr>
        <sz val="16"/>
        <rFont val="Times New Roman"/>
        <charset val="134"/>
      </rPr>
      <t>130</t>
    </r>
    <r>
      <rPr>
        <sz val="16"/>
        <rFont val="宋体"/>
        <charset val="134"/>
      </rPr>
      <t>亩；树坡村</t>
    </r>
    <r>
      <rPr>
        <sz val="16"/>
        <rFont val="Times New Roman"/>
        <charset val="134"/>
      </rPr>
      <t>92</t>
    </r>
    <r>
      <rPr>
        <sz val="16"/>
        <rFont val="宋体"/>
        <charset val="134"/>
      </rPr>
      <t>户</t>
    </r>
    <r>
      <rPr>
        <sz val="16"/>
        <rFont val="Times New Roman"/>
        <charset val="134"/>
      </rPr>
      <t>180</t>
    </r>
    <r>
      <rPr>
        <sz val="16"/>
        <rFont val="宋体"/>
        <charset val="134"/>
      </rPr>
      <t>亩</t>
    </r>
  </si>
  <si>
    <t>大阳镇投入53.66万元一般户种植饲料玉米2683亩，每亩补助200元。其中豁岘村130户220亩、刘沟村204户360亩、侯吴村130户400亩、刘山村148户773亩、太原村50户210亩、闫庄村90户290亩、中庄村49户230亩、梁堡村68户200亩。</t>
  </si>
  <si>
    <r>
      <rPr>
        <sz val="16"/>
        <rFont val="宋体"/>
        <charset val="134"/>
      </rPr>
      <t>在</t>
    </r>
    <r>
      <rPr>
        <sz val="16"/>
        <rFont val="Times New Roman"/>
        <charset val="0"/>
      </rPr>
      <t>15</t>
    </r>
    <r>
      <rPr>
        <sz val="16"/>
        <rFont val="宋体"/>
        <charset val="134"/>
      </rPr>
      <t>村投资</t>
    </r>
    <r>
      <rPr>
        <sz val="16"/>
        <rFont val="Times New Roman"/>
        <charset val="0"/>
      </rPr>
      <t>111.64</t>
    </r>
    <r>
      <rPr>
        <sz val="16"/>
        <rFont val="宋体"/>
        <charset val="134"/>
      </rPr>
      <t>万元种植饲料玉米</t>
    </r>
    <r>
      <rPr>
        <sz val="16"/>
        <rFont val="Times New Roman"/>
        <charset val="0"/>
      </rPr>
      <t>5582</t>
    </r>
    <r>
      <rPr>
        <sz val="16"/>
        <rFont val="宋体"/>
        <charset val="134"/>
      </rPr>
      <t>亩，其中川王村</t>
    </r>
    <r>
      <rPr>
        <sz val="16"/>
        <rFont val="Times New Roman"/>
        <charset val="0"/>
      </rPr>
      <t>400</t>
    </r>
    <r>
      <rPr>
        <sz val="16"/>
        <rFont val="宋体"/>
        <charset val="134"/>
      </rPr>
      <t>亩；哈沟村</t>
    </r>
    <r>
      <rPr>
        <sz val="16"/>
        <rFont val="Times New Roman"/>
        <charset val="0"/>
      </rPr>
      <t>330</t>
    </r>
    <r>
      <rPr>
        <sz val="16"/>
        <rFont val="宋体"/>
        <charset val="0"/>
      </rPr>
      <t>亩；毛寨村</t>
    </r>
    <r>
      <rPr>
        <sz val="16"/>
        <rFont val="Times New Roman"/>
        <charset val="0"/>
      </rPr>
      <t>200</t>
    </r>
    <r>
      <rPr>
        <sz val="16"/>
        <rFont val="宋体"/>
        <charset val="0"/>
      </rPr>
      <t>亩；大庄村</t>
    </r>
    <r>
      <rPr>
        <sz val="16"/>
        <rFont val="Times New Roman"/>
        <charset val="0"/>
      </rPr>
      <t>200</t>
    </r>
    <r>
      <rPr>
        <sz val="16"/>
        <rFont val="宋体"/>
        <charset val="0"/>
      </rPr>
      <t>亩；范湾村</t>
    </r>
    <r>
      <rPr>
        <sz val="16"/>
        <rFont val="Times New Roman"/>
        <charset val="0"/>
      </rPr>
      <t>302</t>
    </r>
    <r>
      <rPr>
        <sz val="16"/>
        <rFont val="宋体"/>
        <charset val="0"/>
      </rPr>
      <t>亩；何湾村</t>
    </r>
    <r>
      <rPr>
        <sz val="16"/>
        <rFont val="Times New Roman"/>
        <charset val="0"/>
      </rPr>
      <t>200</t>
    </r>
    <r>
      <rPr>
        <sz val="16"/>
        <rFont val="宋体"/>
        <charset val="0"/>
      </rPr>
      <t>亩；马达村</t>
    </r>
    <r>
      <rPr>
        <sz val="16"/>
        <rFont val="Times New Roman"/>
        <charset val="0"/>
      </rPr>
      <t>650</t>
    </r>
    <r>
      <rPr>
        <sz val="16"/>
        <rFont val="宋体"/>
        <charset val="0"/>
      </rPr>
      <t>亩；铁洼村</t>
    </r>
    <r>
      <rPr>
        <sz val="16"/>
        <rFont val="Times New Roman"/>
        <charset val="0"/>
      </rPr>
      <t>320</t>
    </r>
    <r>
      <rPr>
        <sz val="16"/>
        <rFont val="宋体"/>
        <charset val="0"/>
      </rPr>
      <t>亩，王沟村</t>
    </r>
    <r>
      <rPr>
        <sz val="16"/>
        <rFont val="Times New Roman"/>
        <charset val="0"/>
      </rPr>
      <t>180</t>
    </r>
    <r>
      <rPr>
        <sz val="16"/>
        <rFont val="宋体"/>
        <charset val="0"/>
      </rPr>
      <t>亩；关河村</t>
    </r>
    <r>
      <rPr>
        <sz val="16"/>
        <rFont val="Times New Roman"/>
        <charset val="0"/>
      </rPr>
      <t>50</t>
    </r>
    <r>
      <rPr>
        <sz val="16"/>
        <rFont val="宋体"/>
        <charset val="0"/>
      </rPr>
      <t>亩；峡口村</t>
    </r>
    <r>
      <rPr>
        <sz val="16"/>
        <rFont val="Times New Roman"/>
        <charset val="0"/>
      </rPr>
      <t>700</t>
    </r>
    <r>
      <rPr>
        <sz val="16"/>
        <rFont val="宋体"/>
        <charset val="0"/>
      </rPr>
      <t>亩；松树湾村</t>
    </r>
    <r>
      <rPr>
        <sz val="16"/>
        <rFont val="Times New Roman"/>
        <charset val="0"/>
      </rPr>
      <t>200</t>
    </r>
    <r>
      <rPr>
        <sz val="16"/>
        <rFont val="宋体"/>
        <charset val="0"/>
      </rPr>
      <t>亩；小河村</t>
    </r>
    <r>
      <rPr>
        <sz val="16"/>
        <rFont val="Times New Roman"/>
        <charset val="0"/>
      </rPr>
      <t>520</t>
    </r>
    <r>
      <rPr>
        <sz val="16"/>
        <rFont val="宋体"/>
        <charset val="0"/>
      </rPr>
      <t>亩；冯家村</t>
    </r>
    <r>
      <rPr>
        <sz val="16"/>
        <rFont val="Times New Roman"/>
        <charset val="0"/>
      </rPr>
      <t>530</t>
    </r>
    <r>
      <rPr>
        <sz val="16"/>
        <rFont val="宋体"/>
        <charset val="0"/>
      </rPr>
      <t>亩；海湾村</t>
    </r>
    <r>
      <rPr>
        <sz val="16"/>
        <rFont val="Times New Roman"/>
        <charset val="0"/>
      </rPr>
      <t>800</t>
    </r>
    <r>
      <rPr>
        <sz val="16"/>
        <rFont val="宋体"/>
        <charset val="0"/>
      </rPr>
      <t>亩，每亩</t>
    </r>
    <r>
      <rPr>
        <sz val="16"/>
        <rFont val="Times New Roman"/>
        <charset val="0"/>
      </rPr>
      <t>200</t>
    </r>
    <r>
      <rPr>
        <sz val="16"/>
        <rFont val="宋体"/>
        <charset val="0"/>
      </rPr>
      <t>元</t>
    </r>
  </si>
  <si>
    <r>
      <rPr>
        <sz val="16"/>
        <rFont val="宋体"/>
        <charset val="134"/>
      </rPr>
      <t>在胡川镇饲料玉米</t>
    </r>
    <r>
      <rPr>
        <sz val="16"/>
        <rFont val="Times New Roman"/>
        <charset val="0"/>
      </rPr>
      <t>897</t>
    </r>
    <r>
      <rPr>
        <sz val="16"/>
        <rFont val="宋体"/>
        <charset val="134"/>
      </rPr>
      <t>户</t>
    </r>
    <r>
      <rPr>
        <sz val="16"/>
        <rFont val="Times New Roman"/>
        <charset val="0"/>
      </rPr>
      <t>2166</t>
    </r>
    <r>
      <rPr>
        <sz val="16"/>
        <rFont val="宋体"/>
        <charset val="134"/>
      </rPr>
      <t>亩共计</t>
    </r>
    <r>
      <rPr>
        <sz val="16"/>
        <rFont val="Times New Roman"/>
        <charset val="0"/>
      </rPr>
      <t>43.32</t>
    </r>
    <r>
      <rPr>
        <sz val="16"/>
        <rFont val="宋体"/>
        <charset val="134"/>
      </rPr>
      <t>万元。其中：仓下村</t>
    </r>
    <r>
      <rPr>
        <sz val="16"/>
        <rFont val="Times New Roman"/>
        <charset val="0"/>
      </rPr>
      <t>131</t>
    </r>
    <r>
      <rPr>
        <sz val="16"/>
        <rFont val="宋体"/>
        <charset val="134"/>
      </rPr>
      <t>户</t>
    </r>
    <r>
      <rPr>
        <sz val="16"/>
        <rFont val="Times New Roman"/>
        <charset val="0"/>
      </rPr>
      <t>163</t>
    </r>
    <r>
      <rPr>
        <sz val="16"/>
        <rFont val="宋体"/>
        <charset val="134"/>
      </rPr>
      <t>亩；张堡村</t>
    </r>
    <r>
      <rPr>
        <sz val="16"/>
        <rFont val="Times New Roman"/>
        <charset val="0"/>
      </rPr>
      <t>108</t>
    </r>
    <r>
      <rPr>
        <sz val="16"/>
        <rFont val="宋体"/>
        <charset val="134"/>
      </rPr>
      <t>户</t>
    </r>
    <r>
      <rPr>
        <sz val="16"/>
        <rFont val="Times New Roman"/>
        <charset val="0"/>
      </rPr>
      <t>197</t>
    </r>
    <r>
      <rPr>
        <sz val="16"/>
        <rFont val="宋体"/>
        <charset val="134"/>
      </rPr>
      <t>亩；后湾村</t>
    </r>
    <r>
      <rPr>
        <sz val="16"/>
        <rFont val="Times New Roman"/>
        <charset val="0"/>
      </rPr>
      <t>36</t>
    </r>
    <r>
      <rPr>
        <sz val="16"/>
        <rFont val="宋体"/>
        <charset val="134"/>
      </rPr>
      <t>户</t>
    </r>
    <r>
      <rPr>
        <sz val="16"/>
        <rFont val="Times New Roman"/>
        <charset val="0"/>
      </rPr>
      <t>98</t>
    </r>
    <r>
      <rPr>
        <sz val="16"/>
        <rFont val="宋体"/>
        <charset val="134"/>
      </rPr>
      <t>亩；潘峪村</t>
    </r>
    <r>
      <rPr>
        <sz val="16"/>
        <rFont val="Times New Roman"/>
        <charset val="0"/>
      </rPr>
      <t>113</t>
    </r>
    <r>
      <rPr>
        <sz val="16"/>
        <rFont val="宋体"/>
        <charset val="134"/>
      </rPr>
      <t>户</t>
    </r>
    <r>
      <rPr>
        <sz val="16"/>
        <rFont val="Times New Roman"/>
        <charset val="0"/>
      </rPr>
      <t>500</t>
    </r>
    <r>
      <rPr>
        <sz val="16"/>
        <rFont val="宋体"/>
        <charset val="134"/>
      </rPr>
      <t>亩；王安村</t>
    </r>
    <r>
      <rPr>
        <sz val="16"/>
        <rFont val="Times New Roman"/>
        <charset val="0"/>
      </rPr>
      <t>80</t>
    </r>
    <r>
      <rPr>
        <sz val="16"/>
        <rFont val="宋体"/>
        <charset val="134"/>
      </rPr>
      <t>户</t>
    </r>
    <r>
      <rPr>
        <sz val="16"/>
        <rFont val="Times New Roman"/>
        <charset val="0"/>
      </rPr>
      <t>131</t>
    </r>
    <r>
      <rPr>
        <sz val="16"/>
        <rFont val="宋体"/>
        <charset val="134"/>
      </rPr>
      <t>亩；阳山村</t>
    </r>
    <r>
      <rPr>
        <sz val="16"/>
        <rFont val="Times New Roman"/>
        <charset val="0"/>
      </rPr>
      <t>95</t>
    </r>
    <r>
      <rPr>
        <sz val="16"/>
        <rFont val="宋体"/>
        <charset val="134"/>
      </rPr>
      <t>户</t>
    </r>
    <r>
      <rPr>
        <sz val="16"/>
        <rFont val="Times New Roman"/>
        <charset val="0"/>
      </rPr>
      <t>100</t>
    </r>
    <r>
      <rPr>
        <sz val="16"/>
        <rFont val="宋体"/>
        <charset val="134"/>
      </rPr>
      <t>亩；窑上村</t>
    </r>
    <r>
      <rPr>
        <sz val="16"/>
        <rFont val="Times New Roman"/>
        <charset val="0"/>
      </rPr>
      <t>28</t>
    </r>
    <r>
      <rPr>
        <sz val="16"/>
        <rFont val="宋体"/>
        <charset val="134"/>
      </rPr>
      <t>户</t>
    </r>
    <r>
      <rPr>
        <sz val="16"/>
        <rFont val="Times New Roman"/>
        <charset val="0"/>
      </rPr>
      <t>184</t>
    </r>
    <r>
      <rPr>
        <sz val="16"/>
        <rFont val="宋体"/>
        <charset val="134"/>
      </rPr>
      <t>亩；宁马村</t>
    </r>
    <r>
      <rPr>
        <sz val="16"/>
        <rFont val="Times New Roman"/>
        <charset val="0"/>
      </rPr>
      <t>95</t>
    </r>
    <r>
      <rPr>
        <sz val="16"/>
        <rFont val="宋体"/>
        <charset val="134"/>
      </rPr>
      <t>户</t>
    </r>
    <r>
      <rPr>
        <sz val="16"/>
        <rFont val="Times New Roman"/>
        <charset val="0"/>
      </rPr>
      <t>210</t>
    </r>
    <r>
      <rPr>
        <sz val="16"/>
        <rFont val="宋体"/>
        <charset val="134"/>
      </rPr>
      <t>亩；夏堡村</t>
    </r>
    <r>
      <rPr>
        <sz val="16"/>
        <rFont val="Times New Roman"/>
        <charset val="0"/>
      </rPr>
      <t>32</t>
    </r>
    <r>
      <rPr>
        <sz val="16"/>
        <rFont val="宋体"/>
        <charset val="134"/>
      </rPr>
      <t>户</t>
    </r>
    <r>
      <rPr>
        <sz val="16"/>
        <rFont val="Times New Roman"/>
        <charset val="0"/>
      </rPr>
      <t>72</t>
    </r>
    <r>
      <rPr>
        <sz val="16"/>
        <rFont val="宋体"/>
        <charset val="134"/>
      </rPr>
      <t>亩；深坷村</t>
    </r>
    <r>
      <rPr>
        <sz val="16"/>
        <rFont val="Times New Roman"/>
        <charset val="0"/>
      </rPr>
      <t>24</t>
    </r>
    <r>
      <rPr>
        <sz val="16"/>
        <rFont val="宋体"/>
        <charset val="134"/>
      </rPr>
      <t>户</t>
    </r>
    <r>
      <rPr>
        <sz val="16"/>
        <rFont val="Times New Roman"/>
        <charset val="0"/>
      </rPr>
      <t>70</t>
    </r>
    <r>
      <rPr>
        <sz val="16"/>
        <rFont val="宋体"/>
        <charset val="134"/>
      </rPr>
      <t>亩，柳湾村</t>
    </r>
    <r>
      <rPr>
        <sz val="16"/>
        <rFont val="Times New Roman"/>
        <charset val="0"/>
      </rPr>
      <t>35</t>
    </r>
    <r>
      <rPr>
        <sz val="16"/>
        <rFont val="宋体"/>
        <charset val="134"/>
      </rPr>
      <t>户</t>
    </r>
    <r>
      <rPr>
        <sz val="16"/>
        <rFont val="Times New Roman"/>
        <charset val="0"/>
      </rPr>
      <t>70</t>
    </r>
    <r>
      <rPr>
        <sz val="16"/>
        <rFont val="宋体"/>
        <charset val="134"/>
      </rPr>
      <t>亩；刘塬村</t>
    </r>
    <r>
      <rPr>
        <sz val="16"/>
        <rFont val="Times New Roman"/>
        <charset val="0"/>
      </rPr>
      <t>60</t>
    </r>
    <r>
      <rPr>
        <sz val="16"/>
        <rFont val="宋体"/>
        <charset val="134"/>
      </rPr>
      <t>户</t>
    </r>
    <r>
      <rPr>
        <sz val="16"/>
        <rFont val="Times New Roman"/>
        <charset val="0"/>
      </rPr>
      <t>167</t>
    </r>
    <r>
      <rPr>
        <sz val="16"/>
        <rFont val="宋体"/>
        <charset val="134"/>
      </rPr>
      <t>亩，蒲家村</t>
    </r>
    <r>
      <rPr>
        <sz val="16"/>
        <rFont val="Times New Roman"/>
        <charset val="0"/>
      </rPr>
      <t>60</t>
    </r>
    <r>
      <rPr>
        <sz val="16"/>
        <rFont val="宋体"/>
        <charset val="134"/>
      </rPr>
      <t>户</t>
    </r>
    <r>
      <rPr>
        <sz val="16"/>
        <rFont val="Times New Roman"/>
        <charset val="0"/>
      </rPr>
      <t>204</t>
    </r>
    <r>
      <rPr>
        <sz val="16"/>
        <rFont val="宋体"/>
        <charset val="134"/>
      </rPr>
      <t>亩。</t>
    </r>
  </si>
  <si>
    <r>
      <rPr>
        <sz val="16"/>
        <rFont val="宋体"/>
        <charset val="134"/>
      </rPr>
      <t>共计</t>
    </r>
    <r>
      <rPr>
        <sz val="16"/>
        <rFont val="Times New Roman"/>
        <charset val="134"/>
      </rPr>
      <t>1315</t>
    </r>
    <r>
      <rPr>
        <sz val="16"/>
        <rFont val="宋体"/>
        <charset val="134"/>
      </rPr>
      <t>户</t>
    </r>
    <r>
      <rPr>
        <sz val="16"/>
        <rFont val="Times New Roman"/>
        <charset val="134"/>
      </rPr>
      <t>7558</t>
    </r>
    <r>
      <rPr>
        <sz val="16"/>
        <rFont val="宋体"/>
        <charset val="134"/>
      </rPr>
      <t>亩，每亩补助</t>
    </r>
    <r>
      <rPr>
        <sz val="16"/>
        <rFont val="Times New Roman"/>
        <charset val="134"/>
      </rPr>
      <t>200</t>
    </r>
    <r>
      <rPr>
        <sz val="16"/>
        <rFont val="宋体"/>
        <charset val="134"/>
      </rPr>
      <t>元，共计</t>
    </r>
    <r>
      <rPr>
        <sz val="16"/>
        <rFont val="Times New Roman"/>
        <charset val="134"/>
      </rPr>
      <t>151.16</t>
    </r>
    <r>
      <rPr>
        <sz val="16"/>
        <rFont val="宋体"/>
        <charset val="134"/>
      </rPr>
      <t>万元。米家村</t>
    </r>
    <r>
      <rPr>
        <sz val="16"/>
        <rFont val="Times New Roman"/>
        <charset val="134"/>
      </rPr>
      <t>108</t>
    </r>
    <r>
      <rPr>
        <sz val="16"/>
        <rFont val="宋体"/>
        <charset val="134"/>
      </rPr>
      <t>户</t>
    </r>
    <r>
      <rPr>
        <sz val="16"/>
        <rFont val="Times New Roman"/>
        <charset val="134"/>
      </rPr>
      <t>270</t>
    </r>
    <r>
      <rPr>
        <sz val="16"/>
        <rFont val="宋体"/>
        <charset val="134"/>
      </rPr>
      <t>亩、高家村</t>
    </r>
    <r>
      <rPr>
        <sz val="16"/>
        <rFont val="Times New Roman"/>
        <charset val="134"/>
      </rPr>
      <t>202</t>
    </r>
    <r>
      <rPr>
        <sz val="16"/>
        <rFont val="宋体"/>
        <charset val="134"/>
      </rPr>
      <t>户</t>
    </r>
    <r>
      <rPr>
        <sz val="16"/>
        <rFont val="Times New Roman"/>
        <charset val="134"/>
      </rPr>
      <t>891</t>
    </r>
    <r>
      <rPr>
        <sz val="16"/>
        <rFont val="宋体"/>
        <charset val="134"/>
      </rPr>
      <t>亩、梨园村</t>
    </r>
    <r>
      <rPr>
        <sz val="16"/>
        <rFont val="Times New Roman"/>
        <charset val="134"/>
      </rPr>
      <t>56</t>
    </r>
    <r>
      <rPr>
        <sz val="16"/>
        <rFont val="宋体"/>
        <charset val="134"/>
      </rPr>
      <t>户</t>
    </r>
    <r>
      <rPr>
        <sz val="16"/>
        <rFont val="Times New Roman"/>
        <charset val="134"/>
      </rPr>
      <t>746</t>
    </r>
    <r>
      <rPr>
        <sz val="16"/>
        <rFont val="宋体"/>
        <charset val="134"/>
      </rPr>
      <t>亩、李山村</t>
    </r>
    <r>
      <rPr>
        <sz val="16"/>
        <rFont val="Times New Roman"/>
        <charset val="134"/>
      </rPr>
      <t>109</t>
    </r>
    <r>
      <rPr>
        <sz val="16"/>
        <rFont val="宋体"/>
        <charset val="134"/>
      </rPr>
      <t>户</t>
    </r>
    <r>
      <rPr>
        <sz val="16"/>
        <rFont val="Times New Roman"/>
        <charset val="134"/>
      </rPr>
      <t>763</t>
    </r>
    <r>
      <rPr>
        <sz val="16"/>
        <rFont val="宋体"/>
        <charset val="134"/>
      </rPr>
      <t>亩、刘堡村</t>
    </r>
    <r>
      <rPr>
        <sz val="16"/>
        <rFont val="Times New Roman"/>
        <charset val="134"/>
      </rPr>
      <t>209</t>
    </r>
    <r>
      <rPr>
        <sz val="16"/>
        <rFont val="宋体"/>
        <charset val="134"/>
      </rPr>
      <t>户</t>
    </r>
    <r>
      <rPr>
        <sz val="16"/>
        <rFont val="Times New Roman"/>
        <charset val="134"/>
      </rPr>
      <t>1820</t>
    </r>
    <r>
      <rPr>
        <sz val="16"/>
        <rFont val="宋体"/>
        <charset val="134"/>
      </rPr>
      <t>亩、峡里村</t>
    </r>
    <r>
      <rPr>
        <sz val="16"/>
        <rFont val="Times New Roman"/>
        <charset val="134"/>
      </rPr>
      <t>125</t>
    </r>
    <r>
      <rPr>
        <sz val="16"/>
        <rFont val="宋体"/>
        <charset val="134"/>
      </rPr>
      <t>户</t>
    </r>
    <r>
      <rPr>
        <sz val="16"/>
        <rFont val="Times New Roman"/>
        <charset val="134"/>
      </rPr>
      <t>756</t>
    </r>
    <r>
      <rPr>
        <sz val="16"/>
        <rFont val="宋体"/>
        <charset val="134"/>
      </rPr>
      <t>亩、郑沟村</t>
    </r>
    <r>
      <rPr>
        <sz val="16"/>
        <rFont val="Times New Roman"/>
        <charset val="134"/>
      </rPr>
      <t>78</t>
    </r>
    <r>
      <rPr>
        <sz val="16"/>
        <rFont val="宋体"/>
        <charset val="134"/>
      </rPr>
      <t>户</t>
    </r>
    <r>
      <rPr>
        <sz val="16"/>
        <rFont val="Times New Roman"/>
        <charset val="134"/>
      </rPr>
      <t>880</t>
    </r>
    <r>
      <rPr>
        <sz val="16"/>
        <rFont val="宋体"/>
        <charset val="134"/>
      </rPr>
      <t>亩、王家村</t>
    </r>
    <r>
      <rPr>
        <sz val="16"/>
        <rFont val="Times New Roman"/>
        <charset val="134"/>
      </rPr>
      <t>33</t>
    </r>
    <r>
      <rPr>
        <sz val="16"/>
        <rFont val="宋体"/>
        <charset val="134"/>
      </rPr>
      <t>户</t>
    </r>
    <r>
      <rPr>
        <sz val="16"/>
        <rFont val="Times New Roman"/>
        <charset val="134"/>
      </rPr>
      <t>119</t>
    </r>
    <r>
      <rPr>
        <sz val="16"/>
        <rFont val="宋体"/>
        <charset val="134"/>
      </rPr>
      <t>亩、杜家村</t>
    </r>
    <r>
      <rPr>
        <sz val="16"/>
        <rFont val="Times New Roman"/>
        <charset val="134"/>
      </rPr>
      <t>130</t>
    </r>
    <r>
      <rPr>
        <sz val="16"/>
        <rFont val="宋体"/>
        <charset val="134"/>
      </rPr>
      <t>户</t>
    </r>
    <r>
      <rPr>
        <sz val="16"/>
        <rFont val="Times New Roman"/>
        <charset val="134"/>
      </rPr>
      <t>305</t>
    </r>
    <r>
      <rPr>
        <sz val="16"/>
        <rFont val="宋体"/>
        <charset val="134"/>
      </rPr>
      <t>亩、小湾村</t>
    </r>
    <r>
      <rPr>
        <sz val="16"/>
        <rFont val="Times New Roman"/>
        <charset val="134"/>
      </rPr>
      <t>24</t>
    </r>
    <r>
      <rPr>
        <sz val="16"/>
        <rFont val="宋体"/>
        <charset val="134"/>
      </rPr>
      <t>户</t>
    </r>
    <r>
      <rPr>
        <sz val="16"/>
        <rFont val="Times New Roman"/>
        <charset val="134"/>
      </rPr>
      <t>173</t>
    </r>
    <r>
      <rPr>
        <sz val="16"/>
        <rFont val="宋体"/>
        <charset val="134"/>
      </rPr>
      <t>亩、董家村</t>
    </r>
    <r>
      <rPr>
        <sz val="16"/>
        <rFont val="Times New Roman"/>
        <charset val="134"/>
      </rPr>
      <t>88</t>
    </r>
    <r>
      <rPr>
        <sz val="16"/>
        <rFont val="宋体"/>
        <charset val="134"/>
      </rPr>
      <t>户</t>
    </r>
    <r>
      <rPr>
        <sz val="16"/>
        <rFont val="Times New Roman"/>
        <charset val="134"/>
      </rPr>
      <t>230</t>
    </r>
    <r>
      <rPr>
        <sz val="16"/>
        <rFont val="宋体"/>
        <charset val="134"/>
      </rPr>
      <t>亩、王山村</t>
    </r>
    <r>
      <rPr>
        <sz val="16"/>
        <rFont val="Times New Roman"/>
        <charset val="134"/>
      </rPr>
      <t>88</t>
    </r>
    <r>
      <rPr>
        <sz val="16"/>
        <rFont val="宋体"/>
        <charset val="134"/>
      </rPr>
      <t>户</t>
    </r>
    <r>
      <rPr>
        <sz val="16"/>
        <rFont val="Times New Roman"/>
        <charset val="134"/>
      </rPr>
      <t>475</t>
    </r>
    <r>
      <rPr>
        <sz val="16"/>
        <rFont val="宋体"/>
        <charset val="134"/>
      </rPr>
      <t>亩、赵湾村</t>
    </r>
    <r>
      <rPr>
        <sz val="16"/>
        <rFont val="Times New Roman"/>
        <charset val="134"/>
      </rPr>
      <t>65</t>
    </r>
    <r>
      <rPr>
        <sz val="16"/>
        <rFont val="宋体"/>
        <charset val="134"/>
      </rPr>
      <t>户</t>
    </r>
    <r>
      <rPr>
        <sz val="16"/>
        <rFont val="Times New Roman"/>
        <charset val="134"/>
      </rPr>
      <t>130</t>
    </r>
    <r>
      <rPr>
        <sz val="16"/>
        <rFont val="宋体"/>
        <charset val="134"/>
      </rPr>
      <t>亩。</t>
    </r>
  </si>
  <si>
    <r>
      <rPr>
        <sz val="16"/>
        <rFont val="宋体"/>
        <charset val="134"/>
      </rPr>
      <t>共</t>
    </r>
    <r>
      <rPr>
        <sz val="16"/>
        <rFont val="Times New Roman"/>
        <charset val="0"/>
      </rPr>
      <t>2000</t>
    </r>
    <r>
      <rPr>
        <sz val="16"/>
        <rFont val="宋体"/>
        <charset val="134"/>
      </rPr>
      <t>户</t>
    </r>
    <r>
      <rPr>
        <sz val="16"/>
        <rFont val="Times New Roman"/>
        <charset val="0"/>
      </rPr>
      <t>5835</t>
    </r>
    <r>
      <rPr>
        <sz val="16"/>
        <rFont val="宋体"/>
        <charset val="134"/>
      </rPr>
      <t>亩。孟寺村</t>
    </r>
    <r>
      <rPr>
        <sz val="16"/>
        <rFont val="Times New Roman"/>
        <charset val="0"/>
      </rPr>
      <t>150</t>
    </r>
    <r>
      <rPr>
        <sz val="16"/>
        <rFont val="宋体"/>
        <charset val="134"/>
      </rPr>
      <t>户</t>
    </r>
    <r>
      <rPr>
        <sz val="16"/>
        <rFont val="Times New Roman"/>
        <charset val="0"/>
      </rPr>
      <t>560</t>
    </r>
    <r>
      <rPr>
        <sz val="16"/>
        <rFont val="宋体"/>
        <charset val="134"/>
      </rPr>
      <t>亩、南川村</t>
    </r>
    <r>
      <rPr>
        <sz val="16"/>
        <rFont val="Times New Roman"/>
        <charset val="0"/>
      </rPr>
      <t>150</t>
    </r>
    <r>
      <rPr>
        <sz val="16"/>
        <rFont val="宋体"/>
        <charset val="134"/>
      </rPr>
      <t>户</t>
    </r>
    <r>
      <rPr>
        <sz val="16"/>
        <rFont val="Times New Roman"/>
        <charset val="0"/>
      </rPr>
      <t>450</t>
    </r>
    <r>
      <rPr>
        <sz val="16"/>
        <rFont val="宋体"/>
        <charset val="134"/>
      </rPr>
      <t>亩、堡山村</t>
    </r>
    <r>
      <rPr>
        <sz val="16"/>
        <rFont val="Times New Roman"/>
        <charset val="0"/>
      </rPr>
      <t>150</t>
    </r>
    <r>
      <rPr>
        <sz val="16"/>
        <rFont val="宋体"/>
        <charset val="134"/>
      </rPr>
      <t>户</t>
    </r>
    <r>
      <rPr>
        <sz val="16"/>
        <rFont val="Times New Roman"/>
        <charset val="0"/>
      </rPr>
      <t>350</t>
    </r>
    <r>
      <rPr>
        <sz val="16"/>
        <rFont val="宋体"/>
        <charset val="134"/>
      </rPr>
      <t>亩、崔湾村</t>
    </r>
    <r>
      <rPr>
        <sz val="16"/>
        <rFont val="Times New Roman"/>
        <charset val="0"/>
      </rPr>
      <t>80</t>
    </r>
    <r>
      <rPr>
        <sz val="16"/>
        <rFont val="宋体"/>
        <charset val="134"/>
      </rPr>
      <t>户</t>
    </r>
    <r>
      <rPr>
        <sz val="16"/>
        <rFont val="Times New Roman"/>
        <charset val="0"/>
      </rPr>
      <t>300</t>
    </r>
    <r>
      <rPr>
        <sz val="16"/>
        <rFont val="宋体"/>
        <charset val="134"/>
      </rPr>
      <t>亩、前山村</t>
    </r>
    <r>
      <rPr>
        <sz val="16"/>
        <rFont val="Times New Roman"/>
        <charset val="0"/>
      </rPr>
      <t>86</t>
    </r>
    <r>
      <rPr>
        <sz val="16"/>
        <rFont val="宋体"/>
        <charset val="134"/>
      </rPr>
      <t>户</t>
    </r>
    <r>
      <rPr>
        <sz val="16"/>
        <rFont val="Times New Roman"/>
        <charset val="0"/>
      </rPr>
      <t>380</t>
    </r>
    <r>
      <rPr>
        <sz val="16"/>
        <rFont val="宋体"/>
        <charset val="134"/>
      </rPr>
      <t>亩、上磨村</t>
    </r>
    <r>
      <rPr>
        <sz val="16"/>
        <rFont val="Times New Roman"/>
        <charset val="0"/>
      </rPr>
      <t>280</t>
    </r>
    <r>
      <rPr>
        <sz val="16"/>
        <rFont val="宋体"/>
        <charset val="134"/>
      </rPr>
      <t>户</t>
    </r>
    <r>
      <rPr>
        <sz val="16"/>
        <rFont val="Times New Roman"/>
        <charset val="0"/>
      </rPr>
      <t>400</t>
    </r>
    <r>
      <rPr>
        <sz val="16"/>
        <rFont val="宋体"/>
        <charset val="134"/>
      </rPr>
      <t>亩、刘家村</t>
    </r>
    <r>
      <rPr>
        <sz val="16"/>
        <rFont val="Times New Roman"/>
        <charset val="0"/>
      </rPr>
      <t>100</t>
    </r>
    <r>
      <rPr>
        <sz val="16"/>
        <rFont val="宋体"/>
        <charset val="134"/>
      </rPr>
      <t>户</t>
    </r>
    <r>
      <rPr>
        <sz val="16"/>
        <rFont val="Times New Roman"/>
        <charset val="0"/>
      </rPr>
      <t>200</t>
    </r>
    <r>
      <rPr>
        <sz val="16"/>
        <rFont val="宋体"/>
        <charset val="134"/>
      </rPr>
      <t>亩、杨川村</t>
    </r>
    <r>
      <rPr>
        <sz val="16"/>
        <rFont val="Times New Roman"/>
        <charset val="0"/>
      </rPr>
      <t>200</t>
    </r>
    <r>
      <rPr>
        <sz val="16"/>
        <rFont val="宋体"/>
        <charset val="134"/>
      </rPr>
      <t>户</t>
    </r>
    <r>
      <rPr>
        <sz val="16"/>
        <rFont val="Times New Roman"/>
        <charset val="0"/>
      </rPr>
      <t>450</t>
    </r>
    <r>
      <rPr>
        <sz val="16"/>
        <rFont val="宋体"/>
        <charset val="134"/>
      </rPr>
      <t>亩、东街村</t>
    </r>
    <r>
      <rPr>
        <sz val="16"/>
        <rFont val="Times New Roman"/>
        <charset val="0"/>
      </rPr>
      <t>100</t>
    </r>
    <r>
      <rPr>
        <sz val="16"/>
        <rFont val="宋体"/>
        <charset val="134"/>
      </rPr>
      <t>户</t>
    </r>
    <r>
      <rPr>
        <sz val="16"/>
        <rFont val="Times New Roman"/>
        <charset val="0"/>
      </rPr>
      <t>280</t>
    </r>
    <r>
      <rPr>
        <sz val="16"/>
        <rFont val="宋体"/>
        <charset val="134"/>
      </rPr>
      <t>亩、峡口村</t>
    </r>
    <r>
      <rPr>
        <sz val="16"/>
        <rFont val="Times New Roman"/>
        <charset val="0"/>
      </rPr>
      <t>100</t>
    </r>
    <r>
      <rPr>
        <sz val="16"/>
        <rFont val="宋体"/>
        <charset val="134"/>
      </rPr>
      <t>户</t>
    </r>
    <r>
      <rPr>
        <sz val="16"/>
        <rFont val="Times New Roman"/>
        <charset val="0"/>
      </rPr>
      <t>340</t>
    </r>
    <r>
      <rPr>
        <sz val="16"/>
        <rFont val="宋体"/>
        <charset val="134"/>
      </rPr>
      <t>亩、杨店村</t>
    </r>
    <r>
      <rPr>
        <sz val="16"/>
        <rFont val="Times New Roman"/>
        <charset val="0"/>
      </rPr>
      <t>80</t>
    </r>
    <r>
      <rPr>
        <sz val="16"/>
        <rFont val="宋体"/>
        <charset val="134"/>
      </rPr>
      <t>户</t>
    </r>
    <r>
      <rPr>
        <sz val="16"/>
        <rFont val="Times New Roman"/>
        <charset val="0"/>
      </rPr>
      <t>300</t>
    </r>
    <r>
      <rPr>
        <sz val="16"/>
        <rFont val="宋体"/>
        <charset val="134"/>
      </rPr>
      <t>亩、袁川村</t>
    </r>
    <r>
      <rPr>
        <sz val="16"/>
        <rFont val="Times New Roman"/>
        <charset val="0"/>
      </rPr>
      <t>210</t>
    </r>
    <r>
      <rPr>
        <sz val="16"/>
        <rFont val="宋体"/>
        <charset val="134"/>
      </rPr>
      <t>户</t>
    </r>
    <r>
      <rPr>
        <sz val="16"/>
        <rFont val="Times New Roman"/>
        <charset val="0"/>
      </rPr>
      <t>550</t>
    </r>
    <r>
      <rPr>
        <sz val="16"/>
        <rFont val="宋体"/>
        <charset val="134"/>
      </rPr>
      <t>亩、西关村</t>
    </r>
    <r>
      <rPr>
        <sz val="16"/>
        <rFont val="Times New Roman"/>
        <charset val="0"/>
      </rPr>
      <t>20</t>
    </r>
    <r>
      <rPr>
        <sz val="16"/>
        <rFont val="宋体"/>
        <charset val="134"/>
      </rPr>
      <t>户</t>
    </r>
    <r>
      <rPr>
        <sz val="16"/>
        <rFont val="Times New Roman"/>
        <charset val="0"/>
      </rPr>
      <t>100</t>
    </r>
    <r>
      <rPr>
        <sz val="16"/>
        <rFont val="宋体"/>
        <charset val="134"/>
      </rPr>
      <t>亩、大堡村</t>
    </r>
    <r>
      <rPr>
        <sz val="16"/>
        <rFont val="Times New Roman"/>
        <charset val="0"/>
      </rPr>
      <t>4</t>
    </r>
    <r>
      <rPr>
        <sz val="16"/>
        <rFont val="宋体"/>
        <charset val="134"/>
      </rPr>
      <t>户</t>
    </r>
    <r>
      <rPr>
        <sz val="16"/>
        <rFont val="Times New Roman"/>
        <charset val="0"/>
      </rPr>
      <t>15</t>
    </r>
    <r>
      <rPr>
        <sz val="16"/>
        <rFont val="宋体"/>
        <charset val="134"/>
      </rPr>
      <t>亩、查湾村</t>
    </r>
    <r>
      <rPr>
        <sz val="16"/>
        <rFont val="Times New Roman"/>
        <charset val="0"/>
      </rPr>
      <t>30</t>
    </r>
    <r>
      <rPr>
        <sz val="16"/>
        <rFont val="宋体"/>
        <charset val="134"/>
      </rPr>
      <t>户</t>
    </r>
    <r>
      <rPr>
        <sz val="16"/>
        <rFont val="Times New Roman"/>
        <charset val="0"/>
      </rPr>
      <t>200</t>
    </r>
    <r>
      <rPr>
        <sz val="16"/>
        <rFont val="宋体"/>
        <charset val="134"/>
      </rPr>
      <t>亩、沟口村</t>
    </r>
    <r>
      <rPr>
        <sz val="16"/>
        <rFont val="Times New Roman"/>
        <charset val="0"/>
      </rPr>
      <t>110</t>
    </r>
    <r>
      <rPr>
        <sz val="16"/>
        <rFont val="宋体"/>
        <charset val="134"/>
      </rPr>
      <t>户</t>
    </r>
    <r>
      <rPr>
        <sz val="16"/>
        <rFont val="Times New Roman"/>
        <charset val="0"/>
      </rPr>
      <t>360</t>
    </r>
    <r>
      <rPr>
        <sz val="16"/>
        <rFont val="宋体"/>
        <charset val="134"/>
      </rPr>
      <t>亩、瓦泉村</t>
    </r>
    <r>
      <rPr>
        <sz val="16"/>
        <rFont val="Times New Roman"/>
        <charset val="0"/>
      </rPr>
      <t>80</t>
    </r>
    <r>
      <rPr>
        <sz val="16"/>
        <rFont val="宋体"/>
        <charset val="134"/>
      </rPr>
      <t>户</t>
    </r>
    <r>
      <rPr>
        <sz val="16"/>
        <rFont val="Times New Roman"/>
        <charset val="0"/>
      </rPr>
      <t>400</t>
    </r>
    <r>
      <rPr>
        <sz val="16"/>
        <rFont val="宋体"/>
        <charset val="134"/>
      </rPr>
      <t>亩、下仁村</t>
    </r>
    <r>
      <rPr>
        <sz val="16"/>
        <rFont val="Times New Roman"/>
        <charset val="0"/>
      </rPr>
      <t>70</t>
    </r>
    <r>
      <rPr>
        <sz val="16"/>
        <rFont val="宋体"/>
        <charset val="134"/>
      </rPr>
      <t>户</t>
    </r>
    <r>
      <rPr>
        <sz val="16"/>
        <rFont val="Times New Roman"/>
        <charset val="0"/>
      </rPr>
      <t>200</t>
    </r>
    <r>
      <rPr>
        <sz val="16"/>
        <rFont val="宋体"/>
        <charset val="134"/>
      </rPr>
      <t>亩。每亩补助</t>
    </r>
    <r>
      <rPr>
        <sz val="16"/>
        <rFont val="Times New Roman"/>
        <charset val="0"/>
      </rPr>
      <t>200</t>
    </r>
    <r>
      <rPr>
        <sz val="16"/>
        <rFont val="宋体"/>
        <charset val="134"/>
      </rPr>
      <t>元。</t>
    </r>
  </si>
  <si>
    <r>
      <rPr>
        <sz val="16"/>
        <rFont val="宋体"/>
        <charset val="134"/>
      </rPr>
      <t>共</t>
    </r>
    <r>
      <rPr>
        <sz val="16"/>
        <rFont val="Times New Roman"/>
        <charset val="0"/>
      </rPr>
      <t>902</t>
    </r>
    <r>
      <rPr>
        <sz val="16"/>
        <rFont val="宋体"/>
        <charset val="134"/>
      </rPr>
      <t>户</t>
    </r>
    <r>
      <rPr>
        <sz val="16"/>
        <rFont val="Times New Roman"/>
        <charset val="0"/>
      </rPr>
      <t>3723</t>
    </r>
    <r>
      <rPr>
        <sz val="16"/>
        <rFont val="宋体"/>
        <charset val="134"/>
      </rPr>
      <t>亩，（</t>
    </r>
    <r>
      <rPr>
        <sz val="16"/>
        <rFont val="Times New Roman"/>
        <charset val="0"/>
      </rPr>
      <t>200</t>
    </r>
    <r>
      <rPr>
        <sz val="16"/>
        <rFont val="宋体"/>
        <charset val="134"/>
      </rPr>
      <t>元</t>
    </r>
    <r>
      <rPr>
        <sz val="16"/>
        <rFont val="Times New Roman"/>
        <charset val="0"/>
      </rPr>
      <t>/</t>
    </r>
    <r>
      <rPr>
        <sz val="16"/>
        <rFont val="宋体"/>
        <charset val="134"/>
      </rPr>
      <t>亩），共</t>
    </r>
    <r>
      <rPr>
        <sz val="16"/>
        <rFont val="Times New Roman"/>
        <charset val="0"/>
      </rPr>
      <t>74.4600</t>
    </r>
    <r>
      <rPr>
        <sz val="16"/>
        <rFont val="宋体"/>
        <charset val="134"/>
      </rPr>
      <t>万元。梁湾村</t>
    </r>
    <r>
      <rPr>
        <sz val="16"/>
        <rFont val="Times New Roman"/>
        <charset val="0"/>
      </rPr>
      <t>139</t>
    </r>
    <r>
      <rPr>
        <sz val="16"/>
        <rFont val="宋体"/>
        <charset val="134"/>
      </rPr>
      <t>户</t>
    </r>
    <r>
      <rPr>
        <sz val="16"/>
        <rFont val="Times New Roman"/>
        <charset val="0"/>
      </rPr>
      <t>800</t>
    </r>
    <r>
      <rPr>
        <sz val="16"/>
        <rFont val="宋体"/>
        <charset val="134"/>
      </rPr>
      <t>亩、灵台村</t>
    </r>
    <r>
      <rPr>
        <sz val="16"/>
        <rFont val="Times New Roman"/>
        <charset val="0"/>
      </rPr>
      <t>50</t>
    </r>
    <r>
      <rPr>
        <sz val="16"/>
        <rFont val="宋体"/>
        <charset val="134"/>
      </rPr>
      <t>亩</t>
    </r>
    <r>
      <rPr>
        <sz val="16"/>
        <rFont val="Times New Roman"/>
        <charset val="0"/>
      </rPr>
      <t>1</t>
    </r>
    <r>
      <rPr>
        <sz val="16"/>
        <rFont val="宋体"/>
        <charset val="134"/>
      </rPr>
      <t>户、古土村</t>
    </r>
    <r>
      <rPr>
        <sz val="16"/>
        <rFont val="Times New Roman"/>
        <charset val="0"/>
      </rPr>
      <t>454</t>
    </r>
    <r>
      <rPr>
        <sz val="16"/>
        <rFont val="宋体"/>
        <charset val="134"/>
      </rPr>
      <t>亩</t>
    </r>
    <r>
      <rPr>
        <sz val="16"/>
        <rFont val="Times New Roman"/>
        <charset val="0"/>
      </rPr>
      <t>100</t>
    </r>
    <r>
      <rPr>
        <sz val="16"/>
        <rFont val="宋体"/>
        <charset val="134"/>
      </rPr>
      <t>户、许湾村</t>
    </r>
    <r>
      <rPr>
        <sz val="16"/>
        <rFont val="Times New Roman"/>
        <charset val="0"/>
      </rPr>
      <t>240</t>
    </r>
    <r>
      <rPr>
        <sz val="16"/>
        <rFont val="宋体"/>
        <charset val="134"/>
      </rPr>
      <t>亩</t>
    </r>
    <r>
      <rPr>
        <sz val="16"/>
        <rFont val="Times New Roman"/>
        <charset val="0"/>
      </rPr>
      <t>50</t>
    </r>
    <r>
      <rPr>
        <sz val="16"/>
        <rFont val="宋体"/>
        <charset val="134"/>
      </rPr>
      <t>户、柳沟村</t>
    </r>
    <r>
      <rPr>
        <sz val="16"/>
        <rFont val="Times New Roman"/>
        <charset val="0"/>
      </rPr>
      <t>70</t>
    </r>
    <r>
      <rPr>
        <sz val="16"/>
        <rFont val="宋体"/>
        <charset val="0"/>
      </rPr>
      <t>亩</t>
    </r>
    <r>
      <rPr>
        <sz val="16"/>
        <rFont val="Times New Roman"/>
        <charset val="0"/>
      </rPr>
      <t>28</t>
    </r>
    <r>
      <rPr>
        <sz val="16"/>
        <rFont val="宋体"/>
        <charset val="0"/>
      </rPr>
      <t>户、水池村</t>
    </r>
    <r>
      <rPr>
        <sz val="16"/>
        <rFont val="Times New Roman"/>
        <charset val="0"/>
      </rPr>
      <t>12</t>
    </r>
    <r>
      <rPr>
        <sz val="16"/>
        <rFont val="宋体"/>
        <charset val="0"/>
      </rPr>
      <t>户</t>
    </r>
    <r>
      <rPr>
        <sz val="16"/>
        <rFont val="Times New Roman"/>
        <charset val="0"/>
      </rPr>
      <t>287</t>
    </r>
    <r>
      <rPr>
        <sz val="16"/>
        <rFont val="宋体"/>
        <charset val="0"/>
      </rPr>
      <t>亩、天河村</t>
    </r>
    <r>
      <rPr>
        <sz val="16"/>
        <rFont val="Times New Roman"/>
        <charset val="0"/>
      </rPr>
      <t>50</t>
    </r>
    <r>
      <rPr>
        <sz val="16"/>
        <rFont val="宋体"/>
        <charset val="0"/>
      </rPr>
      <t>亩</t>
    </r>
    <r>
      <rPr>
        <sz val="16"/>
        <rFont val="Times New Roman"/>
        <charset val="0"/>
      </rPr>
      <t>33</t>
    </r>
    <r>
      <rPr>
        <sz val="16"/>
        <rFont val="宋体"/>
        <charset val="0"/>
      </rPr>
      <t>户、杨坡村</t>
    </r>
    <r>
      <rPr>
        <sz val="16"/>
        <rFont val="Times New Roman"/>
        <charset val="0"/>
      </rPr>
      <t>280</t>
    </r>
    <r>
      <rPr>
        <sz val="16"/>
        <rFont val="宋体"/>
        <charset val="0"/>
      </rPr>
      <t>亩</t>
    </r>
    <r>
      <rPr>
        <sz val="16"/>
        <rFont val="Times New Roman"/>
        <charset val="0"/>
      </rPr>
      <t>30</t>
    </r>
    <r>
      <rPr>
        <sz val="16"/>
        <rFont val="宋体"/>
        <charset val="0"/>
      </rPr>
      <t>户、张巴村</t>
    </r>
    <r>
      <rPr>
        <sz val="16"/>
        <rFont val="Times New Roman"/>
        <charset val="0"/>
      </rPr>
      <t>110</t>
    </r>
    <r>
      <rPr>
        <sz val="16"/>
        <rFont val="宋体"/>
        <charset val="0"/>
      </rPr>
      <t>亩</t>
    </r>
    <r>
      <rPr>
        <sz val="16"/>
        <rFont val="Times New Roman"/>
        <charset val="0"/>
      </rPr>
      <t>1</t>
    </r>
    <r>
      <rPr>
        <sz val="16"/>
        <rFont val="宋体"/>
        <charset val="0"/>
      </rPr>
      <t>户、恭门村</t>
    </r>
    <r>
      <rPr>
        <sz val="16"/>
        <rFont val="Times New Roman"/>
        <charset val="0"/>
      </rPr>
      <t>340</t>
    </r>
    <r>
      <rPr>
        <sz val="16"/>
        <rFont val="宋体"/>
        <charset val="0"/>
      </rPr>
      <t>亩</t>
    </r>
    <r>
      <rPr>
        <sz val="16"/>
        <rFont val="Times New Roman"/>
        <charset val="0"/>
      </rPr>
      <t>3</t>
    </r>
    <r>
      <rPr>
        <sz val="16"/>
        <rFont val="宋体"/>
        <charset val="0"/>
      </rPr>
      <t>户、付川村</t>
    </r>
    <r>
      <rPr>
        <sz val="16"/>
        <rFont val="Times New Roman"/>
        <charset val="0"/>
      </rPr>
      <t>420</t>
    </r>
    <r>
      <rPr>
        <sz val="16"/>
        <rFont val="宋体"/>
        <charset val="0"/>
      </rPr>
      <t>亩</t>
    </r>
    <r>
      <rPr>
        <sz val="16"/>
        <rFont val="Times New Roman"/>
        <charset val="0"/>
      </rPr>
      <t>223</t>
    </r>
    <r>
      <rPr>
        <sz val="16"/>
        <rFont val="宋体"/>
        <charset val="0"/>
      </rPr>
      <t>户、麻崖村</t>
    </r>
    <r>
      <rPr>
        <sz val="16"/>
        <rFont val="Times New Roman"/>
        <charset val="0"/>
      </rPr>
      <t>207</t>
    </r>
    <r>
      <rPr>
        <sz val="16"/>
        <rFont val="宋体"/>
        <charset val="0"/>
      </rPr>
      <t>亩</t>
    </r>
    <r>
      <rPr>
        <sz val="16"/>
        <rFont val="Times New Roman"/>
        <charset val="0"/>
      </rPr>
      <t>68</t>
    </r>
    <r>
      <rPr>
        <sz val="16"/>
        <rFont val="宋体"/>
        <charset val="0"/>
      </rPr>
      <t>户、海河村</t>
    </r>
    <r>
      <rPr>
        <sz val="16"/>
        <rFont val="Times New Roman"/>
        <charset val="0"/>
      </rPr>
      <t>145</t>
    </r>
    <r>
      <rPr>
        <sz val="16"/>
        <rFont val="宋体"/>
        <charset val="0"/>
      </rPr>
      <t>亩</t>
    </r>
    <r>
      <rPr>
        <sz val="16"/>
        <rFont val="Times New Roman"/>
        <charset val="0"/>
      </rPr>
      <t>12</t>
    </r>
    <r>
      <rPr>
        <sz val="16"/>
        <rFont val="宋体"/>
        <charset val="0"/>
      </rPr>
      <t>户、西坡村</t>
    </r>
    <r>
      <rPr>
        <sz val="16"/>
        <rFont val="Times New Roman"/>
        <charset val="0"/>
      </rPr>
      <t>260</t>
    </r>
    <r>
      <rPr>
        <sz val="16"/>
        <rFont val="宋体"/>
        <charset val="0"/>
      </rPr>
      <t>亩</t>
    </r>
    <r>
      <rPr>
        <sz val="16"/>
        <rFont val="Times New Roman"/>
        <charset val="0"/>
      </rPr>
      <t>200</t>
    </r>
    <r>
      <rPr>
        <sz val="16"/>
        <rFont val="宋体"/>
        <charset val="0"/>
      </rPr>
      <t>户，团结村</t>
    </r>
    <r>
      <rPr>
        <sz val="16"/>
        <rFont val="Times New Roman"/>
        <charset val="0"/>
      </rPr>
      <t>2</t>
    </r>
    <r>
      <rPr>
        <sz val="16"/>
        <rFont val="宋体"/>
        <charset val="0"/>
      </rPr>
      <t>户</t>
    </r>
    <r>
      <rPr>
        <sz val="16"/>
        <rFont val="Times New Roman"/>
        <charset val="0"/>
      </rPr>
      <t>10</t>
    </r>
    <r>
      <rPr>
        <sz val="16"/>
        <rFont val="宋体"/>
        <charset val="0"/>
      </rPr>
      <t>亩。</t>
    </r>
  </si>
  <si>
    <r>
      <rPr>
        <b/>
        <sz val="16"/>
        <rFont val="宋体"/>
        <charset val="134"/>
      </rPr>
      <t>概算投资</t>
    </r>
    <r>
      <rPr>
        <b/>
        <sz val="16"/>
        <rFont val="Times New Roman"/>
        <charset val="0"/>
      </rPr>
      <t>494.665</t>
    </r>
    <r>
      <rPr>
        <b/>
        <sz val="16"/>
        <rFont val="宋体"/>
        <charset val="134"/>
      </rPr>
      <t>万元用于实施一般户马铃薯种植到户补助项目</t>
    </r>
    <r>
      <rPr>
        <b/>
        <sz val="16"/>
        <rFont val="Times New Roman"/>
        <charset val="0"/>
      </rPr>
      <t>9893.3</t>
    </r>
    <r>
      <rPr>
        <b/>
        <sz val="16"/>
        <rFont val="宋体"/>
        <charset val="134"/>
      </rPr>
      <t>亩，亩均补助</t>
    </r>
    <r>
      <rPr>
        <b/>
        <sz val="16"/>
        <rFont val="Times New Roman"/>
        <charset val="0"/>
      </rPr>
      <t>500</t>
    </r>
    <r>
      <rPr>
        <b/>
        <sz val="16"/>
        <rFont val="宋体"/>
        <charset val="134"/>
      </rPr>
      <t>元。</t>
    </r>
  </si>
  <si>
    <r>
      <rPr>
        <sz val="16"/>
        <rFont val="宋体"/>
        <charset val="134"/>
      </rPr>
      <t>在木河乡实施一般户马铃薯种植到户补助项目</t>
    </r>
    <r>
      <rPr>
        <sz val="16"/>
        <rFont val="Times New Roman"/>
        <charset val="134"/>
      </rPr>
      <t>812</t>
    </r>
    <r>
      <rPr>
        <sz val="16"/>
        <rFont val="宋体"/>
        <charset val="134"/>
      </rPr>
      <t>亩，每亩补助马铃薯原种</t>
    </r>
    <r>
      <rPr>
        <sz val="16"/>
        <rFont val="Times New Roman"/>
        <charset val="134"/>
      </rPr>
      <t>500</t>
    </r>
    <r>
      <rPr>
        <sz val="16"/>
        <rFont val="宋体"/>
        <charset val="134"/>
      </rPr>
      <t>元，共补助</t>
    </r>
    <r>
      <rPr>
        <sz val="16"/>
        <rFont val="Times New Roman"/>
        <charset val="134"/>
      </rPr>
      <t>40.60</t>
    </r>
    <r>
      <rPr>
        <sz val="16"/>
        <rFont val="宋体"/>
        <charset val="134"/>
      </rPr>
      <t>元。其中：杜渠村</t>
    </r>
    <r>
      <rPr>
        <sz val="16"/>
        <rFont val="Times New Roman"/>
        <charset val="134"/>
      </rPr>
      <t>4</t>
    </r>
    <r>
      <rPr>
        <sz val="16"/>
        <rFont val="宋体"/>
        <charset val="134"/>
      </rPr>
      <t>户</t>
    </r>
    <r>
      <rPr>
        <sz val="16"/>
        <rFont val="Times New Roman"/>
        <charset val="134"/>
      </rPr>
      <t>10</t>
    </r>
    <r>
      <rPr>
        <sz val="16"/>
        <rFont val="宋体"/>
        <charset val="134"/>
      </rPr>
      <t>亩，高山村</t>
    </r>
    <r>
      <rPr>
        <sz val="16"/>
        <rFont val="Times New Roman"/>
        <charset val="134"/>
      </rPr>
      <t>20</t>
    </r>
    <r>
      <rPr>
        <sz val="16"/>
        <rFont val="宋体"/>
        <charset val="134"/>
      </rPr>
      <t>户</t>
    </r>
    <r>
      <rPr>
        <sz val="16"/>
        <rFont val="Times New Roman"/>
        <charset val="134"/>
      </rPr>
      <t>20</t>
    </r>
    <r>
      <rPr>
        <sz val="16"/>
        <rFont val="宋体"/>
        <charset val="134"/>
      </rPr>
      <t>亩，李沟村</t>
    </r>
    <r>
      <rPr>
        <sz val="16"/>
        <rFont val="Times New Roman"/>
        <charset val="134"/>
      </rPr>
      <t>110</t>
    </r>
    <r>
      <rPr>
        <sz val="16"/>
        <rFont val="宋体"/>
        <charset val="134"/>
      </rPr>
      <t>户</t>
    </r>
    <r>
      <rPr>
        <sz val="16"/>
        <rFont val="Times New Roman"/>
        <charset val="134"/>
      </rPr>
      <t>100</t>
    </r>
    <r>
      <rPr>
        <sz val="16"/>
        <rFont val="宋体"/>
        <charset val="134"/>
      </rPr>
      <t>亩，马坪村</t>
    </r>
    <r>
      <rPr>
        <sz val="16"/>
        <rFont val="Times New Roman"/>
        <charset val="134"/>
      </rPr>
      <t>4</t>
    </r>
    <r>
      <rPr>
        <sz val="16"/>
        <rFont val="宋体"/>
        <charset val="134"/>
      </rPr>
      <t>户</t>
    </r>
    <r>
      <rPr>
        <sz val="16"/>
        <rFont val="Times New Roman"/>
        <charset val="134"/>
      </rPr>
      <t>7</t>
    </r>
    <r>
      <rPr>
        <sz val="16"/>
        <rFont val="宋体"/>
        <charset val="134"/>
      </rPr>
      <t>亩，毛家村</t>
    </r>
    <r>
      <rPr>
        <sz val="16"/>
        <rFont val="Times New Roman"/>
        <charset val="134"/>
      </rPr>
      <t>40</t>
    </r>
    <r>
      <rPr>
        <sz val="16"/>
        <rFont val="宋体"/>
        <charset val="134"/>
      </rPr>
      <t>户</t>
    </r>
    <r>
      <rPr>
        <sz val="16"/>
        <rFont val="Times New Roman"/>
        <charset val="134"/>
      </rPr>
      <t>40</t>
    </r>
    <r>
      <rPr>
        <sz val="16"/>
        <rFont val="宋体"/>
        <charset val="134"/>
      </rPr>
      <t>亩，坪王村</t>
    </r>
    <r>
      <rPr>
        <sz val="16"/>
        <rFont val="Times New Roman"/>
        <charset val="134"/>
      </rPr>
      <t>25</t>
    </r>
    <r>
      <rPr>
        <sz val="16"/>
        <rFont val="宋体"/>
        <charset val="134"/>
      </rPr>
      <t>户</t>
    </r>
    <r>
      <rPr>
        <sz val="16"/>
        <rFont val="Times New Roman"/>
        <charset val="134"/>
      </rPr>
      <t>20</t>
    </r>
    <r>
      <rPr>
        <sz val="16"/>
        <rFont val="宋体"/>
        <charset val="134"/>
      </rPr>
      <t>亩，秋木村</t>
    </r>
    <r>
      <rPr>
        <sz val="16"/>
        <rFont val="Times New Roman"/>
        <charset val="134"/>
      </rPr>
      <t>260</t>
    </r>
    <r>
      <rPr>
        <sz val="16"/>
        <rFont val="宋体"/>
        <charset val="134"/>
      </rPr>
      <t>户</t>
    </r>
    <r>
      <rPr>
        <sz val="16"/>
        <rFont val="Times New Roman"/>
        <charset val="134"/>
      </rPr>
      <t>515</t>
    </r>
    <r>
      <rPr>
        <sz val="16"/>
        <rFont val="宋体"/>
        <charset val="134"/>
      </rPr>
      <t>亩，下庞村</t>
    </r>
    <r>
      <rPr>
        <sz val="16"/>
        <rFont val="Times New Roman"/>
        <charset val="134"/>
      </rPr>
      <t>100</t>
    </r>
    <r>
      <rPr>
        <sz val="16"/>
        <rFont val="宋体"/>
        <charset val="134"/>
      </rPr>
      <t>户</t>
    </r>
    <r>
      <rPr>
        <sz val="16"/>
        <rFont val="Times New Roman"/>
        <charset val="134"/>
      </rPr>
      <t>100</t>
    </r>
    <r>
      <rPr>
        <sz val="16"/>
        <rFont val="宋体"/>
        <charset val="134"/>
      </rPr>
      <t>亩。</t>
    </r>
  </si>
  <si>
    <r>
      <rPr>
        <sz val="16"/>
        <rFont val="宋体"/>
        <charset val="134"/>
      </rPr>
      <t>连五乡投入</t>
    </r>
    <r>
      <rPr>
        <sz val="16"/>
        <rFont val="Times New Roman"/>
        <charset val="134"/>
      </rPr>
      <t>101.55</t>
    </r>
    <r>
      <rPr>
        <sz val="16"/>
        <rFont val="宋体"/>
        <charset val="134"/>
      </rPr>
      <t>万元种植良种马铃薯</t>
    </r>
    <r>
      <rPr>
        <sz val="16"/>
        <rFont val="Times New Roman"/>
        <charset val="134"/>
      </rPr>
      <t>2031</t>
    </r>
    <r>
      <rPr>
        <sz val="16"/>
        <rFont val="宋体"/>
        <charset val="134"/>
      </rPr>
      <t>亩，每亩补助马铃薯原种</t>
    </r>
    <r>
      <rPr>
        <sz val="16"/>
        <rFont val="Times New Roman"/>
        <charset val="134"/>
      </rPr>
      <t>500</t>
    </r>
    <r>
      <rPr>
        <sz val="16"/>
        <rFont val="宋体"/>
        <charset val="134"/>
      </rPr>
      <t>元。其中兰家村</t>
    </r>
    <r>
      <rPr>
        <sz val="16"/>
        <rFont val="Times New Roman"/>
        <charset val="134"/>
      </rPr>
      <t>61</t>
    </r>
    <r>
      <rPr>
        <sz val="16"/>
        <rFont val="宋体"/>
        <charset val="134"/>
      </rPr>
      <t>户</t>
    </r>
    <r>
      <rPr>
        <sz val="16"/>
        <rFont val="Times New Roman"/>
        <charset val="134"/>
      </rPr>
      <t>71</t>
    </r>
    <r>
      <rPr>
        <sz val="16"/>
        <rFont val="宋体"/>
        <charset val="134"/>
      </rPr>
      <t>亩，连五村</t>
    </r>
    <r>
      <rPr>
        <sz val="16"/>
        <rFont val="Times New Roman"/>
        <charset val="134"/>
      </rPr>
      <t>102</t>
    </r>
    <r>
      <rPr>
        <sz val="16"/>
        <rFont val="宋体"/>
        <charset val="134"/>
      </rPr>
      <t>户</t>
    </r>
    <r>
      <rPr>
        <sz val="16"/>
        <rFont val="Times New Roman"/>
        <charset val="134"/>
      </rPr>
      <t>350</t>
    </r>
    <r>
      <rPr>
        <sz val="16"/>
        <rFont val="宋体"/>
        <charset val="134"/>
      </rPr>
      <t>亩，张家村</t>
    </r>
    <r>
      <rPr>
        <sz val="16"/>
        <rFont val="Times New Roman"/>
        <charset val="134"/>
      </rPr>
      <t>57</t>
    </r>
    <r>
      <rPr>
        <sz val="16"/>
        <rFont val="宋体"/>
        <charset val="134"/>
      </rPr>
      <t>户</t>
    </r>
    <r>
      <rPr>
        <sz val="16"/>
        <rFont val="Times New Roman"/>
        <charset val="134"/>
      </rPr>
      <t>100</t>
    </r>
    <r>
      <rPr>
        <sz val="16"/>
        <rFont val="宋体"/>
        <charset val="134"/>
      </rPr>
      <t>亩，四合村</t>
    </r>
    <r>
      <rPr>
        <sz val="16"/>
        <rFont val="Times New Roman"/>
        <charset val="134"/>
      </rPr>
      <t>62</t>
    </r>
    <r>
      <rPr>
        <sz val="16"/>
        <rFont val="宋体"/>
        <charset val="134"/>
      </rPr>
      <t>户</t>
    </r>
    <r>
      <rPr>
        <sz val="16"/>
        <rFont val="Times New Roman"/>
        <charset val="134"/>
      </rPr>
      <t>105</t>
    </r>
    <r>
      <rPr>
        <sz val="16"/>
        <rFont val="宋体"/>
        <charset val="134"/>
      </rPr>
      <t>亩，中心村</t>
    </r>
    <r>
      <rPr>
        <sz val="16"/>
        <rFont val="Times New Roman"/>
        <charset val="134"/>
      </rPr>
      <t>72</t>
    </r>
    <r>
      <rPr>
        <sz val="16"/>
        <rFont val="宋体"/>
        <charset val="134"/>
      </rPr>
      <t>户</t>
    </r>
    <r>
      <rPr>
        <sz val="16"/>
        <rFont val="Times New Roman"/>
        <charset val="134"/>
      </rPr>
      <t>200</t>
    </r>
    <r>
      <rPr>
        <sz val="16"/>
        <rFont val="宋体"/>
        <charset val="134"/>
      </rPr>
      <t>亩，陈家村</t>
    </r>
    <r>
      <rPr>
        <sz val="16"/>
        <rFont val="Times New Roman"/>
        <charset val="134"/>
      </rPr>
      <t>110</t>
    </r>
    <r>
      <rPr>
        <sz val="16"/>
        <rFont val="宋体"/>
        <charset val="134"/>
      </rPr>
      <t>户</t>
    </r>
    <r>
      <rPr>
        <sz val="16"/>
        <rFont val="Times New Roman"/>
        <charset val="134"/>
      </rPr>
      <t>60</t>
    </r>
    <r>
      <rPr>
        <sz val="16"/>
        <rFont val="宋体"/>
        <charset val="134"/>
      </rPr>
      <t>亩，高庄村</t>
    </r>
    <r>
      <rPr>
        <sz val="16"/>
        <rFont val="Times New Roman"/>
        <charset val="134"/>
      </rPr>
      <t>179</t>
    </r>
    <r>
      <rPr>
        <sz val="16"/>
        <rFont val="宋体"/>
        <charset val="134"/>
      </rPr>
      <t>户</t>
    </r>
    <r>
      <rPr>
        <sz val="16"/>
        <rFont val="Times New Roman"/>
        <charset val="134"/>
      </rPr>
      <t>140</t>
    </r>
    <r>
      <rPr>
        <sz val="16"/>
        <rFont val="宋体"/>
        <charset val="134"/>
      </rPr>
      <t>亩，腰庄村</t>
    </r>
    <r>
      <rPr>
        <sz val="16"/>
        <rFont val="Times New Roman"/>
        <charset val="134"/>
      </rPr>
      <t>150</t>
    </r>
    <r>
      <rPr>
        <sz val="16"/>
        <rFont val="宋体"/>
        <charset val="134"/>
      </rPr>
      <t>户</t>
    </r>
    <r>
      <rPr>
        <sz val="16"/>
        <rFont val="Times New Roman"/>
        <charset val="134"/>
      </rPr>
      <t>150</t>
    </r>
    <r>
      <rPr>
        <sz val="16"/>
        <rFont val="宋体"/>
        <charset val="134"/>
      </rPr>
      <t>亩，李家村</t>
    </r>
    <r>
      <rPr>
        <sz val="16"/>
        <rFont val="Times New Roman"/>
        <charset val="134"/>
      </rPr>
      <t>29</t>
    </r>
    <r>
      <rPr>
        <sz val="16"/>
        <rFont val="宋体"/>
        <charset val="134"/>
      </rPr>
      <t>户</t>
    </r>
    <r>
      <rPr>
        <sz val="16"/>
        <rFont val="Times New Roman"/>
        <charset val="134"/>
      </rPr>
      <t>105</t>
    </r>
    <r>
      <rPr>
        <sz val="16"/>
        <rFont val="宋体"/>
        <charset val="134"/>
      </rPr>
      <t>亩，三合村</t>
    </r>
    <r>
      <rPr>
        <sz val="16"/>
        <rFont val="Times New Roman"/>
        <charset val="134"/>
      </rPr>
      <t>35</t>
    </r>
    <r>
      <rPr>
        <sz val="16"/>
        <rFont val="宋体"/>
        <charset val="134"/>
      </rPr>
      <t>户</t>
    </r>
    <r>
      <rPr>
        <sz val="16"/>
        <rFont val="Times New Roman"/>
        <charset val="134"/>
      </rPr>
      <t>150</t>
    </r>
    <r>
      <rPr>
        <sz val="16"/>
        <rFont val="宋体"/>
        <charset val="134"/>
      </rPr>
      <t>亩，中渠村</t>
    </r>
    <r>
      <rPr>
        <sz val="16"/>
        <rFont val="Times New Roman"/>
        <charset val="134"/>
      </rPr>
      <t>76</t>
    </r>
    <r>
      <rPr>
        <sz val="16"/>
        <rFont val="宋体"/>
        <charset val="134"/>
      </rPr>
      <t>户</t>
    </r>
    <r>
      <rPr>
        <sz val="16"/>
        <rFont val="Times New Roman"/>
        <charset val="134"/>
      </rPr>
      <t>200</t>
    </r>
    <r>
      <rPr>
        <sz val="16"/>
        <rFont val="宋体"/>
        <charset val="134"/>
      </rPr>
      <t>亩，贠家村</t>
    </r>
    <r>
      <rPr>
        <sz val="16"/>
        <rFont val="Times New Roman"/>
        <charset val="134"/>
      </rPr>
      <t>145</t>
    </r>
    <r>
      <rPr>
        <sz val="16"/>
        <rFont val="宋体"/>
        <charset val="134"/>
      </rPr>
      <t>户</t>
    </r>
    <r>
      <rPr>
        <sz val="16"/>
        <rFont val="Times New Roman"/>
        <charset val="134"/>
      </rPr>
      <t>200</t>
    </r>
    <r>
      <rPr>
        <sz val="16"/>
        <rFont val="宋体"/>
        <charset val="134"/>
      </rPr>
      <t>亩，马咀村</t>
    </r>
    <r>
      <rPr>
        <sz val="16"/>
        <rFont val="Times New Roman"/>
        <charset val="134"/>
      </rPr>
      <t>223</t>
    </r>
    <r>
      <rPr>
        <sz val="16"/>
        <rFont val="宋体"/>
        <charset val="134"/>
      </rPr>
      <t>户</t>
    </r>
    <r>
      <rPr>
        <sz val="16"/>
        <rFont val="Times New Roman"/>
        <charset val="134"/>
      </rPr>
      <t>200</t>
    </r>
    <r>
      <rPr>
        <sz val="16"/>
        <rFont val="宋体"/>
        <charset val="134"/>
      </rPr>
      <t>亩。</t>
    </r>
  </si>
  <si>
    <r>
      <rPr>
        <sz val="16"/>
        <rFont val="宋体"/>
        <charset val="134"/>
      </rPr>
      <t>在马关镇</t>
    </r>
    <r>
      <rPr>
        <sz val="16"/>
        <rFont val="Times New Roman"/>
        <charset val="134"/>
      </rPr>
      <t>9</t>
    </r>
    <r>
      <rPr>
        <sz val="16"/>
        <rFont val="宋体"/>
        <charset val="134"/>
      </rPr>
      <t>个村实施良种马铃薯到户补助项目</t>
    </r>
    <r>
      <rPr>
        <sz val="16"/>
        <rFont val="Times New Roman"/>
        <charset val="134"/>
      </rPr>
      <t>1014</t>
    </r>
    <r>
      <rPr>
        <sz val="16"/>
        <rFont val="宋体"/>
        <charset val="134"/>
      </rPr>
      <t>亩，每亩补助马铃薯原种</t>
    </r>
    <r>
      <rPr>
        <sz val="16"/>
        <rFont val="Times New Roman"/>
        <charset val="134"/>
      </rPr>
      <t>500</t>
    </r>
    <r>
      <rPr>
        <sz val="16"/>
        <rFont val="宋体"/>
        <charset val="134"/>
      </rPr>
      <t>元，共补助</t>
    </r>
    <r>
      <rPr>
        <sz val="16"/>
        <rFont val="Times New Roman"/>
        <charset val="134"/>
      </rPr>
      <t>50.7</t>
    </r>
    <r>
      <rPr>
        <sz val="16"/>
        <rFont val="宋体"/>
        <charset val="134"/>
      </rPr>
      <t>万元；其中草湾村</t>
    </r>
    <r>
      <rPr>
        <sz val="16"/>
        <rFont val="Times New Roman"/>
        <charset val="134"/>
      </rPr>
      <t>230</t>
    </r>
    <r>
      <rPr>
        <sz val="16"/>
        <rFont val="宋体"/>
        <charset val="134"/>
      </rPr>
      <t>户</t>
    </r>
    <r>
      <rPr>
        <sz val="16"/>
        <rFont val="Times New Roman"/>
        <charset val="134"/>
      </rPr>
      <t>180</t>
    </r>
    <r>
      <rPr>
        <sz val="16"/>
        <rFont val="宋体"/>
        <charset val="134"/>
      </rPr>
      <t>亩，黄花村</t>
    </r>
    <r>
      <rPr>
        <sz val="16"/>
        <rFont val="Times New Roman"/>
        <charset val="134"/>
      </rPr>
      <t>72</t>
    </r>
    <r>
      <rPr>
        <sz val="16"/>
        <rFont val="宋体"/>
        <charset val="134"/>
      </rPr>
      <t>户</t>
    </r>
    <r>
      <rPr>
        <sz val="16"/>
        <rFont val="Times New Roman"/>
        <charset val="134"/>
      </rPr>
      <t>100</t>
    </r>
    <r>
      <rPr>
        <sz val="16"/>
        <rFont val="宋体"/>
        <charset val="134"/>
      </rPr>
      <t>亩，上豆村</t>
    </r>
    <r>
      <rPr>
        <sz val="16"/>
        <rFont val="Times New Roman"/>
        <charset val="134"/>
      </rPr>
      <t>118</t>
    </r>
    <r>
      <rPr>
        <sz val="16"/>
        <rFont val="宋体"/>
        <charset val="134"/>
      </rPr>
      <t>户种植</t>
    </r>
    <r>
      <rPr>
        <sz val="16"/>
        <rFont val="Times New Roman"/>
        <charset val="134"/>
      </rPr>
      <t>85</t>
    </r>
    <r>
      <rPr>
        <sz val="16"/>
        <rFont val="宋体"/>
        <charset val="134"/>
      </rPr>
      <t>亩，上河村</t>
    </r>
    <r>
      <rPr>
        <sz val="16"/>
        <rFont val="Times New Roman"/>
        <charset val="134"/>
      </rPr>
      <t>21</t>
    </r>
    <r>
      <rPr>
        <sz val="16"/>
        <rFont val="宋体"/>
        <charset val="134"/>
      </rPr>
      <t>户</t>
    </r>
    <r>
      <rPr>
        <sz val="16"/>
        <rFont val="Times New Roman"/>
        <charset val="134"/>
      </rPr>
      <t>50</t>
    </r>
    <r>
      <rPr>
        <sz val="16"/>
        <rFont val="宋体"/>
        <charset val="134"/>
      </rPr>
      <t>亩，马堡村</t>
    </r>
    <r>
      <rPr>
        <sz val="16"/>
        <rFont val="Times New Roman"/>
        <charset val="134"/>
      </rPr>
      <t>503</t>
    </r>
    <r>
      <rPr>
        <sz val="16"/>
        <rFont val="宋体"/>
        <charset val="134"/>
      </rPr>
      <t>户</t>
    </r>
    <r>
      <rPr>
        <sz val="16"/>
        <rFont val="Times New Roman"/>
        <charset val="134"/>
      </rPr>
      <t>200</t>
    </r>
    <r>
      <rPr>
        <sz val="16"/>
        <rFont val="宋体"/>
        <charset val="134"/>
      </rPr>
      <t>亩，韦沟村</t>
    </r>
    <r>
      <rPr>
        <sz val="16"/>
        <rFont val="Times New Roman"/>
        <charset val="134"/>
      </rPr>
      <t>39</t>
    </r>
    <r>
      <rPr>
        <sz val="16"/>
        <rFont val="宋体"/>
        <charset val="134"/>
      </rPr>
      <t>户</t>
    </r>
    <r>
      <rPr>
        <sz val="16"/>
        <rFont val="Times New Roman"/>
        <charset val="134"/>
      </rPr>
      <t>39</t>
    </r>
    <r>
      <rPr>
        <sz val="16"/>
        <rFont val="宋体"/>
        <charset val="134"/>
      </rPr>
      <t>亩，西山村</t>
    </r>
    <r>
      <rPr>
        <sz val="16"/>
        <rFont val="Times New Roman"/>
        <charset val="134"/>
      </rPr>
      <t>100</t>
    </r>
    <r>
      <rPr>
        <sz val="16"/>
        <rFont val="宋体"/>
        <charset val="134"/>
      </rPr>
      <t>户</t>
    </r>
    <r>
      <rPr>
        <sz val="16"/>
        <rFont val="Times New Roman"/>
        <charset val="134"/>
      </rPr>
      <t>200</t>
    </r>
    <r>
      <rPr>
        <sz val="16"/>
        <rFont val="宋体"/>
        <charset val="134"/>
      </rPr>
      <t>亩，西台村</t>
    </r>
    <r>
      <rPr>
        <sz val="16"/>
        <rFont val="Times New Roman"/>
        <charset val="134"/>
      </rPr>
      <t>60</t>
    </r>
    <r>
      <rPr>
        <sz val="16"/>
        <rFont val="宋体"/>
        <charset val="134"/>
      </rPr>
      <t>户</t>
    </r>
    <r>
      <rPr>
        <sz val="16"/>
        <rFont val="Times New Roman"/>
        <charset val="134"/>
      </rPr>
      <t>60</t>
    </r>
    <r>
      <rPr>
        <sz val="16"/>
        <rFont val="宋体"/>
        <charset val="134"/>
      </rPr>
      <t>亩，西庄村</t>
    </r>
    <r>
      <rPr>
        <sz val="16"/>
        <rFont val="Times New Roman"/>
        <charset val="134"/>
      </rPr>
      <t>82</t>
    </r>
    <r>
      <rPr>
        <sz val="16"/>
        <rFont val="宋体"/>
        <charset val="134"/>
      </rPr>
      <t>户</t>
    </r>
    <r>
      <rPr>
        <sz val="16"/>
        <rFont val="Times New Roman"/>
        <charset val="134"/>
      </rPr>
      <t>100</t>
    </r>
    <r>
      <rPr>
        <sz val="16"/>
        <rFont val="宋体"/>
        <charset val="134"/>
      </rPr>
      <t>亩</t>
    </r>
  </si>
  <si>
    <r>
      <rPr>
        <sz val="16"/>
        <rFont val="宋体"/>
        <charset val="134"/>
      </rPr>
      <t>针对一般户，在马鹿镇种植马铃薯</t>
    </r>
    <r>
      <rPr>
        <sz val="16"/>
        <rFont val="Times New Roman"/>
        <charset val="134"/>
      </rPr>
      <t>997.8</t>
    </r>
    <r>
      <rPr>
        <sz val="16"/>
        <rFont val="宋体"/>
        <charset val="134"/>
      </rPr>
      <t>亩，每亩补助马铃薯原种</t>
    </r>
    <r>
      <rPr>
        <sz val="16"/>
        <rFont val="Times New Roman"/>
        <charset val="134"/>
      </rPr>
      <t>500</t>
    </r>
    <r>
      <rPr>
        <sz val="16"/>
        <rFont val="宋体"/>
        <charset val="134"/>
      </rPr>
      <t>元，合计补助资金</t>
    </r>
    <r>
      <rPr>
        <sz val="16"/>
        <rFont val="Times New Roman"/>
        <charset val="134"/>
      </rPr>
      <t>49.89</t>
    </r>
    <r>
      <rPr>
        <sz val="16"/>
        <rFont val="宋体"/>
        <charset val="134"/>
      </rPr>
      <t>万元。其中，牌楼村</t>
    </r>
    <r>
      <rPr>
        <sz val="16"/>
        <rFont val="Times New Roman"/>
        <charset val="134"/>
      </rPr>
      <t>30</t>
    </r>
    <r>
      <rPr>
        <sz val="16"/>
        <rFont val="宋体"/>
        <charset val="134"/>
      </rPr>
      <t>户</t>
    </r>
    <r>
      <rPr>
        <sz val="16"/>
        <rFont val="Times New Roman"/>
        <charset val="134"/>
      </rPr>
      <t>80</t>
    </r>
    <r>
      <rPr>
        <sz val="16"/>
        <rFont val="宋体"/>
        <charset val="134"/>
      </rPr>
      <t>亩，韩河村</t>
    </r>
    <r>
      <rPr>
        <sz val="16"/>
        <rFont val="Times New Roman"/>
        <charset val="134"/>
      </rPr>
      <t>31</t>
    </r>
    <r>
      <rPr>
        <sz val="16"/>
        <rFont val="宋体"/>
        <charset val="134"/>
      </rPr>
      <t>户</t>
    </r>
    <r>
      <rPr>
        <sz val="16"/>
        <rFont val="Times New Roman"/>
        <charset val="134"/>
      </rPr>
      <t>80</t>
    </r>
    <r>
      <rPr>
        <sz val="16"/>
        <rFont val="宋体"/>
        <charset val="134"/>
      </rPr>
      <t>亩，陡崖村</t>
    </r>
    <r>
      <rPr>
        <sz val="16"/>
        <rFont val="Times New Roman"/>
        <charset val="134"/>
      </rPr>
      <t>32</t>
    </r>
    <r>
      <rPr>
        <sz val="16"/>
        <rFont val="宋体"/>
        <charset val="134"/>
      </rPr>
      <t>户</t>
    </r>
    <r>
      <rPr>
        <sz val="16"/>
        <rFont val="Times New Roman"/>
        <charset val="134"/>
      </rPr>
      <t>45</t>
    </r>
    <r>
      <rPr>
        <sz val="16"/>
        <rFont val="宋体"/>
        <charset val="134"/>
      </rPr>
      <t>亩，龙口村</t>
    </r>
    <r>
      <rPr>
        <sz val="16"/>
        <rFont val="Times New Roman"/>
        <charset val="134"/>
      </rPr>
      <t>63</t>
    </r>
    <r>
      <rPr>
        <sz val="16"/>
        <rFont val="宋体"/>
        <charset val="134"/>
      </rPr>
      <t>户</t>
    </r>
    <r>
      <rPr>
        <sz val="16"/>
        <rFont val="Times New Roman"/>
        <charset val="134"/>
      </rPr>
      <t>94.3</t>
    </r>
    <r>
      <rPr>
        <sz val="16"/>
        <rFont val="宋体"/>
        <charset val="134"/>
      </rPr>
      <t>亩，大滩村</t>
    </r>
    <r>
      <rPr>
        <sz val="16"/>
        <rFont val="Times New Roman"/>
        <charset val="134"/>
      </rPr>
      <t>72</t>
    </r>
    <r>
      <rPr>
        <sz val="16"/>
        <rFont val="宋体"/>
        <charset val="134"/>
      </rPr>
      <t>户</t>
    </r>
    <r>
      <rPr>
        <sz val="16"/>
        <rFont val="Times New Roman"/>
        <charset val="134"/>
      </rPr>
      <t>118</t>
    </r>
    <r>
      <rPr>
        <sz val="16"/>
        <rFont val="宋体"/>
        <charset val="134"/>
      </rPr>
      <t>亩，草川村</t>
    </r>
    <r>
      <rPr>
        <sz val="16"/>
        <rFont val="Times New Roman"/>
        <charset val="134"/>
      </rPr>
      <t>13</t>
    </r>
    <r>
      <rPr>
        <sz val="16"/>
        <rFont val="宋体"/>
        <charset val="134"/>
      </rPr>
      <t>户</t>
    </r>
    <r>
      <rPr>
        <sz val="16"/>
        <rFont val="Times New Roman"/>
        <charset val="134"/>
      </rPr>
      <t>38</t>
    </r>
    <r>
      <rPr>
        <sz val="16"/>
        <rFont val="宋体"/>
        <charset val="134"/>
      </rPr>
      <t>亩，堡梁村</t>
    </r>
    <r>
      <rPr>
        <sz val="16"/>
        <rFont val="Times New Roman"/>
        <charset val="134"/>
      </rPr>
      <t>56</t>
    </r>
    <r>
      <rPr>
        <sz val="16"/>
        <rFont val="宋体"/>
        <charset val="134"/>
      </rPr>
      <t>户</t>
    </r>
    <r>
      <rPr>
        <sz val="16"/>
        <rFont val="Times New Roman"/>
        <charset val="134"/>
      </rPr>
      <t>110</t>
    </r>
    <r>
      <rPr>
        <sz val="16"/>
        <rFont val="宋体"/>
        <charset val="134"/>
      </rPr>
      <t>亩，金川村</t>
    </r>
    <r>
      <rPr>
        <sz val="16"/>
        <rFont val="Times New Roman"/>
        <charset val="134"/>
      </rPr>
      <t>227</t>
    </r>
    <r>
      <rPr>
        <sz val="16"/>
        <rFont val="宋体"/>
        <charset val="134"/>
      </rPr>
      <t>户</t>
    </r>
    <r>
      <rPr>
        <sz val="16"/>
        <rFont val="Times New Roman"/>
        <charset val="134"/>
      </rPr>
      <t>271.2</t>
    </r>
    <r>
      <rPr>
        <sz val="16"/>
        <rFont val="宋体"/>
        <charset val="134"/>
      </rPr>
      <t>亩，康王村</t>
    </r>
    <r>
      <rPr>
        <sz val="16"/>
        <rFont val="Times New Roman"/>
        <charset val="134"/>
      </rPr>
      <t>41</t>
    </r>
    <r>
      <rPr>
        <sz val="16"/>
        <rFont val="宋体"/>
        <charset val="134"/>
      </rPr>
      <t>户</t>
    </r>
    <r>
      <rPr>
        <sz val="16"/>
        <rFont val="Times New Roman"/>
        <charset val="134"/>
      </rPr>
      <t>35</t>
    </r>
    <r>
      <rPr>
        <sz val="16"/>
        <rFont val="宋体"/>
        <charset val="134"/>
      </rPr>
      <t>亩，白杨村</t>
    </r>
    <r>
      <rPr>
        <sz val="16"/>
        <rFont val="Times New Roman"/>
        <charset val="134"/>
      </rPr>
      <t>64</t>
    </r>
    <r>
      <rPr>
        <sz val="16"/>
        <rFont val="宋体"/>
        <charset val="134"/>
      </rPr>
      <t>户</t>
    </r>
    <r>
      <rPr>
        <sz val="16"/>
        <rFont val="Times New Roman"/>
        <charset val="134"/>
      </rPr>
      <t>105.3</t>
    </r>
    <r>
      <rPr>
        <sz val="16"/>
        <rFont val="宋体"/>
        <charset val="134"/>
      </rPr>
      <t>亩，寺湾村</t>
    </r>
    <r>
      <rPr>
        <sz val="16"/>
        <rFont val="Times New Roman"/>
        <charset val="134"/>
      </rPr>
      <t>15</t>
    </r>
    <r>
      <rPr>
        <sz val="16"/>
        <rFont val="宋体"/>
        <charset val="134"/>
      </rPr>
      <t>户</t>
    </r>
    <r>
      <rPr>
        <sz val="16"/>
        <rFont val="Times New Roman"/>
        <charset val="134"/>
      </rPr>
      <t>21</t>
    </r>
    <r>
      <rPr>
        <sz val="16"/>
        <rFont val="宋体"/>
        <charset val="134"/>
      </rPr>
      <t>亩。</t>
    </r>
  </si>
  <si>
    <r>
      <rPr>
        <sz val="16"/>
        <rFont val="宋体"/>
        <charset val="134"/>
      </rPr>
      <t>投资</t>
    </r>
    <r>
      <rPr>
        <sz val="16"/>
        <rFont val="Times New Roman"/>
        <charset val="134"/>
      </rPr>
      <t>30</t>
    </r>
    <r>
      <rPr>
        <sz val="16"/>
        <rFont val="宋体"/>
        <charset val="134"/>
      </rPr>
      <t>万元，</t>
    </r>
    <r>
      <rPr>
        <sz val="16"/>
        <rFont val="Times New Roman"/>
        <charset val="134"/>
      </rPr>
      <t>436</t>
    </r>
    <r>
      <rPr>
        <sz val="16"/>
        <rFont val="宋体"/>
        <charset val="134"/>
      </rPr>
      <t>户种植马铃薯</t>
    </r>
    <r>
      <rPr>
        <sz val="16"/>
        <rFont val="Times New Roman"/>
        <charset val="134"/>
      </rPr>
      <t>600</t>
    </r>
    <r>
      <rPr>
        <sz val="16"/>
        <rFont val="宋体"/>
        <charset val="134"/>
      </rPr>
      <t>亩，每亩补助马铃薯原种</t>
    </r>
    <r>
      <rPr>
        <sz val="16"/>
        <rFont val="Times New Roman"/>
        <charset val="134"/>
      </rPr>
      <t>500</t>
    </r>
    <r>
      <rPr>
        <sz val="16"/>
        <rFont val="宋体"/>
        <charset val="134"/>
      </rPr>
      <t>元，其中：和平村</t>
    </r>
    <r>
      <rPr>
        <sz val="16"/>
        <rFont val="Times New Roman"/>
        <charset val="134"/>
      </rPr>
      <t>120</t>
    </r>
    <r>
      <rPr>
        <sz val="16"/>
        <rFont val="宋体"/>
        <charset val="134"/>
      </rPr>
      <t>户</t>
    </r>
    <r>
      <rPr>
        <sz val="16"/>
        <rFont val="Times New Roman"/>
        <charset val="134"/>
      </rPr>
      <t>150</t>
    </r>
    <r>
      <rPr>
        <sz val="16"/>
        <rFont val="宋体"/>
        <charset val="134"/>
      </rPr>
      <t>亩，东峡村</t>
    </r>
    <r>
      <rPr>
        <sz val="16"/>
        <rFont val="Times New Roman"/>
        <charset val="134"/>
      </rPr>
      <t>60</t>
    </r>
    <r>
      <rPr>
        <sz val="16"/>
        <rFont val="宋体"/>
        <charset val="134"/>
      </rPr>
      <t>户</t>
    </r>
    <r>
      <rPr>
        <sz val="16"/>
        <rFont val="Times New Roman"/>
        <charset val="134"/>
      </rPr>
      <t>60</t>
    </r>
    <r>
      <rPr>
        <sz val="16"/>
        <rFont val="宋体"/>
        <charset val="134"/>
      </rPr>
      <t>亩，喜湾村</t>
    </r>
    <r>
      <rPr>
        <sz val="16"/>
        <rFont val="Times New Roman"/>
        <charset val="134"/>
      </rPr>
      <t>28</t>
    </r>
    <r>
      <rPr>
        <sz val="16"/>
        <rFont val="宋体"/>
        <charset val="134"/>
      </rPr>
      <t>户</t>
    </r>
    <r>
      <rPr>
        <sz val="16"/>
        <rFont val="Times New Roman"/>
        <charset val="134"/>
      </rPr>
      <t>60</t>
    </r>
    <r>
      <rPr>
        <sz val="16"/>
        <rFont val="宋体"/>
        <charset val="134"/>
      </rPr>
      <t>亩，上蒋村</t>
    </r>
    <r>
      <rPr>
        <sz val="16"/>
        <rFont val="Times New Roman"/>
        <charset val="134"/>
      </rPr>
      <t>50</t>
    </r>
    <r>
      <rPr>
        <sz val="16"/>
        <rFont val="宋体"/>
        <charset val="134"/>
      </rPr>
      <t>户</t>
    </r>
    <r>
      <rPr>
        <sz val="16"/>
        <rFont val="Times New Roman"/>
        <charset val="134"/>
      </rPr>
      <t>50</t>
    </r>
    <r>
      <rPr>
        <sz val="16"/>
        <rFont val="宋体"/>
        <charset val="134"/>
      </rPr>
      <t>亩，周家村</t>
    </r>
    <r>
      <rPr>
        <sz val="16"/>
        <rFont val="Times New Roman"/>
        <charset val="134"/>
      </rPr>
      <t>41</t>
    </r>
    <r>
      <rPr>
        <sz val="16"/>
        <rFont val="宋体"/>
        <charset val="134"/>
      </rPr>
      <t>户</t>
    </r>
    <r>
      <rPr>
        <sz val="16"/>
        <rFont val="Times New Roman"/>
        <charset val="134"/>
      </rPr>
      <t>50</t>
    </r>
    <r>
      <rPr>
        <sz val="16"/>
        <rFont val="宋体"/>
        <charset val="134"/>
      </rPr>
      <t>亩，马夭村</t>
    </r>
    <r>
      <rPr>
        <sz val="16"/>
        <rFont val="Times New Roman"/>
        <charset val="134"/>
      </rPr>
      <t>92</t>
    </r>
    <r>
      <rPr>
        <sz val="16"/>
        <rFont val="宋体"/>
        <charset val="134"/>
      </rPr>
      <t>户</t>
    </r>
    <r>
      <rPr>
        <sz val="16"/>
        <rFont val="Times New Roman"/>
        <charset val="134"/>
      </rPr>
      <t>160</t>
    </r>
    <r>
      <rPr>
        <sz val="16"/>
        <rFont val="宋体"/>
        <charset val="134"/>
      </rPr>
      <t>亩，张棉村</t>
    </r>
    <r>
      <rPr>
        <sz val="16"/>
        <rFont val="Times New Roman"/>
        <charset val="134"/>
      </rPr>
      <t>45</t>
    </r>
    <r>
      <rPr>
        <sz val="16"/>
        <rFont val="宋体"/>
        <charset val="134"/>
      </rPr>
      <t>户</t>
    </r>
    <r>
      <rPr>
        <sz val="16"/>
        <rFont val="Times New Roman"/>
        <charset val="134"/>
      </rPr>
      <t>70</t>
    </r>
    <r>
      <rPr>
        <sz val="16"/>
        <rFont val="宋体"/>
        <charset val="134"/>
      </rPr>
      <t>亩；</t>
    </r>
  </si>
  <si>
    <r>
      <rPr>
        <sz val="16"/>
        <rFont val="宋体"/>
        <charset val="134"/>
      </rPr>
      <t>在川王镇</t>
    </r>
    <r>
      <rPr>
        <sz val="16"/>
        <rFont val="Times New Roman"/>
        <charset val="134"/>
      </rPr>
      <t>10</t>
    </r>
    <r>
      <rPr>
        <sz val="16"/>
        <rFont val="宋体"/>
        <charset val="134"/>
      </rPr>
      <t>村投资</t>
    </r>
    <r>
      <rPr>
        <sz val="16"/>
        <rFont val="Times New Roman"/>
        <charset val="134"/>
      </rPr>
      <t>40.9</t>
    </r>
    <r>
      <rPr>
        <sz val="16"/>
        <rFont val="宋体"/>
        <charset val="134"/>
      </rPr>
      <t>万元种植马铃薯</t>
    </r>
    <r>
      <rPr>
        <sz val="16"/>
        <rFont val="Times New Roman"/>
        <charset val="134"/>
      </rPr>
      <t>404</t>
    </r>
    <r>
      <rPr>
        <sz val="16"/>
        <rFont val="宋体"/>
        <charset val="134"/>
      </rPr>
      <t>户</t>
    </r>
    <r>
      <rPr>
        <sz val="16"/>
        <rFont val="Times New Roman"/>
        <charset val="134"/>
      </rPr>
      <t>818</t>
    </r>
    <r>
      <rPr>
        <sz val="16"/>
        <rFont val="宋体"/>
        <charset val="134"/>
      </rPr>
      <t>亩，其中川王村</t>
    </r>
    <r>
      <rPr>
        <sz val="16"/>
        <rFont val="Times New Roman"/>
        <charset val="134"/>
      </rPr>
      <t>50</t>
    </r>
    <r>
      <rPr>
        <sz val="16"/>
        <rFont val="宋体"/>
        <charset val="134"/>
      </rPr>
      <t>户</t>
    </r>
    <r>
      <rPr>
        <sz val="16"/>
        <rFont val="Times New Roman"/>
        <charset val="134"/>
      </rPr>
      <t>80</t>
    </r>
    <r>
      <rPr>
        <sz val="16"/>
        <rFont val="宋体"/>
        <charset val="134"/>
      </rPr>
      <t>亩；哈沟村</t>
    </r>
    <r>
      <rPr>
        <sz val="16"/>
        <rFont val="Times New Roman"/>
        <charset val="134"/>
      </rPr>
      <t>50</t>
    </r>
    <r>
      <rPr>
        <sz val="16"/>
        <rFont val="宋体"/>
        <charset val="134"/>
      </rPr>
      <t>户</t>
    </r>
    <r>
      <rPr>
        <sz val="16"/>
        <rFont val="Times New Roman"/>
        <charset val="134"/>
      </rPr>
      <t>115</t>
    </r>
    <r>
      <rPr>
        <sz val="16"/>
        <rFont val="宋体"/>
        <charset val="134"/>
      </rPr>
      <t>亩；大庄村</t>
    </r>
    <r>
      <rPr>
        <sz val="16"/>
        <rFont val="Times New Roman"/>
        <charset val="134"/>
      </rPr>
      <t>45</t>
    </r>
    <r>
      <rPr>
        <sz val="16"/>
        <rFont val="宋体"/>
        <charset val="134"/>
      </rPr>
      <t>户</t>
    </r>
    <r>
      <rPr>
        <sz val="16"/>
        <rFont val="Times New Roman"/>
        <charset val="134"/>
      </rPr>
      <t>50</t>
    </r>
    <r>
      <rPr>
        <sz val="16"/>
        <rFont val="宋体"/>
        <charset val="134"/>
      </rPr>
      <t>亩；关河村</t>
    </r>
    <r>
      <rPr>
        <sz val="16"/>
        <rFont val="Times New Roman"/>
        <charset val="134"/>
      </rPr>
      <t>12</t>
    </r>
    <r>
      <rPr>
        <sz val="16"/>
        <rFont val="宋体"/>
        <charset val="134"/>
      </rPr>
      <t>户</t>
    </r>
    <r>
      <rPr>
        <sz val="16"/>
        <rFont val="Times New Roman"/>
        <charset val="134"/>
      </rPr>
      <t>20</t>
    </r>
    <r>
      <rPr>
        <sz val="16"/>
        <rFont val="宋体"/>
        <charset val="134"/>
      </rPr>
      <t>亩；松树湾村</t>
    </r>
    <r>
      <rPr>
        <sz val="16"/>
        <rFont val="Times New Roman"/>
        <charset val="134"/>
      </rPr>
      <t>23</t>
    </r>
    <r>
      <rPr>
        <sz val="16"/>
        <rFont val="宋体"/>
        <charset val="134"/>
      </rPr>
      <t>户</t>
    </r>
    <r>
      <rPr>
        <sz val="16"/>
        <rFont val="Times New Roman"/>
        <charset val="134"/>
      </rPr>
      <t>30</t>
    </r>
    <r>
      <rPr>
        <sz val="16"/>
        <rFont val="宋体"/>
        <charset val="134"/>
      </rPr>
      <t>亩；峡口村</t>
    </r>
    <r>
      <rPr>
        <sz val="16"/>
        <rFont val="Times New Roman"/>
        <charset val="134"/>
      </rPr>
      <t>56</t>
    </r>
    <r>
      <rPr>
        <sz val="16"/>
        <rFont val="宋体"/>
        <charset val="134"/>
      </rPr>
      <t>户</t>
    </r>
    <r>
      <rPr>
        <sz val="16"/>
        <rFont val="Times New Roman"/>
        <charset val="134"/>
      </rPr>
      <t>100</t>
    </r>
    <r>
      <rPr>
        <sz val="16"/>
        <rFont val="宋体"/>
        <charset val="134"/>
      </rPr>
      <t>亩；冯家村</t>
    </r>
    <r>
      <rPr>
        <sz val="16"/>
        <rFont val="Times New Roman"/>
        <charset val="134"/>
      </rPr>
      <t>35</t>
    </r>
    <r>
      <rPr>
        <sz val="16"/>
        <rFont val="宋体"/>
        <charset val="134"/>
      </rPr>
      <t>户</t>
    </r>
    <r>
      <rPr>
        <sz val="16"/>
        <rFont val="Times New Roman"/>
        <charset val="134"/>
      </rPr>
      <t>110</t>
    </r>
    <r>
      <rPr>
        <sz val="16"/>
        <rFont val="宋体"/>
        <charset val="134"/>
      </rPr>
      <t>亩；海湾村</t>
    </r>
    <r>
      <rPr>
        <sz val="16"/>
        <rFont val="Times New Roman"/>
        <charset val="134"/>
      </rPr>
      <t>120</t>
    </r>
    <r>
      <rPr>
        <sz val="16"/>
        <rFont val="宋体"/>
        <charset val="134"/>
      </rPr>
      <t>户</t>
    </r>
    <r>
      <rPr>
        <sz val="16"/>
        <rFont val="Times New Roman"/>
        <charset val="134"/>
      </rPr>
      <t>300</t>
    </r>
    <r>
      <rPr>
        <sz val="16"/>
        <rFont val="宋体"/>
        <charset val="134"/>
      </rPr>
      <t>亩；范湾村</t>
    </r>
    <r>
      <rPr>
        <sz val="16"/>
        <rFont val="Times New Roman"/>
        <charset val="134"/>
      </rPr>
      <t>13</t>
    </r>
    <r>
      <rPr>
        <sz val="16"/>
        <rFont val="宋体"/>
        <charset val="134"/>
      </rPr>
      <t>户</t>
    </r>
    <r>
      <rPr>
        <sz val="16"/>
        <rFont val="Times New Roman"/>
        <charset val="134"/>
      </rPr>
      <t>13</t>
    </r>
    <r>
      <rPr>
        <sz val="16"/>
        <rFont val="宋体"/>
        <charset val="134"/>
      </rPr>
      <t>亩，每亩</t>
    </r>
    <r>
      <rPr>
        <sz val="16"/>
        <rFont val="Times New Roman"/>
        <charset val="134"/>
      </rPr>
      <t>500</t>
    </r>
    <r>
      <rPr>
        <sz val="16"/>
        <rFont val="宋体"/>
        <charset val="134"/>
      </rPr>
      <t>元</t>
    </r>
  </si>
  <si>
    <r>
      <rPr>
        <sz val="16"/>
        <rFont val="宋体"/>
        <charset val="134"/>
      </rPr>
      <t>胡川镇马铃薯</t>
    </r>
    <r>
      <rPr>
        <sz val="16"/>
        <rFont val="Times New Roman"/>
        <charset val="134"/>
      </rPr>
      <t>674</t>
    </r>
    <r>
      <rPr>
        <sz val="16"/>
        <rFont val="宋体"/>
        <charset val="134"/>
      </rPr>
      <t>户</t>
    </r>
    <r>
      <rPr>
        <sz val="16"/>
        <rFont val="Times New Roman"/>
        <charset val="134"/>
      </rPr>
      <t>904</t>
    </r>
    <r>
      <rPr>
        <sz val="16"/>
        <rFont val="宋体"/>
        <charset val="134"/>
      </rPr>
      <t>亩，每亩补助马铃薯原种</t>
    </r>
    <r>
      <rPr>
        <sz val="16"/>
        <rFont val="Times New Roman"/>
        <charset val="134"/>
      </rPr>
      <t>500</t>
    </r>
    <r>
      <rPr>
        <sz val="16"/>
        <rFont val="宋体"/>
        <charset val="134"/>
      </rPr>
      <t>元，其中：仓下村</t>
    </r>
    <r>
      <rPr>
        <sz val="16"/>
        <rFont val="Times New Roman"/>
        <charset val="134"/>
      </rPr>
      <t>131</t>
    </r>
    <r>
      <rPr>
        <sz val="16"/>
        <rFont val="宋体"/>
        <charset val="134"/>
      </rPr>
      <t>户</t>
    </r>
    <r>
      <rPr>
        <sz val="16"/>
        <rFont val="Times New Roman"/>
        <charset val="134"/>
      </rPr>
      <t>92</t>
    </r>
    <r>
      <rPr>
        <sz val="16"/>
        <rFont val="宋体"/>
        <charset val="134"/>
      </rPr>
      <t>亩；潘峪村</t>
    </r>
    <r>
      <rPr>
        <sz val="16"/>
        <rFont val="Times New Roman"/>
        <charset val="134"/>
      </rPr>
      <t>82</t>
    </r>
    <r>
      <rPr>
        <sz val="16"/>
        <rFont val="宋体"/>
        <charset val="134"/>
      </rPr>
      <t>户</t>
    </r>
    <r>
      <rPr>
        <sz val="16"/>
        <rFont val="Times New Roman"/>
        <charset val="134"/>
      </rPr>
      <t>120</t>
    </r>
    <r>
      <rPr>
        <sz val="16"/>
        <rFont val="宋体"/>
        <charset val="134"/>
      </rPr>
      <t>亩；王安村</t>
    </r>
    <r>
      <rPr>
        <sz val="16"/>
        <rFont val="Times New Roman"/>
        <charset val="134"/>
      </rPr>
      <t>80</t>
    </r>
    <r>
      <rPr>
        <sz val="16"/>
        <rFont val="宋体"/>
        <charset val="134"/>
      </rPr>
      <t>户</t>
    </r>
    <r>
      <rPr>
        <sz val="16"/>
        <rFont val="Times New Roman"/>
        <charset val="134"/>
      </rPr>
      <t>163</t>
    </r>
    <r>
      <rPr>
        <sz val="16"/>
        <rFont val="宋体"/>
        <charset val="134"/>
      </rPr>
      <t>亩；阳山村</t>
    </r>
    <r>
      <rPr>
        <sz val="16"/>
        <rFont val="Times New Roman"/>
        <charset val="134"/>
      </rPr>
      <t>95</t>
    </r>
    <r>
      <rPr>
        <sz val="16"/>
        <rFont val="宋体"/>
        <charset val="134"/>
      </rPr>
      <t>户</t>
    </r>
    <r>
      <rPr>
        <sz val="16"/>
        <rFont val="Times New Roman"/>
        <charset val="134"/>
      </rPr>
      <t>160</t>
    </r>
    <r>
      <rPr>
        <sz val="16"/>
        <rFont val="宋体"/>
        <charset val="134"/>
      </rPr>
      <t>亩；窑上村</t>
    </r>
    <r>
      <rPr>
        <sz val="16"/>
        <rFont val="Times New Roman"/>
        <charset val="134"/>
      </rPr>
      <t>30</t>
    </r>
    <r>
      <rPr>
        <sz val="16"/>
        <rFont val="宋体"/>
        <charset val="134"/>
      </rPr>
      <t>户</t>
    </r>
    <r>
      <rPr>
        <sz val="16"/>
        <rFont val="Times New Roman"/>
        <charset val="134"/>
      </rPr>
      <t>33</t>
    </r>
    <r>
      <rPr>
        <sz val="16"/>
        <rFont val="宋体"/>
        <charset val="134"/>
      </rPr>
      <t>亩；宁马村</t>
    </r>
    <r>
      <rPr>
        <sz val="16"/>
        <rFont val="Times New Roman"/>
        <charset val="134"/>
      </rPr>
      <t>80</t>
    </r>
    <r>
      <rPr>
        <sz val="16"/>
        <rFont val="宋体"/>
        <charset val="134"/>
      </rPr>
      <t>户</t>
    </r>
    <r>
      <rPr>
        <sz val="16"/>
        <rFont val="Times New Roman"/>
        <charset val="134"/>
      </rPr>
      <t>120</t>
    </r>
    <r>
      <rPr>
        <sz val="16"/>
        <rFont val="宋体"/>
        <charset val="134"/>
      </rPr>
      <t>亩；深坷村</t>
    </r>
    <r>
      <rPr>
        <sz val="16"/>
        <rFont val="Times New Roman"/>
        <charset val="134"/>
      </rPr>
      <t>75</t>
    </r>
    <r>
      <rPr>
        <sz val="16"/>
        <rFont val="宋体"/>
        <charset val="134"/>
      </rPr>
      <t>户</t>
    </r>
    <r>
      <rPr>
        <sz val="16"/>
        <rFont val="Times New Roman"/>
        <charset val="134"/>
      </rPr>
      <t>150</t>
    </r>
    <r>
      <rPr>
        <sz val="16"/>
        <rFont val="宋体"/>
        <charset val="134"/>
      </rPr>
      <t>亩；刘塬村</t>
    </r>
    <r>
      <rPr>
        <sz val="16"/>
        <rFont val="Times New Roman"/>
        <charset val="134"/>
      </rPr>
      <t>61</t>
    </r>
    <r>
      <rPr>
        <sz val="16"/>
        <rFont val="宋体"/>
        <charset val="134"/>
      </rPr>
      <t>户</t>
    </r>
    <r>
      <rPr>
        <sz val="16"/>
        <rFont val="Times New Roman"/>
        <charset val="134"/>
      </rPr>
      <t>46</t>
    </r>
    <r>
      <rPr>
        <sz val="16"/>
        <rFont val="宋体"/>
        <charset val="134"/>
      </rPr>
      <t>亩，祁沟村</t>
    </r>
    <r>
      <rPr>
        <sz val="16"/>
        <rFont val="Times New Roman"/>
        <charset val="134"/>
      </rPr>
      <t>40</t>
    </r>
    <r>
      <rPr>
        <sz val="16"/>
        <rFont val="宋体"/>
        <charset val="134"/>
      </rPr>
      <t>户</t>
    </r>
    <r>
      <rPr>
        <sz val="16"/>
        <rFont val="Times New Roman"/>
        <charset val="134"/>
      </rPr>
      <t>20</t>
    </r>
    <r>
      <rPr>
        <sz val="16"/>
        <rFont val="宋体"/>
        <charset val="134"/>
      </rPr>
      <t>亩。</t>
    </r>
  </si>
  <si>
    <r>
      <rPr>
        <sz val="16"/>
        <rFont val="宋体"/>
        <charset val="134"/>
      </rPr>
      <t>新建</t>
    </r>
    <r>
      <rPr>
        <sz val="16"/>
        <rFont val="Times New Roman"/>
        <charset val="0"/>
      </rPr>
      <t xml:space="preserve"> </t>
    </r>
  </si>
  <si>
    <r>
      <rPr>
        <sz val="16"/>
        <rFont val="宋体"/>
        <charset val="134"/>
      </rPr>
      <t>共计</t>
    </r>
    <r>
      <rPr>
        <sz val="16"/>
        <rFont val="Times New Roman"/>
        <charset val="134"/>
      </rPr>
      <t>10</t>
    </r>
    <r>
      <rPr>
        <sz val="16"/>
        <rFont val="宋体"/>
        <charset val="134"/>
      </rPr>
      <t>村</t>
    </r>
    <r>
      <rPr>
        <sz val="16"/>
        <rFont val="Times New Roman"/>
        <charset val="134"/>
      </rPr>
      <t>848</t>
    </r>
    <r>
      <rPr>
        <sz val="16"/>
        <rFont val="宋体"/>
        <charset val="134"/>
      </rPr>
      <t>户</t>
    </r>
    <r>
      <rPr>
        <sz val="16"/>
        <rFont val="Times New Roman"/>
        <charset val="134"/>
      </rPr>
      <t>864</t>
    </r>
    <r>
      <rPr>
        <sz val="16"/>
        <rFont val="宋体"/>
        <charset val="134"/>
      </rPr>
      <t>亩，每亩补助马铃薯原种</t>
    </r>
    <r>
      <rPr>
        <sz val="16"/>
        <rFont val="Times New Roman"/>
        <charset val="134"/>
      </rPr>
      <t>500</t>
    </r>
    <r>
      <rPr>
        <sz val="16"/>
        <rFont val="宋体"/>
        <charset val="134"/>
      </rPr>
      <t>元，共计</t>
    </r>
    <r>
      <rPr>
        <sz val="16"/>
        <rFont val="Times New Roman"/>
        <charset val="134"/>
      </rPr>
      <t>43.2</t>
    </r>
    <r>
      <rPr>
        <sz val="16"/>
        <rFont val="宋体"/>
        <charset val="134"/>
      </rPr>
      <t>万元。其中米家村</t>
    </r>
    <r>
      <rPr>
        <sz val="16"/>
        <rFont val="Times New Roman"/>
        <charset val="134"/>
      </rPr>
      <t>108</t>
    </r>
    <r>
      <rPr>
        <sz val="16"/>
        <rFont val="宋体"/>
        <charset val="134"/>
      </rPr>
      <t>户</t>
    </r>
    <r>
      <rPr>
        <sz val="16"/>
        <rFont val="Times New Roman"/>
        <charset val="134"/>
      </rPr>
      <t>75</t>
    </r>
    <r>
      <rPr>
        <sz val="16"/>
        <rFont val="宋体"/>
        <charset val="134"/>
      </rPr>
      <t>亩、赵湾村</t>
    </r>
    <r>
      <rPr>
        <sz val="16"/>
        <rFont val="Times New Roman"/>
        <charset val="134"/>
      </rPr>
      <t>38</t>
    </r>
    <r>
      <rPr>
        <sz val="16"/>
        <rFont val="宋体"/>
        <charset val="134"/>
      </rPr>
      <t>户</t>
    </r>
    <r>
      <rPr>
        <sz val="16"/>
        <rFont val="Times New Roman"/>
        <charset val="134"/>
      </rPr>
      <t>45</t>
    </r>
    <r>
      <rPr>
        <sz val="16"/>
        <rFont val="宋体"/>
        <charset val="134"/>
      </rPr>
      <t>亩、高家村</t>
    </r>
    <r>
      <rPr>
        <sz val="16"/>
        <rFont val="Times New Roman"/>
        <charset val="134"/>
      </rPr>
      <t>33</t>
    </r>
    <r>
      <rPr>
        <sz val="16"/>
        <rFont val="宋体"/>
        <charset val="134"/>
      </rPr>
      <t>户</t>
    </r>
    <r>
      <rPr>
        <sz val="16"/>
        <rFont val="Times New Roman"/>
        <charset val="134"/>
      </rPr>
      <t>20</t>
    </r>
    <r>
      <rPr>
        <sz val="16"/>
        <rFont val="宋体"/>
        <charset val="134"/>
      </rPr>
      <t>亩、芦科村</t>
    </r>
    <r>
      <rPr>
        <sz val="16"/>
        <rFont val="Times New Roman"/>
        <charset val="134"/>
      </rPr>
      <t>44</t>
    </r>
    <r>
      <rPr>
        <sz val="16"/>
        <rFont val="宋体"/>
        <charset val="134"/>
      </rPr>
      <t>户</t>
    </r>
    <r>
      <rPr>
        <sz val="16"/>
        <rFont val="Times New Roman"/>
        <charset val="134"/>
      </rPr>
      <t>87</t>
    </r>
    <r>
      <rPr>
        <sz val="16"/>
        <rFont val="宋体"/>
        <charset val="134"/>
      </rPr>
      <t>亩、王家村</t>
    </r>
    <r>
      <rPr>
        <sz val="16"/>
        <rFont val="Times New Roman"/>
        <charset val="134"/>
      </rPr>
      <t>41</t>
    </r>
    <r>
      <rPr>
        <sz val="16"/>
        <rFont val="宋体"/>
        <charset val="134"/>
      </rPr>
      <t>户</t>
    </r>
    <r>
      <rPr>
        <sz val="16"/>
        <rFont val="Times New Roman"/>
        <charset val="134"/>
      </rPr>
      <t>42</t>
    </r>
    <r>
      <rPr>
        <sz val="16"/>
        <rFont val="宋体"/>
        <charset val="134"/>
      </rPr>
      <t>亩、峡里村</t>
    </r>
    <r>
      <rPr>
        <sz val="16"/>
        <rFont val="Times New Roman"/>
        <charset val="134"/>
      </rPr>
      <t>49</t>
    </r>
    <r>
      <rPr>
        <sz val="16"/>
        <rFont val="宋体"/>
        <charset val="134"/>
      </rPr>
      <t>户</t>
    </r>
    <r>
      <rPr>
        <sz val="16"/>
        <rFont val="Times New Roman"/>
        <charset val="134"/>
      </rPr>
      <t>47</t>
    </r>
    <r>
      <rPr>
        <sz val="16"/>
        <rFont val="宋体"/>
        <charset val="134"/>
      </rPr>
      <t>亩、小湾村</t>
    </r>
    <r>
      <rPr>
        <sz val="16"/>
        <rFont val="Times New Roman"/>
        <charset val="134"/>
      </rPr>
      <t>17</t>
    </r>
    <r>
      <rPr>
        <sz val="16"/>
        <rFont val="宋体"/>
        <charset val="134"/>
      </rPr>
      <t>户</t>
    </r>
    <r>
      <rPr>
        <sz val="16"/>
        <rFont val="Times New Roman"/>
        <charset val="134"/>
      </rPr>
      <t>30</t>
    </r>
    <r>
      <rPr>
        <sz val="16"/>
        <rFont val="宋体"/>
        <charset val="134"/>
      </rPr>
      <t>亩、杜家村</t>
    </r>
    <r>
      <rPr>
        <sz val="16"/>
        <rFont val="Times New Roman"/>
        <charset val="134"/>
      </rPr>
      <t>130</t>
    </r>
    <r>
      <rPr>
        <sz val="16"/>
        <rFont val="宋体"/>
        <charset val="134"/>
      </rPr>
      <t>户</t>
    </r>
    <r>
      <rPr>
        <sz val="16"/>
        <rFont val="Times New Roman"/>
        <charset val="134"/>
      </rPr>
      <t>130</t>
    </r>
    <r>
      <rPr>
        <sz val="16"/>
        <rFont val="宋体"/>
        <charset val="134"/>
      </rPr>
      <t>亩、郑沟村</t>
    </r>
    <r>
      <rPr>
        <sz val="16"/>
        <rFont val="Times New Roman"/>
        <charset val="134"/>
      </rPr>
      <t>78</t>
    </r>
    <r>
      <rPr>
        <sz val="16"/>
        <rFont val="宋体"/>
        <charset val="134"/>
      </rPr>
      <t>户</t>
    </r>
    <r>
      <rPr>
        <sz val="16"/>
        <rFont val="Times New Roman"/>
        <charset val="134"/>
      </rPr>
      <t>68</t>
    </r>
    <r>
      <rPr>
        <sz val="16"/>
        <rFont val="宋体"/>
        <charset val="134"/>
      </rPr>
      <t>亩、刘堡村</t>
    </r>
    <r>
      <rPr>
        <sz val="16"/>
        <rFont val="Times New Roman"/>
        <charset val="134"/>
      </rPr>
      <t>310</t>
    </r>
    <r>
      <rPr>
        <sz val="16"/>
        <rFont val="宋体"/>
        <charset val="134"/>
      </rPr>
      <t>户</t>
    </r>
    <r>
      <rPr>
        <sz val="16"/>
        <rFont val="Times New Roman"/>
        <charset val="134"/>
      </rPr>
      <t>320</t>
    </r>
    <r>
      <rPr>
        <sz val="16"/>
        <rFont val="宋体"/>
        <charset val="134"/>
      </rPr>
      <t>亩。</t>
    </r>
  </si>
  <si>
    <r>
      <rPr>
        <sz val="16"/>
        <rFont val="宋体"/>
        <charset val="134"/>
      </rPr>
      <t>共</t>
    </r>
    <r>
      <rPr>
        <sz val="16"/>
        <rFont val="Times New Roman"/>
        <charset val="134"/>
      </rPr>
      <t>385</t>
    </r>
    <r>
      <rPr>
        <sz val="16"/>
        <rFont val="宋体"/>
        <charset val="134"/>
      </rPr>
      <t>户</t>
    </r>
    <r>
      <rPr>
        <sz val="16"/>
        <rFont val="Times New Roman"/>
        <charset val="134"/>
      </rPr>
      <t>500</t>
    </r>
    <r>
      <rPr>
        <sz val="16"/>
        <rFont val="宋体"/>
        <charset val="134"/>
      </rPr>
      <t>亩。每亩补助马铃薯原种</t>
    </r>
    <r>
      <rPr>
        <sz val="16"/>
        <rFont val="Times New Roman"/>
        <charset val="134"/>
      </rPr>
      <t>500</t>
    </r>
    <r>
      <rPr>
        <sz val="16"/>
        <rFont val="宋体"/>
        <charset val="134"/>
      </rPr>
      <t>元，其中：堡山村</t>
    </r>
    <r>
      <rPr>
        <sz val="16"/>
        <rFont val="Times New Roman"/>
        <charset val="134"/>
      </rPr>
      <t>80</t>
    </r>
    <r>
      <rPr>
        <sz val="16"/>
        <rFont val="宋体"/>
        <charset val="134"/>
      </rPr>
      <t>户</t>
    </r>
    <r>
      <rPr>
        <sz val="16"/>
        <rFont val="Times New Roman"/>
        <charset val="134"/>
      </rPr>
      <t>120</t>
    </r>
    <r>
      <rPr>
        <sz val="16"/>
        <rFont val="宋体"/>
        <charset val="134"/>
      </rPr>
      <t>亩、西夭村</t>
    </r>
    <r>
      <rPr>
        <sz val="16"/>
        <rFont val="Times New Roman"/>
        <charset val="134"/>
      </rPr>
      <t>40</t>
    </r>
    <r>
      <rPr>
        <sz val="16"/>
        <rFont val="宋体"/>
        <charset val="134"/>
      </rPr>
      <t>户</t>
    </r>
    <r>
      <rPr>
        <sz val="16"/>
        <rFont val="Times New Roman"/>
        <charset val="134"/>
      </rPr>
      <t>60</t>
    </r>
    <r>
      <rPr>
        <sz val="16"/>
        <rFont val="宋体"/>
        <charset val="134"/>
      </rPr>
      <t>亩、孟寺村</t>
    </r>
    <r>
      <rPr>
        <sz val="16"/>
        <rFont val="Times New Roman"/>
        <charset val="134"/>
      </rPr>
      <t>180</t>
    </r>
    <r>
      <rPr>
        <sz val="16"/>
        <rFont val="宋体"/>
        <charset val="134"/>
      </rPr>
      <t>户</t>
    </r>
    <r>
      <rPr>
        <sz val="16"/>
        <rFont val="Times New Roman"/>
        <charset val="134"/>
      </rPr>
      <t>220</t>
    </r>
    <r>
      <rPr>
        <sz val="16"/>
        <rFont val="宋体"/>
        <charset val="134"/>
      </rPr>
      <t>亩、上磨村</t>
    </r>
    <r>
      <rPr>
        <sz val="16"/>
        <rFont val="Times New Roman"/>
        <charset val="134"/>
      </rPr>
      <t>85</t>
    </r>
    <r>
      <rPr>
        <sz val="16"/>
        <rFont val="宋体"/>
        <charset val="134"/>
      </rPr>
      <t>户</t>
    </r>
    <r>
      <rPr>
        <sz val="16"/>
        <rFont val="Times New Roman"/>
        <charset val="134"/>
      </rPr>
      <t>100</t>
    </r>
    <r>
      <rPr>
        <sz val="16"/>
        <rFont val="宋体"/>
        <charset val="134"/>
      </rPr>
      <t>亩。</t>
    </r>
  </si>
  <si>
    <t>恭门镇马铃薯种植到户补助项目</t>
  </si>
  <si>
    <r>
      <rPr>
        <sz val="16"/>
        <rFont val="宋体"/>
        <charset val="134"/>
      </rPr>
      <t>恭门镇</t>
    </r>
    <r>
      <rPr>
        <sz val="16"/>
        <rFont val="Times New Roman"/>
        <charset val="0"/>
      </rPr>
      <t>5</t>
    </r>
    <r>
      <rPr>
        <sz val="16"/>
        <rFont val="宋体"/>
        <charset val="134"/>
      </rPr>
      <t>村</t>
    </r>
  </si>
  <si>
    <r>
      <rPr>
        <sz val="16"/>
        <rFont val="宋体"/>
        <charset val="134"/>
      </rPr>
      <t>共</t>
    </r>
    <r>
      <rPr>
        <sz val="16"/>
        <rFont val="Times New Roman"/>
        <charset val="134"/>
      </rPr>
      <t>692</t>
    </r>
    <r>
      <rPr>
        <sz val="16"/>
        <rFont val="宋体"/>
        <charset val="134"/>
      </rPr>
      <t>户</t>
    </r>
    <r>
      <rPr>
        <sz val="16"/>
        <rFont val="Times New Roman"/>
        <charset val="134"/>
      </rPr>
      <t>576.5</t>
    </r>
    <r>
      <rPr>
        <sz val="16"/>
        <rFont val="宋体"/>
        <charset val="134"/>
      </rPr>
      <t>亩，每亩补助马铃薯原种</t>
    </r>
    <r>
      <rPr>
        <sz val="16"/>
        <rFont val="Times New Roman"/>
        <charset val="134"/>
      </rPr>
      <t>500</t>
    </r>
    <r>
      <rPr>
        <sz val="16"/>
        <rFont val="宋体"/>
        <charset val="134"/>
      </rPr>
      <t>元，共</t>
    </r>
    <r>
      <rPr>
        <sz val="16"/>
        <rFont val="Times New Roman"/>
        <charset val="134"/>
      </rPr>
      <t>28.8250</t>
    </r>
    <r>
      <rPr>
        <sz val="16"/>
        <rFont val="宋体"/>
        <charset val="134"/>
      </rPr>
      <t>万元。古土村</t>
    </r>
    <r>
      <rPr>
        <sz val="16"/>
        <rFont val="Times New Roman"/>
        <charset val="134"/>
      </rPr>
      <t>67.5</t>
    </r>
    <r>
      <rPr>
        <sz val="16"/>
        <rFont val="宋体"/>
        <charset val="134"/>
      </rPr>
      <t>亩</t>
    </r>
    <r>
      <rPr>
        <sz val="16"/>
        <rFont val="Times New Roman"/>
        <charset val="134"/>
      </rPr>
      <t>84</t>
    </r>
    <r>
      <rPr>
        <sz val="16"/>
        <rFont val="宋体"/>
        <charset val="134"/>
      </rPr>
      <t>户、柳沟村</t>
    </r>
    <r>
      <rPr>
        <sz val="16"/>
        <rFont val="Times New Roman"/>
        <charset val="134"/>
      </rPr>
      <t>60</t>
    </r>
    <r>
      <rPr>
        <sz val="16"/>
        <rFont val="宋体"/>
        <charset val="134"/>
      </rPr>
      <t>亩</t>
    </r>
    <r>
      <rPr>
        <sz val="16"/>
        <rFont val="Times New Roman"/>
        <charset val="134"/>
      </rPr>
      <t>90</t>
    </r>
    <r>
      <rPr>
        <sz val="16"/>
        <rFont val="宋体"/>
        <charset val="134"/>
      </rPr>
      <t>户、天河村</t>
    </r>
    <r>
      <rPr>
        <sz val="16"/>
        <rFont val="Times New Roman"/>
        <charset val="134"/>
      </rPr>
      <t>40</t>
    </r>
    <r>
      <rPr>
        <sz val="16"/>
        <rFont val="宋体"/>
        <charset val="134"/>
      </rPr>
      <t>亩</t>
    </r>
    <r>
      <rPr>
        <sz val="16"/>
        <rFont val="Times New Roman"/>
        <charset val="134"/>
      </rPr>
      <t>27</t>
    </r>
    <r>
      <rPr>
        <sz val="16"/>
        <rFont val="宋体"/>
        <charset val="134"/>
      </rPr>
      <t>户、付川村</t>
    </r>
    <r>
      <rPr>
        <sz val="16"/>
        <rFont val="Times New Roman"/>
        <charset val="134"/>
      </rPr>
      <t>160</t>
    </r>
    <r>
      <rPr>
        <sz val="16"/>
        <rFont val="宋体"/>
        <charset val="134"/>
      </rPr>
      <t>亩</t>
    </r>
    <r>
      <rPr>
        <sz val="16"/>
        <rFont val="Times New Roman"/>
        <charset val="134"/>
      </rPr>
      <t>223</t>
    </r>
    <r>
      <rPr>
        <sz val="16"/>
        <rFont val="宋体"/>
        <charset val="134"/>
      </rPr>
      <t>户、麻崖村</t>
    </r>
    <r>
      <rPr>
        <sz val="16"/>
        <rFont val="Times New Roman"/>
        <charset val="134"/>
      </rPr>
      <t>69</t>
    </r>
    <r>
      <rPr>
        <sz val="16"/>
        <rFont val="宋体"/>
        <charset val="134"/>
      </rPr>
      <t>亩</t>
    </r>
    <r>
      <rPr>
        <sz val="16"/>
        <rFont val="Times New Roman"/>
        <charset val="134"/>
      </rPr>
      <t>68</t>
    </r>
    <r>
      <rPr>
        <sz val="16"/>
        <rFont val="宋体"/>
        <charset val="134"/>
      </rPr>
      <t>户、西坡村</t>
    </r>
    <r>
      <rPr>
        <sz val="16"/>
        <rFont val="Times New Roman"/>
        <charset val="134"/>
      </rPr>
      <t>180</t>
    </r>
    <r>
      <rPr>
        <sz val="16"/>
        <rFont val="宋体"/>
        <charset val="134"/>
      </rPr>
      <t>亩</t>
    </r>
    <r>
      <rPr>
        <sz val="16"/>
        <rFont val="Times New Roman"/>
        <charset val="134"/>
      </rPr>
      <t>200</t>
    </r>
    <r>
      <rPr>
        <sz val="16"/>
        <rFont val="宋体"/>
        <charset val="134"/>
      </rPr>
      <t>户。</t>
    </r>
  </si>
  <si>
    <r>
      <rPr>
        <sz val="16"/>
        <rFont val="宋体"/>
        <charset val="134"/>
      </rPr>
      <t>龙山镇共</t>
    </r>
    <r>
      <rPr>
        <sz val="16"/>
        <rFont val="Times New Roman"/>
        <charset val="134"/>
      </rPr>
      <t>755</t>
    </r>
    <r>
      <rPr>
        <sz val="16"/>
        <rFont val="宋体"/>
        <charset val="134"/>
      </rPr>
      <t>户</t>
    </r>
    <r>
      <rPr>
        <sz val="16"/>
        <rFont val="Times New Roman"/>
        <charset val="134"/>
      </rPr>
      <t>776</t>
    </r>
    <r>
      <rPr>
        <sz val="16"/>
        <rFont val="宋体"/>
        <charset val="134"/>
      </rPr>
      <t>亩，每亩补助马铃薯原种</t>
    </r>
    <r>
      <rPr>
        <sz val="16"/>
        <rFont val="Times New Roman"/>
        <charset val="134"/>
      </rPr>
      <t>500</t>
    </r>
    <r>
      <rPr>
        <sz val="16"/>
        <rFont val="宋体"/>
        <charset val="134"/>
      </rPr>
      <t>元，共补助</t>
    </r>
    <r>
      <rPr>
        <sz val="16"/>
        <rFont val="Times New Roman"/>
        <charset val="134"/>
      </rPr>
      <t>38.8</t>
    </r>
    <r>
      <rPr>
        <sz val="16"/>
        <rFont val="宋体"/>
        <charset val="134"/>
      </rPr>
      <t>万元。其中：郑家村</t>
    </r>
    <r>
      <rPr>
        <sz val="16"/>
        <rFont val="Times New Roman"/>
        <charset val="134"/>
      </rPr>
      <t>30</t>
    </r>
    <r>
      <rPr>
        <sz val="16"/>
        <rFont val="宋体"/>
        <charset val="134"/>
      </rPr>
      <t>户</t>
    </r>
    <r>
      <rPr>
        <sz val="16"/>
        <rFont val="Times New Roman"/>
        <charset val="134"/>
      </rPr>
      <t>30</t>
    </r>
    <r>
      <rPr>
        <sz val="16"/>
        <rFont val="宋体"/>
        <charset val="134"/>
      </rPr>
      <t>亩、马黑曼村</t>
    </r>
    <r>
      <rPr>
        <sz val="16"/>
        <rFont val="Times New Roman"/>
        <charset val="134"/>
      </rPr>
      <t>20</t>
    </r>
    <r>
      <rPr>
        <sz val="16"/>
        <rFont val="宋体"/>
        <charset val="134"/>
      </rPr>
      <t>户</t>
    </r>
    <r>
      <rPr>
        <sz val="16"/>
        <rFont val="Times New Roman"/>
        <charset val="134"/>
      </rPr>
      <t>41</t>
    </r>
    <r>
      <rPr>
        <sz val="16"/>
        <rFont val="宋体"/>
        <charset val="134"/>
      </rPr>
      <t>亩、北河村</t>
    </r>
    <r>
      <rPr>
        <sz val="16"/>
        <rFont val="Times New Roman"/>
        <charset val="134"/>
      </rPr>
      <t>30</t>
    </r>
    <r>
      <rPr>
        <sz val="16"/>
        <rFont val="宋体"/>
        <charset val="134"/>
      </rPr>
      <t>户</t>
    </r>
    <r>
      <rPr>
        <sz val="16"/>
        <rFont val="Times New Roman"/>
        <charset val="134"/>
      </rPr>
      <t>30</t>
    </r>
    <r>
      <rPr>
        <sz val="16"/>
        <rFont val="宋体"/>
        <charset val="134"/>
      </rPr>
      <t>亩、官泉村</t>
    </r>
    <r>
      <rPr>
        <sz val="16"/>
        <rFont val="Times New Roman"/>
        <charset val="134"/>
      </rPr>
      <t>50</t>
    </r>
    <r>
      <rPr>
        <sz val="16"/>
        <rFont val="宋体"/>
        <charset val="134"/>
      </rPr>
      <t>户</t>
    </r>
    <r>
      <rPr>
        <sz val="16"/>
        <rFont val="Times New Roman"/>
        <charset val="134"/>
      </rPr>
      <t>35</t>
    </r>
    <r>
      <rPr>
        <sz val="16"/>
        <rFont val="宋体"/>
        <charset val="134"/>
      </rPr>
      <t>亩、芦塬村</t>
    </r>
    <r>
      <rPr>
        <sz val="16"/>
        <rFont val="Times New Roman"/>
        <charset val="134"/>
      </rPr>
      <t>20</t>
    </r>
    <r>
      <rPr>
        <sz val="16"/>
        <rFont val="宋体"/>
        <charset val="134"/>
      </rPr>
      <t>户</t>
    </r>
    <r>
      <rPr>
        <sz val="16"/>
        <rFont val="Times New Roman"/>
        <charset val="134"/>
      </rPr>
      <t>30</t>
    </r>
    <r>
      <rPr>
        <sz val="16"/>
        <rFont val="宋体"/>
        <charset val="134"/>
      </rPr>
      <t>亩、树坡村</t>
    </r>
    <r>
      <rPr>
        <sz val="16"/>
        <rFont val="Times New Roman"/>
        <charset val="134"/>
      </rPr>
      <t>15</t>
    </r>
    <r>
      <rPr>
        <sz val="16"/>
        <rFont val="宋体"/>
        <charset val="134"/>
      </rPr>
      <t>户</t>
    </r>
    <r>
      <rPr>
        <sz val="16"/>
        <rFont val="Times New Roman"/>
        <charset val="134"/>
      </rPr>
      <t>15</t>
    </r>
    <r>
      <rPr>
        <sz val="16"/>
        <rFont val="宋体"/>
        <charset val="134"/>
      </rPr>
      <t>亩、南街村</t>
    </r>
    <r>
      <rPr>
        <sz val="16"/>
        <rFont val="Times New Roman"/>
        <charset val="134"/>
      </rPr>
      <t>30</t>
    </r>
    <r>
      <rPr>
        <sz val="16"/>
        <rFont val="宋体"/>
        <charset val="134"/>
      </rPr>
      <t>户</t>
    </r>
    <r>
      <rPr>
        <sz val="16"/>
        <rFont val="Times New Roman"/>
        <charset val="134"/>
      </rPr>
      <t>30</t>
    </r>
    <r>
      <rPr>
        <sz val="16"/>
        <rFont val="宋体"/>
        <charset val="134"/>
      </rPr>
      <t>亩、西门村</t>
    </r>
    <r>
      <rPr>
        <sz val="16"/>
        <rFont val="Times New Roman"/>
        <charset val="134"/>
      </rPr>
      <t>40</t>
    </r>
    <r>
      <rPr>
        <sz val="16"/>
        <rFont val="宋体"/>
        <charset val="134"/>
      </rPr>
      <t>户</t>
    </r>
    <r>
      <rPr>
        <sz val="16"/>
        <rFont val="Times New Roman"/>
        <charset val="134"/>
      </rPr>
      <t>40</t>
    </r>
    <r>
      <rPr>
        <sz val="16"/>
        <rFont val="宋体"/>
        <charset val="134"/>
      </rPr>
      <t>亩、汪堡村</t>
    </r>
    <r>
      <rPr>
        <sz val="16"/>
        <rFont val="Times New Roman"/>
        <charset val="134"/>
      </rPr>
      <t>50</t>
    </r>
    <r>
      <rPr>
        <sz val="16"/>
        <rFont val="宋体"/>
        <charset val="134"/>
      </rPr>
      <t>户</t>
    </r>
    <r>
      <rPr>
        <sz val="16"/>
        <rFont val="Times New Roman"/>
        <charset val="134"/>
      </rPr>
      <t>50</t>
    </r>
    <r>
      <rPr>
        <sz val="16"/>
        <rFont val="宋体"/>
        <charset val="134"/>
      </rPr>
      <t>亩、西川村</t>
    </r>
    <r>
      <rPr>
        <sz val="16"/>
        <rFont val="Times New Roman"/>
        <charset val="134"/>
      </rPr>
      <t>50</t>
    </r>
    <r>
      <rPr>
        <sz val="16"/>
        <rFont val="宋体"/>
        <charset val="134"/>
      </rPr>
      <t>户</t>
    </r>
    <r>
      <rPr>
        <sz val="16"/>
        <rFont val="Times New Roman"/>
        <charset val="134"/>
      </rPr>
      <t>50</t>
    </r>
    <r>
      <rPr>
        <sz val="16"/>
        <rFont val="宋体"/>
        <charset val="134"/>
      </rPr>
      <t>亩、西沟村</t>
    </r>
    <r>
      <rPr>
        <sz val="16"/>
        <rFont val="Times New Roman"/>
        <charset val="134"/>
      </rPr>
      <t>40</t>
    </r>
    <r>
      <rPr>
        <sz val="16"/>
        <rFont val="宋体"/>
        <charset val="134"/>
      </rPr>
      <t>户</t>
    </r>
    <r>
      <rPr>
        <sz val="16"/>
        <rFont val="Times New Roman"/>
        <charset val="134"/>
      </rPr>
      <t>40</t>
    </r>
    <r>
      <rPr>
        <sz val="16"/>
        <rFont val="宋体"/>
        <charset val="134"/>
      </rPr>
      <t>亩、连柯村</t>
    </r>
    <r>
      <rPr>
        <sz val="16"/>
        <rFont val="Times New Roman"/>
        <charset val="134"/>
      </rPr>
      <t>50</t>
    </r>
    <r>
      <rPr>
        <sz val="16"/>
        <rFont val="宋体"/>
        <charset val="134"/>
      </rPr>
      <t>户</t>
    </r>
    <r>
      <rPr>
        <sz val="16"/>
        <rFont val="Times New Roman"/>
        <charset val="134"/>
      </rPr>
      <t>50</t>
    </r>
    <r>
      <rPr>
        <sz val="16"/>
        <rFont val="宋体"/>
        <charset val="134"/>
      </rPr>
      <t>亩、榆树村</t>
    </r>
    <r>
      <rPr>
        <sz val="16"/>
        <rFont val="Times New Roman"/>
        <charset val="134"/>
      </rPr>
      <t>50</t>
    </r>
    <r>
      <rPr>
        <sz val="16"/>
        <rFont val="宋体"/>
        <charset val="134"/>
      </rPr>
      <t>户</t>
    </r>
    <r>
      <rPr>
        <sz val="16"/>
        <rFont val="Times New Roman"/>
        <charset val="134"/>
      </rPr>
      <t>50</t>
    </r>
    <r>
      <rPr>
        <sz val="16"/>
        <rFont val="宋体"/>
        <charset val="134"/>
      </rPr>
      <t>亩、韩川村</t>
    </r>
    <r>
      <rPr>
        <sz val="16"/>
        <rFont val="Times New Roman"/>
        <charset val="134"/>
      </rPr>
      <t>60</t>
    </r>
    <r>
      <rPr>
        <sz val="16"/>
        <rFont val="宋体"/>
        <charset val="134"/>
      </rPr>
      <t>户</t>
    </r>
    <r>
      <rPr>
        <sz val="16"/>
        <rFont val="Times New Roman"/>
        <charset val="134"/>
      </rPr>
      <t>60</t>
    </r>
    <r>
      <rPr>
        <sz val="16"/>
        <rFont val="宋体"/>
        <charset val="134"/>
      </rPr>
      <t>亩、马河村</t>
    </r>
    <r>
      <rPr>
        <sz val="16"/>
        <rFont val="Times New Roman"/>
        <charset val="134"/>
      </rPr>
      <t>70</t>
    </r>
    <r>
      <rPr>
        <sz val="16"/>
        <rFont val="宋体"/>
        <charset val="134"/>
      </rPr>
      <t>户</t>
    </r>
    <r>
      <rPr>
        <sz val="16"/>
        <rFont val="Times New Roman"/>
        <charset val="134"/>
      </rPr>
      <t>70</t>
    </r>
    <r>
      <rPr>
        <sz val="16"/>
        <rFont val="宋体"/>
        <charset val="134"/>
      </rPr>
      <t>亩、李山村</t>
    </r>
    <r>
      <rPr>
        <sz val="16"/>
        <rFont val="Times New Roman"/>
        <charset val="134"/>
      </rPr>
      <t>40</t>
    </r>
    <r>
      <rPr>
        <sz val="16"/>
        <rFont val="宋体"/>
        <charset val="134"/>
      </rPr>
      <t>户</t>
    </r>
    <r>
      <rPr>
        <sz val="16"/>
        <rFont val="Times New Roman"/>
        <charset val="134"/>
      </rPr>
      <t>40</t>
    </r>
    <r>
      <rPr>
        <sz val="16"/>
        <rFont val="宋体"/>
        <charset val="134"/>
      </rPr>
      <t>亩、四方村</t>
    </r>
    <r>
      <rPr>
        <sz val="16"/>
        <rFont val="Times New Roman"/>
        <charset val="134"/>
      </rPr>
      <t>50</t>
    </r>
    <r>
      <rPr>
        <sz val="16"/>
        <rFont val="宋体"/>
        <charset val="134"/>
      </rPr>
      <t>户</t>
    </r>
    <r>
      <rPr>
        <sz val="16"/>
        <rFont val="Times New Roman"/>
        <charset val="134"/>
      </rPr>
      <t>50</t>
    </r>
    <r>
      <rPr>
        <sz val="16"/>
        <rFont val="宋体"/>
        <charset val="134"/>
      </rPr>
      <t>亩、</t>
    </r>
    <r>
      <rPr>
        <sz val="16"/>
        <rFont val="Times New Roman"/>
        <charset val="134"/>
      </rPr>
      <t xml:space="preserve"> </t>
    </r>
    <r>
      <rPr>
        <sz val="16"/>
        <rFont val="宋体"/>
        <charset val="134"/>
      </rPr>
      <t>南梁村</t>
    </r>
    <r>
      <rPr>
        <sz val="16"/>
        <rFont val="Times New Roman"/>
        <charset val="134"/>
      </rPr>
      <t>30</t>
    </r>
    <r>
      <rPr>
        <sz val="16"/>
        <rFont val="宋体"/>
        <charset val="134"/>
      </rPr>
      <t>户</t>
    </r>
    <r>
      <rPr>
        <sz val="16"/>
        <rFont val="Times New Roman"/>
        <charset val="134"/>
      </rPr>
      <t>35</t>
    </r>
    <r>
      <rPr>
        <sz val="16"/>
        <rFont val="宋体"/>
        <charset val="134"/>
      </rPr>
      <t>亩、冯塬村</t>
    </r>
    <r>
      <rPr>
        <sz val="16"/>
        <rFont val="Times New Roman"/>
        <charset val="134"/>
      </rPr>
      <t xml:space="preserve"> 30</t>
    </r>
    <r>
      <rPr>
        <sz val="16"/>
        <rFont val="宋体"/>
        <charset val="134"/>
      </rPr>
      <t>户</t>
    </r>
    <r>
      <rPr>
        <sz val="16"/>
        <rFont val="Times New Roman"/>
        <charset val="134"/>
      </rPr>
      <t>30</t>
    </r>
    <r>
      <rPr>
        <sz val="16"/>
        <rFont val="宋体"/>
        <charset val="134"/>
      </rPr>
      <t>亩</t>
    </r>
  </si>
  <si>
    <r>
      <rPr>
        <b/>
        <sz val="16"/>
        <rFont val="宋体"/>
        <charset val="134"/>
      </rPr>
      <t>概算投资</t>
    </r>
    <r>
      <rPr>
        <b/>
        <sz val="16"/>
        <rFont val="Times New Roman"/>
        <charset val="134"/>
      </rPr>
      <t>132.372</t>
    </r>
    <r>
      <rPr>
        <b/>
        <sz val="16"/>
        <rFont val="宋体"/>
        <charset val="134"/>
      </rPr>
      <t>万元用于实施一般户火麻种植到户补助项目</t>
    </r>
    <r>
      <rPr>
        <b/>
        <sz val="16"/>
        <rFont val="Times New Roman"/>
        <charset val="134"/>
      </rPr>
      <t>4412.4</t>
    </r>
    <r>
      <rPr>
        <b/>
        <sz val="16"/>
        <rFont val="宋体"/>
        <charset val="134"/>
      </rPr>
      <t>亩，亩均补助</t>
    </r>
    <r>
      <rPr>
        <b/>
        <sz val="16"/>
        <rFont val="Times New Roman"/>
        <charset val="134"/>
      </rPr>
      <t>300</t>
    </r>
    <r>
      <rPr>
        <b/>
        <sz val="16"/>
        <rFont val="宋体"/>
        <charset val="134"/>
      </rPr>
      <t>元。</t>
    </r>
  </si>
  <si>
    <t>马鹿镇牌楼村、韩河村、陡崖村、龙口村、大滩村、堡梁村、草川村、金川村、白杨村、林峰村、宝坪村、石庄科村、长宁村、寺湾村</t>
  </si>
  <si>
    <r>
      <rPr>
        <sz val="16"/>
        <rFont val="宋体"/>
        <charset val="0"/>
      </rPr>
      <t>针对一般户，在马鹿镇种植汉麻</t>
    </r>
    <r>
      <rPr>
        <sz val="16"/>
        <rFont val="Times New Roman"/>
        <charset val="0"/>
      </rPr>
      <t>4401.4</t>
    </r>
    <r>
      <rPr>
        <sz val="16"/>
        <rFont val="宋体"/>
        <charset val="0"/>
      </rPr>
      <t>亩，每亩补助</t>
    </r>
    <r>
      <rPr>
        <sz val="16"/>
        <rFont val="Times New Roman"/>
        <charset val="0"/>
      </rPr>
      <t>300</t>
    </r>
    <r>
      <rPr>
        <sz val="16"/>
        <rFont val="宋体"/>
        <charset val="0"/>
      </rPr>
      <t>元，申请补助资金</t>
    </r>
    <r>
      <rPr>
        <sz val="16"/>
        <rFont val="Times New Roman"/>
        <charset val="0"/>
      </rPr>
      <t>132.042</t>
    </r>
    <r>
      <rPr>
        <sz val="16"/>
        <rFont val="宋体"/>
        <charset val="0"/>
      </rPr>
      <t>万元。其中牌楼村</t>
    </r>
    <r>
      <rPr>
        <sz val="16"/>
        <rFont val="Times New Roman"/>
        <charset val="0"/>
      </rPr>
      <t>32</t>
    </r>
    <r>
      <rPr>
        <sz val="16"/>
        <rFont val="宋体"/>
        <charset val="0"/>
      </rPr>
      <t>户</t>
    </r>
    <r>
      <rPr>
        <sz val="16"/>
        <rFont val="Times New Roman"/>
        <charset val="0"/>
      </rPr>
      <t>286</t>
    </r>
    <r>
      <rPr>
        <sz val="16"/>
        <rFont val="宋体"/>
        <charset val="0"/>
      </rPr>
      <t>亩，韩河村</t>
    </r>
    <r>
      <rPr>
        <sz val="16"/>
        <rFont val="Times New Roman"/>
        <charset val="0"/>
      </rPr>
      <t>18</t>
    </r>
    <r>
      <rPr>
        <sz val="16"/>
        <rFont val="宋体"/>
        <charset val="0"/>
      </rPr>
      <t>户</t>
    </r>
    <r>
      <rPr>
        <sz val="16"/>
        <rFont val="Times New Roman"/>
        <charset val="0"/>
      </rPr>
      <t>166</t>
    </r>
    <r>
      <rPr>
        <sz val="16"/>
        <rFont val="宋体"/>
        <charset val="0"/>
      </rPr>
      <t>亩，陡崖村</t>
    </r>
    <r>
      <rPr>
        <sz val="16"/>
        <rFont val="Times New Roman"/>
        <charset val="0"/>
      </rPr>
      <t>25</t>
    </r>
    <r>
      <rPr>
        <sz val="16"/>
        <rFont val="宋体"/>
        <charset val="0"/>
      </rPr>
      <t>户</t>
    </r>
    <r>
      <rPr>
        <sz val="16"/>
        <rFont val="Times New Roman"/>
        <charset val="0"/>
      </rPr>
      <t>96</t>
    </r>
    <r>
      <rPr>
        <sz val="16"/>
        <rFont val="宋体"/>
        <charset val="0"/>
      </rPr>
      <t>亩，龙口村</t>
    </r>
    <r>
      <rPr>
        <sz val="16"/>
        <rFont val="Times New Roman"/>
        <charset val="0"/>
      </rPr>
      <t>31</t>
    </r>
    <r>
      <rPr>
        <sz val="16"/>
        <rFont val="宋体"/>
        <charset val="0"/>
      </rPr>
      <t>户</t>
    </r>
    <r>
      <rPr>
        <sz val="16"/>
        <rFont val="Times New Roman"/>
        <charset val="0"/>
      </rPr>
      <t>397</t>
    </r>
    <r>
      <rPr>
        <sz val="16"/>
        <rFont val="宋体"/>
        <charset val="0"/>
      </rPr>
      <t>亩，大滩村涉及</t>
    </r>
    <r>
      <rPr>
        <sz val="16"/>
        <rFont val="Times New Roman"/>
        <charset val="0"/>
      </rPr>
      <t>75</t>
    </r>
    <r>
      <rPr>
        <sz val="16"/>
        <rFont val="宋体"/>
        <charset val="0"/>
      </rPr>
      <t>户</t>
    </r>
    <r>
      <rPr>
        <sz val="16"/>
        <rFont val="Times New Roman"/>
        <charset val="0"/>
      </rPr>
      <t>271</t>
    </r>
    <r>
      <rPr>
        <sz val="16"/>
        <rFont val="宋体"/>
        <charset val="0"/>
      </rPr>
      <t>亩，草川村</t>
    </r>
    <r>
      <rPr>
        <sz val="16"/>
        <rFont val="Times New Roman"/>
        <charset val="0"/>
      </rPr>
      <t>15</t>
    </r>
    <r>
      <rPr>
        <sz val="16"/>
        <rFont val="宋体"/>
        <charset val="0"/>
      </rPr>
      <t>户</t>
    </r>
    <r>
      <rPr>
        <sz val="16"/>
        <rFont val="Times New Roman"/>
        <charset val="0"/>
      </rPr>
      <t>103</t>
    </r>
    <r>
      <rPr>
        <sz val="16"/>
        <rFont val="宋体"/>
        <charset val="0"/>
      </rPr>
      <t>亩，堡梁村</t>
    </r>
    <r>
      <rPr>
        <sz val="16"/>
        <rFont val="Times New Roman"/>
        <charset val="0"/>
      </rPr>
      <t>64</t>
    </r>
    <r>
      <rPr>
        <sz val="16"/>
        <rFont val="宋体"/>
        <charset val="0"/>
      </rPr>
      <t>户</t>
    </r>
    <r>
      <rPr>
        <sz val="16"/>
        <rFont val="Times New Roman"/>
        <charset val="0"/>
      </rPr>
      <t>280</t>
    </r>
    <r>
      <rPr>
        <sz val="16"/>
        <rFont val="宋体"/>
        <charset val="0"/>
      </rPr>
      <t>亩，金川村</t>
    </r>
    <r>
      <rPr>
        <sz val="16"/>
        <rFont val="Times New Roman"/>
        <charset val="0"/>
      </rPr>
      <t>217</t>
    </r>
    <r>
      <rPr>
        <sz val="16"/>
        <rFont val="宋体"/>
        <charset val="0"/>
      </rPr>
      <t>户</t>
    </r>
    <r>
      <rPr>
        <sz val="16"/>
        <rFont val="Times New Roman"/>
        <charset val="0"/>
      </rPr>
      <t>874.9</t>
    </r>
    <r>
      <rPr>
        <sz val="16"/>
        <rFont val="宋体"/>
        <charset val="0"/>
      </rPr>
      <t>亩，康王村</t>
    </r>
    <r>
      <rPr>
        <sz val="16"/>
        <rFont val="Times New Roman"/>
        <charset val="0"/>
      </rPr>
      <t>10</t>
    </r>
    <r>
      <rPr>
        <sz val="16"/>
        <rFont val="宋体"/>
        <charset val="0"/>
      </rPr>
      <t>户</t>
    </r>
    <r>
      <rPr>
        <sz val="16"/>
        <rFont val="Times New Roman"/>
        <charset val="0"/>
      </rPr>
      <t>110</t>
    </r>
    <r>
      <rPr>
        <sz val="16"/>
        <rFont val="宋体"/>
        <charset val="0"/>
      </rPr>
      <t>亩，白杨村</t>
    </r>
    <r>
      <rPr>
        <sz val="16"/>
        <rFont val="Times New Roman"/>
        <charset val="0"/>
      </rPr>
      <t>55</t>
    </r>
    <r>
      <rPr>
        <sz val="16"/>
        <rFont val="宋体"/>
        <charset val="0"/>
      </rPr>
      <t>户</t>
    </r>
    <r>
      <rPr>
        <sz val="16"/>
        <rFont val="Times New Roman"/>
        <charset val="0"/>
      </rPr>
      <t>447.5</t>
    </r>
    <r>
      <rPr>
        <sz val="16"/>
        <rFont val="宋体"/>
        <charset val="0"/>
      </rPr>
      <t>亩，林峰村</t>
    </r>
    <r>
      <rPr>
        <sz val="16"/>
        <rFont val="Times New Roman"/>
        <charset val="0"/>
      </rPr>
      <t>21</t>
    </r>
    <r>
      <rPr>
        <sz val="16"/>
        <rFont val="宋体"/>
        <charset val="0"/>
      </rPr>
      <t>户</t>
    </r>
    <r>
      <rPr>
        <sz val="16"/>
        <rFont val="Times New Roman"/>
        <charset val="0"/>
      </rPr>
      <t>76</t>
    </r>
    <r>
      <rPr>
        <sz val="16"/>
        <rFont val="宋体"/>
        <charset val="0"/>
      </rPr>
      <t>亩，宝坪村</t>
    </r>
    <r>
      <rPr>
        <sz val="16"/>
        <rFont val="Times New Roman"/>
        <charset val="0"/>
      </rPr>
      <t>64</t>
    </r>
    <r>
      <rPr>
        <sz val="16"/>
        <rFont val="宋体"/>
        <charset val="0"/>
      </rPr>
      <t>户</t>
    </r>
    <r>
      <rPr>
        <sz val="16"/>
        <rFont val="Times New Roman"/>
        <charset val="0"/>
      </rPr>
      <t>533</t>
    </r>
    <r>
      <rPr>
        <sz val="16"/>
        <rFont val="宋体"/>
        <charset val="0"/>
      </rPr>
      <t>亩，长宁村</t>
    </r>
    <r>
      <rPr>
        <sz val="16"/>
        <rFont val="Times New Roman"/>
        <charset val="0"/>
      </rPr>
      <t>47</t>
    </r>
    <r>
      <rPr>
        <sz val="16"/>
        <rFont val="宋体"/>
        <charset val="0"/>
      </rPr>
      <t>户</t>
    </r>
    <r>
      <rPr>
        <sz val="16"/>
        <rFont val="Times New Roman"/>
        <charset val="0"/>
      </rPr>
      <t>308</t>
    </r>
    <r>
      <rPr>
        <sz val="16"/>
        <rFont val="宋体"/>
        <charset val="0"/>
      </rPr>
      <t>亩，石庄科村</t>
    </r>
    <r>
      <rPr>
        <sz val="16"/>
        <rFont val="Times New Roman"/>
        <charset val="0"/>
      </rPr>
      <t>6</t>
    </r>
    <r>
      <rPr>
        <sz val="16"/>
        <rFont val="宋体"/>
        <charset val="0"/>
      </rPr>
      <t>户</t>
    </r>
    <r>
      <rPr>
        <sz val="16"/>
        <rFont val="Times New Roman"/>
        <charset val="0"/>
      </rPr>
      <t>127</t>
    </r>
    <r>
      <rPr>
        <sz val="16"/>
        <rFont val="宋体"/>
        <charset val="0"/>
      </rPr>
      <t>亩，花园村</t>
    </r>
    <r>
      <rPr>
        <sz val="16"/>
        <rFont val="Times New Roman"/>
        <charset val="0"/>
      </rPr>
      <t>72</t>
    </r>
    <r>
      <rPr>
        <sz val="16"/>
        <rFont val="宋体"/>
        <charset val="0"/>
      </rPr>
      <t>户</t>
    </r>
    <r>
      <rPr>
        <sz val="16"/>
        <rFont val="Times New Roman"/>
        <charset val="0"/>
      </rPr>
      <t>293</t>
    </r>
    <r>
      <rPr>
        <sz val="16"/>
        <rFont val="宋体"/>
        <charset val="0"/>
      </rPr>
      <t>亩，寺湾</t>
    </r>
    <r>
      <rPr>
        <sz val="16"/>
        <rFont val="Times New Roman"/>
        <charset val="0"/>
      </rPr>
      <t>11</t>
    </r>
    <r>
      <rPr>
        <sz val="16"/>
        <rFont val="宋体"/>
        <charset val="0"/>
      </rPr>
      <t>户</t>
    </r>
    <r>
      <rPr>
        <sz val="16"/>
        <rFont val="Times New Roman"/>
        <charset val="0"/>
      </rPr>
      <t>33</t>
    </r>
    <r>
      <rPr>
        <sz val="16"/>
        <rFont val="宋体"/>
        <charset val="0"/>
      </rPr>
      <t>亩。</t>
    </r>
  </si>
  <si>
    <r>
      <rPr>
        <sz val="16"/>
        <rFont val="宋体"/>
        <charset val="134"/>
      </rPr>
      <t>闫家乡一般户实施火麻种植</t>
    </r>
    <r>
      <rPr>
        <sz val="16"/>
        <rFont val="Times New Roman"/>
        <charset val="0"/>
      </rPr>
      <t>3</t>
    </r>
    <r>
      <rPr>
        <sz val="16"/>
        <rFont val="宋体"/>
        <charset val="134"/>
      </rPr>
      <t>户</t>
    </r>
    <r>
      <rPr>
        <sz val="16"/>
        <rFont val="Times New Roman"/>
        <charset val="0"/>
      </rPr>
      <t>11</t>
    </r>
    <r>
      <rPr>
        <sz val="16"/>
        <rFont val="宋体"/>
        <charset val="134"/>
      </rPr>
      <t>亩，亩补助</t>
    </r>
    <r>
      <rPr>
        <sz val="16"/>
        <rFont val="Times New Roman"/>
        <charset val="0"/>
      </rPr>
      <t>300</t>
    </r>
    <r>
      <rPr>
        <sz val="16"/>
        <rFont val="宋体"/>
        <charset val="134"/>
      </rPr>
      <t>元，补助资金</t>
    </r>
    <r>
      <rPr>
        <sz val="16"/>
        <rFont val="Times New Roman"/>
        <charset val="0"/>
      </rPr>
      <t>0.33</t>
    </r>
    <r>
      <rPr>
        <sz val="16"/>
        <rFont val="宋体"/>
        <charset val="134"/>
      </rPr>
      <t>万元，其中：大场村</t>
    </r>
    <r>
      <rPr>
        <sz val="16"/>
        <rFont val="Times New Roman"/>
        <charset val="0"/>
      </rPr>
      <t>1</t>
    </r>
    <r>
      <rPr>
        <sz val="16"/>
        <rFont val="宋体"/>
        <charset val="134"/>
      </rPr>
      <t>户</t>
    </r>
    <r>
      <rPr>
        <sz val="16"/>
        <rFont val="Times New Roman"/>
        <charset val="0"/>
      </rPr>
      <t>5</t>
    </r>
    <r>
      <rPr>
        <sz val="16"/>
        <rFont val="宋体"/>
        <charset val="134"/>
      </rPr>
      <t>亩；王坪村</t>
    </r>
    <r>
      <rPr>
        <sz val="16"/>
        <rFont val="Times New Roman"/>
        <charset val="134"/>
      </rPr>
      <t>2</t>
    </r>
    <r>
      <rPr>
        <sz val="16"/>
        <rFont val="宋体"/>
        <charset val="134"/>
      </rPr>
      <t>户</t>
    </r>
    <r>
      <rPr>
        <sz val="16"/>
        <rFont val="Times New Roman"/>
        <charset val="134"/>
      </rPr>
      <t>6</t>
    </r>
    <r>
      <rPr>
        <sz val="16"/>
        <rFont val="宋体"/>
        <charset val="134"/>
      </rPr>
      <t>亩。</t>
    </r>
  </si>
  <si>
    <r>
      <rPr>
        <b/>
        <sz val="16"/>
        <rFont val="宋体"/>
        <charset val="134"/>
      </rPr>
      <t>概算投资</t>
    </r>
    <r>
      <rPr>
        <b/>
        <sz val="16"/>
        <rFont val="Times New Roman"/>
        <charset val="134"/>
      </rPr>
      <t>258.9715</t>
    </r>
    <r>
      <rPr>
        <b/>
        <sz val="16"/>
        <rFont val="宋体"/>
        <charset val="134"/>
      </rPr>
      <t>万元用于实施一般户中药材种植到户补助项目。</t>
    </r>
  </si>
  <si>
    <t>木河乡八卜村</t>
  </si>
  <si>
    <t>在木河乡八卜村实施一般户冬花种植到户补助项目，33户一般户种植95亩，每亩补助800元，共补助7.6万元。</t>
  </si>
  <si>
    <r>
      <rPr>
        <sz val="16"/>
        <rFont val="宋体"/>
        <charset val="134"/>
      </rPr>
      <t>连五乡投入</t>
    </r>
    <r>
      <rPr>
        <sz val="16"/>
        <rFont val="Times New Roman"/>
        <charset val="0"/>
      </rPr>
      <t>6.4</t>
    </r>
    <r>
      <rPr>
        <sz val="16"/>
        <rFont val="宋体"/>
        <charset val="134"/>
      </rPr>
      <t>万元种植中药材</t>
    </r>
    <r>
      <rPr>
        <sz val="16"/>
        <rFont val="Times New Roman"/>
        <charset val="0"/>
      </rPr>
      <t>80</t>
    </r>
    <r>
      <rPr>
        <sz val="16"/>
        <rFont val="宋体"/>
        <charset val="134"/>
      </rPr>
      <t>亩，每亩补助</t>
    </r>
    <r>
      <rPr>
        <sz val="16"/>
        <rFont val="Times New Roman"/>
        <charset val="0"/>
      </rPr>
      <t>800</t>
    </r>
    <r>
      <rPr>
        <sz val="16"/>
        <rFont val="宋体"/>
        <charset val="134"/>
      </rPr>
      <t>元。其中中渠村种植冬花</t>
    </r>
    <r>
      <rPr>
        <sz val="16"/>
        <rFont val="Times New Roman"/>
        <charset val="0"/>
      </rPr>
      <t>14</t>
    </r>
    <r>
      <rPr>
        <sz val="16"/>
        <rFont val="宋体"/>
        <charset val="134"/>
      </rPr>
      <t>户</t>
    </r>
    <r>
      <rPr>
        <sz val="16"/>
        <rFont val="Times New Roman"/>
        <charset val="0"/>
      </rPr>
      <t>60</t>
    </r>
    <r>
      <rPr>
        <sz val="16"/>
        <rFont val="宋体"/>
        <charset val="134"/>
      </rPr>
      <t>亩，板蓝根</t>
    </r>
    <r>
      <rPr>
        <sz val="16"/>
        <rFont val="Times New Roman"/>
        <charset val="0"/>
      </rPr>
      <t>4</t>
    </r>
    <r>
      <rPr>
        <sz val="16"/>
        <rFont val="宋体"/>
        <charset val="134"/>
      </rPr>
      <t>户</t>
    </r>
    <r>
      <rPr>
        <sz val="16"/>
        <rFont val="Times New Roman"/>
        <charset val="0"/>
      </rPr>
      <t>20</t>
    </r>
    <r>
      <rPr>
        <sz val="16"/>
        <rFont val="宋体"/>
        <charset val="134"/>
      </rPr>
      <t>亩。</t>
    </r>
  </si>
  <si>
    <t>马关镇上豆村</t>
  </si>
  <si>
    <r>
      <rPr>
        <sz val="16"/>
        <rFont val="宋体"/>
        <charset val="0"/>
      </rPr>
      <t>在马关镇实施中药材种植到户补助项目</t>
    </r>
    <r>
      <rPr>
        <sz val="16"/>
        <rFont val="Times New Roman"/>
        <charset val="0"/>
      </rPr>
      <t>18.5</t>
    </r>
    <r>
      <rPr>
        <sz val="16"/>
        <rFont val="宋体"/>
        <charset val="0"/>
      </rPr>
      <t>亩，每亩补助</t>
    </r>
    <r>
      <rPr>
        <sz val="16"/>
        <rFont val="Times New Roman"/>
        <charset val="0"/>
      </rPr>
      <t>800</t>
    </r>
    <r>
      <rPr>
        <sz val="16"/>
        <rFont val="宋体"/>
        <charset val="0"/>
      </rPr>
      <t>元，共补助</t>
    </r>
    <r>
      <rPr>
        <sz val="16"/>
        <rFont val="Times New Roman"/>
        <charset val="0"/>
      </rPr>
      <t>1.48</t>
    </r>
    <r>
      <rPr>
        <sz val="16"/>
        <rFont val="宋体"/>
        <charset val="0"/>
      </rPr>
      <t>万元；其中上豆村</t>
    </r>
    <r>
      <rPr>
        <sz val="16"/>
        <rFont val="Times New Roman"/>
        <charset val="0"/>
      </rPr>
      <t>2</t>
    </r>
    <r>
      <rPr>
        <sz val="16"/>
        <rFont val="宋体"/>
        <charset val="0"/>
      </rPr>
      <t>户种植黄芪</t>
    </r>
    <r>
      <rPr>
        <sz val="16"/>
        <rFont val="Times New Roman"/>
        <charset val="0"/>
      </rPr>
      <t>3.5</t>
    </r>
    <r>
      <rPr>
        <sz val="16"/>
        <rFont val="宋体"/>
        <charset val="0"/>
      </rPr>
      <t>亩（上豆村中药材种植基地</t>
    </r>
    <r>
      <rPr>
        <sz val="16"/>
        <rFont val="Times New Roman"/>
        <charset val="0"/>
      </rPr>
      <t>2</t>
    </r>
    <r>
      <rPr>
        <sz val="16"/>
        <rFont val="宋体"/>
        <charset val="0"/>
      </rPr>
      <t>户</t>
    </r>
    <r>
      <rPr>
        <sz val="16"/>
        <rFont val="Times New Roman"/>
        <charset val="0"/>
      </rPr>
      <t>3.5</t>
    </r>
    <r>
      <rPr>
        <sz val="16"/>
        <rFont val="宋体"/>
        <charset val="0"/>
      </rPr>
      <t>亩），庙湾村</t>
    </r>
    <r>
      <rPr>
        <sz val="16"/>
        <rFont val="Times New Roman"/>
        <charset val="0"/>
      </rPr>
      <t>3</t>
    </r>
    <r>
      <rPr>
        <sz val="16"/>
        <rFont val="宋体"/>
        <charset val="0"/>
      </rPr>
      <t>户种植黄芪</t>
    </r>
    <r>
      <rPr>
        <sz val="16"/>
        <rFont val="Times New Roman"/>
        <charset val="0"/>
      </rPr>
      <t>15</t>
    </r>
    <r>
      <rPr>
        <sz val="16"/>
        <rFont val="宋体"/>
        <charset val="0"/>
      </rPr>
      <t>亩，补助</t>
    </r>
    <r>
      <rPr>
        <sz val="16"/>
        <rFont val="Times New Roman"/>
        <charset val="0"/>
      </rPr>
      <t>1.2</t>
    </r>
    <r>
      <rPr>
        <sz val="16"/>
        <rFont val="宋体"/>
        <charset val="0"/>
      </rPr>
      <t>万元。</t>
    </r>
  </si>
  <si>
    <t>付堡村、王坪村、后山村</t>
  </si>
  <si>
    <r>
      <rPr>
        <sz val="16"/>
        <rFont val="宋体"/>
        <charset val="134"/>
      </rPr>
      <t>闫家乡一般户实施冬花、柴胡种植</t>
    </r>
    <r>
      <rPr>
        <sz val="16"/>
        <rFont val="Times New Roman"/>
        <charset val="0"/>
      </rPr>
      <t>15</t>
    </r>
    <r>
      <rPr>
        <sz val="16"/>
        <rFont val="宋体"/>
        <charset val="134"/>
      </rPr>
      <t>户</t>
    </r>
    <r>
      <rPr>
        <sz val="16"/>
        <rFont val="Times New Roman"/>
        <charset val="0"/>
      </rPr>
      <t>54.5</t>
    </r>
    <r>
      <rPr>
        <sz val="16"/>
        <rFont val="宋体"/>
        <charset val="134"/>
      </rPr>
      <t>亩，亩补助</t>
    </r>
    <r>
      <rPr>
        <sz val="16"/>
        <rFont val="Times New Roman"/>
        <charset val="0"/>
      </rPr>
      <t>800</t>
    </r>
    <r>
      <rPr>
        <sz val="16"/>
        <rFont val="宋体"/>
        <charset val="134"/>
      </rPr>
      <t>元，补助资金</t>
    </r>
    <r>
      <rPr>
        <sz val="16"/>
        <rFont val="Times New Roman"/>
        <charset val="0"/>
      </rPr>
      <t>4.36</t>
    </r>
    <r>
      <rPr>
        <sz val="16"/>
        <rFont val="宋体"/>
        <charset val="134"/>
      </rPr>
      <t>万元，其中：付堡村冬花</t>
    </r>
    <r>
      <rPr>
        <sz val="16"/>
        <rFont val="Times New Roman"/>
        <charset val="0"/>
      </rPr>
      <t>5</t>
    </r>
    <r>
      <rPr>
        <sz val="16"/>
        <rFont val="宋体"/>
        <charset val="134"/>
      </rPr>
      <t>户</t>
    </r>
    <r>
      <rPr>
        <sz val="16"/>
        <rFont val="Times New Roman"/>
        <charset val="0"/>
      </rPr>
      <t>17.5</t>
    </r>
    <r>
      <rPr>
        <sz val="16"/>
        <rFont val="宋体"/>
        <charset val="134"/>
      </rPr>
      <t>亩，柴胡</t>
    </r>
    <r>
      <rPr>
        <sz val="16"/>
        <rFont val="Times New Roman"/>
        <charset val="0"/>
      </rPr>
      <t>3</t>
    </r>
    <r>
      <rPr>
        <sz val="16"/>
        <rFont val="宋体"/>
        <charset val="134"/>
      </rPr>
      <t>户</t>
    </r>
    <r>
      <rPr>
        <sz val="16"/>
        <rFont val="Times New Roman"/>
        <charset val="0"/>
      </rPr>
      <t>13</t>
    </r>
    <r>
      <rPr>
        <sz val="16"/>
        <rFont val="宋体"/>
        <charset val="134"/>
      </rPr>
      <t>亩；王坪村冬花</t>
    </r>
    <r>
      <rPr>
        <sz val="16"/>
        <rFont val="Times New Roman"/>
        <charset val="0"/>
      </rPr>
      <t>6</t>
    </r>
    <r>
      <rPr>
        <sz val="16"/>
        <rFont val="宋体"/>
        <charset val="134"/>
      </rPr>
      <t>户</t>
    </r>
    <r>
      <rPr>
        <sz val="16"/>
        <rFont val="Times New Roman"/>
        <charset val="0"/>
      </rPr>
      <t>22</t>
    </r>
    <r>
      <rPr>
        <sz val="16"/>
        <rFont val="宋体"/>
        <charset val="134"/>
      </rPr>
      <t>亩，后山村冬花</t>
    </r>
    <r>
      <rPr>
        <sz val="16"/>
        <rFont val="Times New Roman"/>
        <charset val="0"/>
      </rPr>
      <t>1</t>
    </r>
    <r>
      <rPr>
        <sz val="16"/>
        <rFont val="宋体"/>
        <charset val="134"/>
      </rPr>
      <t>户</t>
    </r>
    <r>
      <rPr>
        <sz val="16"/>
        <rFont val="Times New Roman"/>
        <charset val="0"/>
      </rPr>
      <t>2</t>
    </r>
    <r>
      <rPr>
        <sz val="16"/>
        <rFont val="宋体"/>
        <charset val="134"/>
      </rPr>
      <t>亩。</t>
    </r>
  </si>
  <si>
    <t>付堡村、后山村、王坪村、朝阳村</t>
  </si>
  <si>
    <r>
      <rPr>
        <sz val="16"/>
        <rFont val="宋体"/>
        <charset val="0"/>
      </rPr>
      <t>闫家乡一般户实施半夏种植</t>
    </r>
    <r>
      <rPr>
        <sz val="16"/>
        <rFont val="Times New Roman"/>
        <charset val="0"/>
      </rPr>
      <t>6</t>
    </r>
    <r>
      <rPr>
        <sz val="16"/>
        <rFont val="宋体"/>
        <charset val="0"/>
      </rPr>
      <t>户</t>
    </r>
    <r>
      <rPr>
        <sz val="16"/>
        <rFont val="Times New Roman"/>
        <charset val="0"/>
      </rPr>
      <t>25</t>
    </r>
    <r>
      <rPr>
        <sz val="16"/>
        <rFont val="宋体"/>
        <charset val="0"/>
      </rPr>
      <t>亩，亩补助</t>
    </r>
    <r>
      <rPr>
        <sz val="16"/>
        <rFont val="Times New Roman"/>
        <charset val="0"/>
      </rPr>
      <t>1500</t>
    </r>
    <r>
      <rPr>
        <sz val="16"/>
        <rFont val="宋体"/>
        <charset val="0"/>
      </rPr>
      <t>元，补助资金</t>
    </r>
    <r>
      <rPr>
        <sz val="16"/>
        <rFont val="Times New Roman"/>
        <charset val="0"/>
      </rPr>
      <t>3.75</t>
    </r>
    <r>
      <rPr>
        <sz val="16"/>
        <rFont val="宋体"/>
        <charset val="0"/>
      </rPr>
      <t>万元，其中：付堡村种植</t>
    </r>
    <r>
      <rPr>
        <sz val="16"/>
        <rFont val="Times New Roman"/>
        <charset val="0"/>
      </rPr>
      <t>1</t>
    </r>
    <r>
      <rPr>
        <sz val="16"/>
        <rFont val="宋体"/>
        <charset val="0"/>
      </rPr>
      <t>户</t>
    </r>
    <r>
      <rPr>
        <sz val="16"/>
        <rFont val="Times New Roman"/>
        <charset val="0"/>
      </rPr>
      <t>5</t>
    </r>
    <r>
      <rPr>
        <sz val="16"/>
        <rFont val="宋体"/>
        <charset val="0"/>
      </rPr>
      <t>亩；后山村</t>
    </r>
    <r>
      <rPr>
        <sz val="16"/>
        <rFont val="Times New Roman"/>
        <charset val="0"/>
      </rPr>
      <t>2</t>
    </r>
    <r>
      <rPr>
        <sz val="16"/>
        <rFont val="宋体"/>
        <charset val="0"/>
      </rPr>
      <t>户</t>
    </r>
    <r>
      <rPr>
        <sz val="16"/>
        <rFont val="Times New Roman"/>
        <charset val="0"/>
      </rPr>
      <t>10</t>
    </r>
    <r>
      <rPr>
        <sz val="16"/>
        <rFont val="宋体"/>
        <charset val="0"/>
      </rPr>
      <t>亩；王坪村种植</t>
    </r>
    <r>
      <rPr>
        <sz val="16"/>
        <rFont val="Times New Roman"/>
        <charset val="0"/>
      </rPr>
      <t>2</t>
    </r>
    <r>
      <rPr>
        <sz val="16"/>
        <rFont val="宋体"/>
        <charset val="0"/>
      </rPr>
      <t>户</t>
    </r>
    <r>
      <rPr>
        <sz val="16"/>
        <rFont val="Times New Roman"/>
        <charset val="0"/>
      </rPr>
      <t>10</t>
    </r>
    <r>
      <rPr>
        <sz val="16"/>
        <rFont val="宋体"/>
        <charset val="0"/>
      </rPr>
      <t>亩。</t>
    </r>
  </si>
  <si>
    <t>张棉驿乡中药材种植到户补助项目</t>
  </si>
  <si>
    <r>
      <rPr>
        <sz val="16"/>
        <rFont val="宋体"/>
        <charset val="0"/>
      </rPr>
      <t>投资</t>
    </r>
    <r>
      <rPr>
        <sz val="16"/>
        <rFont val="Times New Roman"/>
        <charset val="0"/>
      </rPr>
      <t>63.08</t>
    </r>
    <r>
      <rPr>
        <sz val="16"/>
        <rFont val="宋体"/>
        <charset val="0"/>
      </rPr>
      <t>万元，</t>
    </r>
    <r>
      <rPr>
        <sz val="16"/>
        <rFont val="Times New Roman"/>
        <charset val="0"/>
      </rPr>
      <t>277</t>
    </r>
    <r>
      <rPr>
        <sz val="16"/>
        <rFont val="宋体"/>
        <charset val="0"/>
      </rPr>
      <t>户农户种植中药材</t>
    </r>
    <r>
      <rPr>
        <sz val="16"/>
        <rFont val="Times New Roman"/>
        <charset val="0"/>
      </rPr>
      <t>788.5</t>
    </r>
    <r>
      <rPr>
        <sz val="16"/>
        <rFont val="宋体"/>
        <charset val="0"/>
      </rPr>
      <t>亩，其中：和平村</t>
    </r>
    <r>
      <rPr>
        <sz val="16"/>
        <rFont val="Times New Roman"/>
        <charset val="0"/>
      </rPr>
      <t>20</t>
    </r>
    <r>
      <rPr>
        <sz val="16"/>
        <rFont val="宋体"/>
        <charset val="0"/>
      </rPr>
      <t>户种植柴胡</t>
    </r>
    <r>
      <rPr>
        <sz val="16"/>
        <rFont val="Times New Roman"/>
        <charset val="0"/>
      </rPr>
      <t>28</t>
    </r>
    <r>
      <rPr>
        <sz val="16"/>
        <rFont val="宋体"/>
        <charset val="0"/>
      </rPr>
      <t>亩、</t>
    </r>
    <r>
      <rPr>
        <sz val="16"/>
        <rFont val="Times New Roman"/>
        <charset val="0"/>
      </rPr>
      <t>45</t>
    </r>
    <r>
      <rPr>
        <sz val="16"/>
        <rFont val="宋体"/>
        <charset val="0"/>
      </rPr>
      <t>户种植冬花</t>
    </r>
    <r>
      <rPr>
        <sz val="16"/>
        <rFont val="Times New Roman"/>
        <charset val="0"/>
      </rPr>
      <t>52</t>
    </r>
    <r>
      <rPr>
        <sz val="16"/>
        <rFont val="宋体"/>
        <charset val="0"/>
      </rPr>
      <t>亩，上蒋村</t>
    </r>
    <r>
      <rPr>
        <sz val="16"/>
        <rFont val="Times New Roman"/>
        <charset val="0"/>
      </rPr>
      <t>20</t>
    </r>
    <r>
      <rPr>
        <sz val="16"/>
        <rFont val="宋体"/>
        <charset val="0"/>
      </rPr>
      <t>户种植冬花</t>
    </r>
    <r>
      <rPr>
        <sz val="16"/>
        <rFont val="Times New Roman"/>
        <charset val="0"/>
      </rPr>
      <t>30</t>
    </r>
    <r>
      <rPr>
        <sz val="16"/>
        <rFont val="宋体"/>
        <charset val="0"/>
      </rPr>
      <t>亩，马夭村</t>
    </r>
    <r>
      <rPr>
        <sz val="16"/>
        <rFont val="Times New Roman"/>
        <charset val="0"/>
      </rPr>
      <t>5</t>
    </r>
    <r>
      <rPr>
        <sz val="16"/>
        <rFont val="宋体"/>
        <charset val="0"/>
      </rPr>
      <t>户种植独活</t>
    </r>
    <r>
      <rPr>
        <sz val="16"/>
        <rFont val="Times New Roman"/>
        <charset val="0"/>
      </rPr>
      <t>18.5</t>
    </r>
    <r>
      <rPr>
        <sz val="16"/>
        <rFont val="宋体"/>
        <charset val="0"/>
      </rPr>
      <t>亩，庙川村</t>
    </r>
    <r>
      <rPr>
        <sz val="16"/>
        <rFont val="Times New Roman"/>
        <charset val="0"/>
      </rPr>
      <t>25</t>
    </r>
    <r>
      <rPr>
        <sz val="16"/>
        <rFont val="宋体"/>
        <charset val="0"/>
      </rPr>
      <t>户种植冬花</t>
    </r>
    <r>
      <rPr>
        <sz val="16"/>
        <rFont val="Times New Roman"/>
        <charset val="0"/>
      </rPr>
      <t>120</t>
    </r>
    <r>
      <rPr>
        <sz val="16"/>
        <rFont val="宋体"/>
        <charset val="0"/>
      </rPr>
      <t>亩，盘山村</t>
    </r>
    <r>
      <rPr>
        <sz val="16"/>
        <rFont val="Times New Roman"/>
        <charset val="0"/>
      </rPr>
      <t>62</t>
    </r>
    <r>
      <rPr>
        <sz val="16"/>
        <rFont val="宋体"/>
        <charset val="0"/>
      </rPr>
      <t>户种植独活</t>
    </r>
    <r>
      <rPr>
        <sz val="16"/>
        <rFont val="Times New Roman"/>
        <charset val="0"/>
      </rPr>
      <t>300</t>
    </r>
    <r>
      <rPr>
        <sz val="16"/>
        <rFont val="宋体"/>
        <charset val="0"/>
      </rPr>
      <t>亩；田湾村</t>
    </r>
    <r>
      <rPr>
        <sz val="16"/>
        <rFont val="Times New Roman"/>
        <charset val="0"/>
      </rPr>
      <t>100</t>
    </r>
    <r>
      <rPr>
        <sz val="16"/>
        <rFont val="宋体"/>
        <charset val="0"/>
      </rPr>
      <t>户种植独活</t>
    </r>
    <r>
      <rPr>
        <sz val="16"/>
        <rFont val="Times New Roman"/>
        <charset val="0"/>
      </rPr>
      <t>240</t>
    </r>
    <r>
      <rPr>
        <sz val="16"/>
        <rFont val="宋体"/>
        <charset val="0"/>
      </rPr>
      <t>亩。</t>
    </r>
  </si>
  <si>
    <r>
      <rPr>
        <sz val="16"/>
        <rFont val="宋体"/>
        <charset val="134"/>
      </rPr>
      <t>大阳镇投入</t>
    </r>
    <r>
      <rPr>
        <sz val="16"/>
        <rFont val="Times New Roman"/>
        <charset val="0"/>
      </rPr>
      <t>38.64</t>
    </r>
    <r>
      <rPr>
        <sz val="16"/>
        <rFont val="宋体"/>
        <charset val="134"/>
      </rPr>
      <t>万元一般户种植中药材</t>
    </r>
    <r>
      <rPr>
        <sz val="16"/>
        <rFont val="Times New Roman"/>
        <charset val="0"/>
      </rPr>
      <t>483</t>
    </r>
    <r>
      <rPr>
        <sz val="16"/>
        <rFont val="宋体"/>
        <charset val="134"/>
      </rPr>
      <t>亩，每亩补助</t>
    </r>
    <r>
      <rPr>
        <sz val="16"/>
        <rFont val="Times New Roman"/>
        <charset val="0"/>
      </rPr>
      <t>800</t>
    </r>
    <r>
      <rPr>
        <sz val="16"/>
        <rFont val="宋体"/>
        <charset val="134"/>
      </rPr>
      <t>元。其中刘沟村</t>
    </r>
    <r>
      <rPr>
        <sz val="16"/>
        <rFont val="Times New Roman"/>
        <charset val="0"/>
      </rPr>
      <t>10</t>
    </r>
    <r>
      <rPr>
        <sz val="16"/>
        <rFont val="宋体"/>
        <charset val="134"/>
      </rPr>
      <t>户</t>
    </r>
    <r>
      <rPr>
        <sz val="16"/>
        <rFont val="Times New Roman"/>
        <charset val="0"/>
      </rPr>
      <t>50</t>
    </r>
    <r>
      <rPr>
        <sz val="16"/>
        <rFont val="宋体"/>
        <charset val="134"/>
      </rPr>
      <t>亩、侯吴村</t>
    </r>
    <r>
      <rPr>
        <sz val="16"/>
        <rFont val="Times New Roman"/>
        <charset val="0"/>
      </rPr>
      <t>15</t>
    </r>
    <r>
      <rPr>
        <sz val="16"/>
        <rFont val="宋体"/>
        <charset val="134"/>
      </rPr>
      <t>户</t>
    </r>
    <r>
      <rPr>
        <sz val="16"/>
        <rFont val="Times New Roman"/>
        <charset val="0"/>
      </rPr>
      <t>17</t>
    </r>
    <r>
      <rPr>
        <sz val="16"/>
        <rFont val="宋体"/>
        <charset val="134"/>
      </rPr>
      <t>亩、小杨村</t>
    </r>
    <r>
      <rPr>
        <sz val="16"/>
        <rFont val="Times New Roman"/>
        <charset val="0"/>
      </rPr>
      <t>12</t>
    </r>
    <r>
      <rPr>
        <sz val="16"/>
        <rFont val="宋体"/>
        <charset val="134"/>
      </rPr>
      <t>户</t>
    </r>
    <r>
      <rPr>
        <sz val="16"/>
        <rFont val="Times New Roman"/>
        <charset val="0"/>
      </rPr>
      <t>16</t>
    </r>
    <r>
      <rPr>
        <sz val="16"/>
        <rFont val="宋体"/>
        <charset val="134"/>
      </rPr>
      <t>亩、大阳村</t>
    </r>
    <r>
      <rPr>
        <sz val="16"/>
        <rFont val="Times New Roman"/>
        <charset val="0"/>
      </rPr>
      <t>35</t>
    </r>
    <r>
      <rPr>
        <sz val="16"/>
        <rFont val="宋体"/>
        <charset val="134"/>
      </rPr>
      <t>户</t>
    </r>
    <r>
      <rPr>
        <sz val="16"/>
        <rFont val="Times New Roman"/>
        <charset val="0"/>
      </rPr>
      <t>150</t>
    </r>
    <r>
      <rPr>
        <sz val="16"/>
        <rFont val="宋体"/>
        <charset val="134"/>
      </rPr>
      <t>亩、刘山村</t>
    </r>
    <r>
      <rPr>
        <sz val="16"/>
        <rFont val="Times New Roman"/>
        <charset val="0"/>
      </rPr>
      <t>17</t>
    </r>
    <r>
      <rPr>
        <sz val="16"/>
        <rFont val="宋体"/>
        <charset val="134"/>
      </rPr>
      <t>户</t>
    </r>
    <r>
      <rPr>
        <sz val="16"/>
        <rFont val="Times New Roman"/>
        <charset val="0"/>
      </rPr>
      <t>51</t>
    </r>
    <r>
      <rPr>
        <sz val="16"/>
        <rFont val="宋体"/>
        <charset val="134"/>
      </rPr>
      <t>亩、吴家村</t>
    </r>
    <r>
      <rPr>
        <sz val="16"/>
        <rFont val="Times New Roman"/>
        <charset val="0"/>
      </rPr>
      <t>20</t>
    </r>
    <r>
      <rPr>
        <sz val="16"/>
        <rFont val="宋体"/>
        <charset val="134"/>
      </rPr>
      <t>户</t>
    </r>
    <r>
      <rPr>
        <sz val="16"/>
        <rFont val="Times New Roman"/>
        <charset val="0"/>
      </rPr>
      <t>51</t>
    </r>
    <r>
      <rPr>
        <sz val="16"/>
        <rFont val="宋体"/>
        <charset val="134"/>
      </rPr>
      <t>亩、河李村</t>
    </r>
    <r>
      <rPr>
        <sz val="16"/>
        <rFont val="Times New Roman"/>
        <charset val="0"/>
      </rPr>
      <t>5</t>
    </r>
    <r>
      <rPr>
        <sz val="16"/>
        <rFont val="宋体"/>
        <charset val="134"/>
      </rPr>
      <t>户</t>
    </r>
    <r>
      <rPr>
        <sz val="16"/>
        <rFont val="Times New Roman"/>
        <charset val="0"/>
      </rPr>
      <t>16</t>
    </r>
    <r>
      <rPr>
        <sz val="16"/>
        <rFont val="宋体"/>
        <charset val="134"/>
      </rPr>
      <t>亩、太原村</t>
    </r>
    <r>
      <rPr>
        <sz val="16"/>
        <rFont val="Times New Roman"/>
        <charset val="0"/>
      </rPr>
      <t>18</t>
    </r>
    <r>
      <rPr>
        <sz val="16"/>
        <rFont val="宋体"/>
        <charset val="134"/>
      </rPr>
      <t>户</t>
    </r>
    <r>
      <rPr>
        <sz val="16"/>
        <rFont val="Times New Roman"/>
        <charset val="0"/>
      </rPr>
      <t>80</t>
    </r>
    <r>
      <rPr>
        <sz val="16"/>
        <rFont val="宋体"/>
        <charset val="134"/>
      </rPr>
      <t>亩、闫庄村</t>
    </r>
    <r>
      <rPr>
        <sz val="16"/>
        <rFont val="Times New Roman"/>
        <charset val="0"/>
      </rPr>
      <t>40</t>
    </r>
    <r>
      <rPr>
        <sz val="16"/>
        <rFont val="宋体"/>
        <charset val="134"/>
      </rPr>
      <t>户</t>
    </r>
    <r>
      <rPr>
        <sz val="16"/>
        <rFont val="Times New Roman"/>
        <charset val="0"/>
      </rPr>
      <t>52</t>
    </r>
    <r>
      <rPr>
        <sz val="16"/>
        <rFont val="宋体"/>
        <charset val="134"/>
      </rPr>
      <t>亩。</t>
    </r>
  </si>
  <si>
    <t>川王镇中药材（冬花）种植到户补助项目</t>
  </si>
  <si>
    <r>
      <rPr>
        <sz val="16"/>
        <rFont val="宋体"/>
        <charset val="134"/>
      </rPr>
      <t>在</t>
    </r>
    <r>
      <rPr>
        <sz val="16"/>
        <rFont val="Times New Roman"/>
        <charset val="0"/>
      </rPr>
      <t>2</t>
    </r>
    <r>
      <rPr>
        <sz val="16"/>
        <rFont val="宋体"/>
        <charset val="134"/>
      </rPr>
      <t>村投资</t>
    </r>
    <r>
      <rPr>
        <sz val="16"/>
        <rFont val="Times New Roman"/>
        <charset val="0"/>
      </rPr>
      <t>4</t>
    </r>
    <r>
      <rPr>
        <sz val="16"/>
        <rFont val="宋体"/>
        <charset val="134"/>
      </rPr>
      <t>万元种植冬花</t>
    </r>
    <r>
      <rPr>
        <sz val="16"/>
        <rFont val="Times New Roman"/>
        <charset val="0"/>
      </rPr>
      <t>50</t>
    </r>
    <r>
      <rPr>
        <sz val="16"/>
        <rFont val="宋体"/>
        <charset val="134"/>
      </rPr>
      <t>亩，其中松树湾村</t>
    </r>
    <r>
      <rPr>
        <sz val="16"/>
        <rFont val="Times New Roman"/>
        <charset val="0"/>
      </rPr>
      <t>13</t>
    </r>
    <r>
      <rPr>
        <sz val="16"/>
        <rFont val="宋体"/>
        <charset val="134"/>
      </rPr>
      <t>户</t>
    </r>
    <r>
      <rPr>
        <sz val="16"/>
        <rFont val="Times New Roman"/>
        <charset val="0"/>
      </rPr>
      <t>50</t>
    </r>
    <r>
      <rPr>
        <sz val="16"/>
        <rFont val="宋体"/>
        <charset val="134"/>
      </rPr>
      <t>亩，每亩</t>
    </r>
    <r>
      <rPr>
        <sz val="16"/>
        <rFont val="Times New Roman"/>
        <charset val="0"/>
      </rPr>
      <t>800</t>
    </r>
    <r>
      <rPr>
        <sz val="16"/>
        <rFont val="宋体"/>
        <charset val="134"/>
      </rPr>
      <t>元</t>
    </r>
  </si>
  <si>
    <t>川王镇中药材（板蓝根）种植到户补助项目</t>
  </si>
  <si>
    <r>
      <rPr>
        <sz val="16"/>
        <rFont val="宋体"/>
        <charset val="134"/>
      </rPr>
      <t>在西崖村投资</t>
    </r>
    <r>
      <rPr>
        <sz val="16"/>
        <rFont val="Times New Roman"/>
        <charset val="0"/>
      </rPr>
      <t>2.4</t>
    </r>
    <r>
      <rPr>
        <sz val="16"/>
        <rFont val="宋体"/>
        <charset val="134"/>
      </rPr>
      <t>万元种植板蓝根</t>
    </r>
    <r>
      <rPr>
        <sz val="16"/>
        <rFont val="Times New Roman"/>
        <charset val="0"/>
      </rPr>
      <t>10</t>
    </r>
    <r>
      <rPr>
        <sz val="16"/>
        <rFont val="宋体"/>
        <charset val="134"/>
      </rPr>
      <t>户</t>
    </r>
    <r>
      <rPr>
        <sz val="16"/>
        <rFont val="Times New Roman"/>
        <charset val="0"/>
      </rPr>
      <t>30</t>
    </r>
    <r>
      <rPr>
        <sz val="16"/>
        <rFont val="宋体"/>
        <charset val="134"/>
      </rPr>
      <t>亩，每亩</t>
    </r>
    <r>
      <rPr>
        <sz val="16"/>
        <rFont val="Times New Roman"/>
        <charset val="0"/>
      </rPr>
      <t>800</t>
    </r>
    <r>
      <rPr>
        <sz val="16"/>
        <rFont val="宋体"/>
        <charset val="134"/>
      </rPr>
      <t>元</t>
    </r>
  </si>
  <si>
    <t>胡川镇中药材种植到户补助项目</t>
  </si>
  <si>
    <r>
      <rPr>
        <sz val="16"/>
        <rFont val="宋体"/>
        <charset val="0"/>
      </rPr>
      <t>在胡川镇投入</t>
    </r>
    <r>
      <rPr>
        <sz val="16"/>
        <rFont val="Times New Roman"/>
        <charset val="0"/>
      </rPr>
      <t>1.84</t>
    </r>
    <r>
      <rPr>
        <sz val="16"/>
        <rFont val="宋体"/>
        <charset val="0"/>
      </rPr>
      <t>万元，用于一般户种植板蓝根</t>
    </r>
    <r>
      <rPr>
        <sz val="16"/>
        <rFont val="Times New Roman"/>
        <charset val="0"/>
      </rPr>
      <t>23</t>
    </r>
    <r>
      <rPr>
        <sz val="16"/>
        <rFont val="宋体"/>
        <charset val="0"/>
      </rPr>
      <t>亩，其中：柳湾村</t>
    </r>
    <r>
      <rPr>
        <sz val="16"/>
        <rFont val="Times New Roman"/>
        <charset val="0"/>
      </rPr>
      <t>5</t>
    </r>
    <r>
      <rPr>
        <sz val="16"/>
        <rFont val="宋体"/>
        <charset val="0"/>
      </rPr>
      <t>户</t>
    </r>
    <r>
      <rPr>
        <sz val="16"/>
        <rFont val="Times New Roman"/>
        <charset val="0"/>
      </rPr>
      <t>23</t>
    </r>
    <r>
      <rPr>
        <sz val="16"/>
        <rFont val="宋体"/>
        <charset val="0"/>
      </rPr>
      <t>亩。</t>
    </r>
  </si>
  <si>
    <t>刘堡镇中药材冬花种植到户补助项目</t>
  </si>
  <si>
    <r>
      <rPr>
        <sz val="16"/>
        <rFont val="宋体"/>
        <charset val="0"/>
      </rPr>
      <t>刘堡镇共计</t>
    </r>
    <r>
      <rPr>
        <sz val="16"/>
        <rFont val="Times New Roman"/>
        <charset val="0"/>
      </rPr>
      <t>2</t>
    </r>
    <r>
      <rPr>
        <sz val="16"/>
        <rFont val="宋体"/>
        <charset val="0"/>
      </rPr>
      <t>村</t>
    </r>
    <r>
      <rPr>
        <sz val="16"/>
        <rFont val="Times New Roman"/>
        <charset val="0"/>
      </rPr>
      <t>9</t>
    </r>
    <r>
      <rPr>
        <sz val="16"/>
        <rFont val="宋体"/>
        <charset val="0"/>
      </rPr>
      <t>户</t>
    </r>
    <r>
      <rPr>
        <sz val="16"/>
        <rFont val="Times New Roman"/>
        <charset val="0"/>
      </rPr>
      <t>57</t>
    </r>
    <r>
      <rPr>
        <sz val="16"/>
        <rFont val="宋体"/>
        <charset val="0"/>
      </rPr>
      <t>亩，亩补助</t>
    </r>
    <r>
      <rPr>
        <sz val="16"/>
        <rFont val="Times New Roman"/>
        <charset val="0"/>
      </rPr>
      <t>800</t>
    </r>
    <r>
      <rPr>
        <sz val="16"/>
        <rFont val="宋体"/>
        <charset val="0"/>
      </rPr>
      <t>元，共计</t>
    </r>
    <r>
      <rPr>
        <sz val="16"/>
        <rFont val="Times New Roman"/>
        <charset val="0"/>
      </rPr>
      <t>4.56</t>
    </r>
    <r>
      <rPr>
        <sz val="16"/>
        <rFont val="宋体"/>
        <charset val="0"/>
      </rPr>
      <t>万元，其中高家村</t>
    </r>
    <r>
      <rPr>
        <sz val="16"/>
        <rFont val="Times New Roman"/>
        <charset val="0"/>
      </rPr>
      <t>3</t>
    </r>
    <r>
      <rPr>
        <sz val="16"/>
        <rFont val="宋体"/>
        <charset val="0"/>
      </rPr>
      <t>户种植冬花</t>
    </r>
    <r>
      <rPr>
        <sz val="16"/>
        <rFont val="Times New Roman"/>
        <charset val="0"/>
      </rPr>
      <t>9</t>
    </r>
    <r>
      <rPr>
        <sz val="16"/>
        <rFont val="宋体"/>
        <charset val="0"/>
      </rPr>
      <t>亩，每亩补助</t>
    </r>
    <r>
      <rPr>
        <sz val="16"/>
        <rFont val="Times New Roman"/>
        <charset val="0"/>
      </rPr>
      <t>800</t>
    </r>
    <r>
      <rPr>
        <sz val="16"/>
        <rFont val="宋体"/>
        <charset val="0"/>
      </rPr>
      <t>元，总计</t>
    </r>
    <r>
      <rPr>
        <sz val="16"/>
        <rFont val="Times New Roman"/>
        <charset val="0"/>
      </rPr>
      <t>0.72</t>
    </r>
    <r>
      <rPr>
        <sz val="16"/>
        <rFont val="宋体"/>
        <charset val="0"/>
      </rPr>
      <t>万元。刘堡村种植冬花</t>
    </r>
    <r>
      <rPr>
        <sz val="16"/>
        <rFont val="Times New Roman"/>
        <charset val="0"/>
      </rPr>
      <t>6</t>
    </r>
    <r>
      <rPr>
        <sz val="16"/>
        <rFont val="宋体"/>
        <charset val="0"/>
      </rPr>
      <t>户</t>
    </r>
    <r>
      <rPr>
        <sz val="16"/>
        <rFont val="Times New Roman"/>
        <charset val="0"/>
      </rPr>
      <t>48</t>
    </r>
    <r>
      <rPr>
        <sz val="16"/>
        <rFont val="宋体"/>
        <charset val="0"/>
      </rPr>
      <t>亩，每亩补助</t>
    </r>
    <r>
      <rPr>
        <sz val="16"/>
        <rFont val="Times New Roman"/>
        <charset val="0"/>
      </rPr>
      <t>800</t>
    </r>
    <r>
      <rPr>
        <sz val="16"/>
        <rFont val="宋体"/>
        <charset val="0"/>
      </rPr>
      <t>元，共计</t>
    </r>
    <r>
      <rPr>
        <sz val="16"/>
        <rFont val="Times New Roman"/>
        <charset val="0"/>
      </rPr>
      <t>3.84</t>
    </r>
    <r>
      <rPr>
        <sz val="16"/>
        <rFont val="宋体"/>
        <charset val="0"/>
      </rPr>
      <t>万元。</t>
    </r>
  </si>
  <si>
    <r>
      <rPr>
        <sz val="16"/>
        <rFont val="宋体"/>
        <charset val="134"/>
      </rPr>
      <t>共</t>
    </r>
    <r>
      <rPr>
        <sz val="16"/>
        <rFont val="Times New Roman"/>
        <charset val="0"/>
      </rPr>
      <t>40</t>
    </r>
    <r>
      <rPr>
        <sz val="16"/>
        <rFont val="宋体"/>
        <charset val="134"/>
      </rPr>
      <t>户</t>
    </r>
    <r>
      <rPr>
        <sz val="16"/>
        <rFont val="Times New Roman"/>
        <charset val="0"/>
      </rPr>
      <t>133</t>
    </r>
    <r>
      <rPr>
        <sz val="16"/>
        <rFont val="宋体"/>
        <charset val="134"/>
      </rPr>
      <t>亩。下仁村</t>
    </r>
    <r>
      <rPr>
        <sz val="16"/>
        <rFont val="Times New Roman"/>
        <charset val="0"/>
      </rPr>
      <t>3</t>
    </r>
    <r>
      <rPr>
        <sz val="16"/>
        <rFont val="宋体"/>
        <charset val="134"/>
      </rPr>
      <t>户</t>
    </r>
    <r>
      <rPr>
        <sz val="16"/>
        <rFont val="Times New Roman"/>
        <charset val="0"/>
      </rPr>
      <t>13</t>
    </r>
    <r>
      <rPr>
        <sz val="16"/>
        <rFont val="宋体"/>
        <charset val="134"/>
      </rPr>
      <t>亩（冬花）、刘家村</t>
    </r>
    <r>
      <rPr>
        <sz val="16"/>
        <rFont val="Times New Roman"/>
        <charset val="0"/>
      </rPr>
      <t>4</t>
    </r>
    <r>
      <rPr>
        <sz val="16"/>
        <rFont val="宋体"/>
        <charset val="134"/>
      </rPr>
      <t>户</t>
    </r>
    <r>
      <rPr>
        <sz val="16"/>
        <rFont val="Times New Roman"/>
        <charset val="0"/>
      </rPr>
      <t>22</t>
    </r>
    <r>
      <rPr>
        <sz val="16"/>
        <rFont val="宋体"/>
        <charset val="134"/>
      </rPr>
      <t>亩（冬花）、刘家村</t>
    </r>
    <r>
      <rPr>
        <sz val="16"/>
        <rFont val="Times New Roman"/>
        <charset val="0"/>
      </rPr>
      <t>3</t>
    </r>
    <r>
      <rPr>
        <sz val="16"/>
        <rFont val="宋体"/>
        <charset val="134"/>
      </rPr>
      <t>户</t>
    </r>
    <r>
      <rPr>
        <sz val="16"/>
        <rFont val="Times New Roman"/>
        <charset val="0"/>
      </rPr>
      <t>18</t>
    </r>
    <r>
      <rPr>
        <sz val="16"/>
        <rFont val="宋体"/>
        <charset val="134"/>
      </rPr>
      <t>亩（黄芩）、赵阳村</t>
    </r>
    <r>
      <rPr>
        <sz val="16"/>
        <rFont val="Times New Roman"/>
        <charset val="0"/>
      </rPr>
      <t>30</t>
    </r>
    <r>
      <rPr>
        <sz val="16"/>
        <rFont val="宋体"/>
        <charset val="134"/>
      </rPr>
      <t>户</t>
    </r>
    <r>
      <rPr>
        <sz val="16"/>
        <rFont val="Times New Roman"/>
        <charset val="0"/>
      </rPr>
      <t>80</t>
    </r>
    <r>
      <rPr>
        <sz val="16"/>
        <rFont val="宋体"/>
        <charset val="134"/>
      </rPr>
      <t>亩（黄芩）。每亩补助</t>
    </r>
    <r>
      <rPr>
        <sz val="16"/>
        <rFont val="Times New Roman"/>
        <charset val="0"/>
      </rPr>
      <t>800</t>
    </r>
    <r>
      <rPr>
        <sz val="16"/>
        <rFont val="宋体"/>
        <charset val="134"/>
      </rPr>
      <t>元。</t>
    </r>
  </si>
  <si>
    <t>恭门镇中药材（冬花）种植补助项目</t>
  </si>
  <si>
    <r>
      <rPr>
        <sz val="16"/>
        <rFont val="宋体"/>
        <charset val="0"/>
      </rPr>
      <t>共</t>
    </r>
    <r>
      <rPr>
        <sz val="16"/>
        <rFont val="Times New Roman"/>
        <charset val="0"/>
      </rPr>
      <t>45</t>
    </r>
    <r>
      <rPr>
        <sz val="16"/>
        <rFont val="宋体"/>
        <charset val="0"/>
      </rPr>
      <t>户</t>
    </r>
    <r>
      <rPr>
        <sz val="16"/>
        <rFont val="Times New Roman"/>
        <charset val="0"/>
      </rPr>
      <t>319.4</t>
    </r>
    <r>
      <rPr>
        <sz val="16"/>
        <rFont val="宋体"/>
        <charset val="0"/>
      </rPr>
      <t>亩，（</t>
    </r>
    <r>
      <rPr>
        <sz val="16"/>
        <rFont val="Times New Roman"/>
        <charset val="0"/>
      </rPr>
      <t>800</t>
    </r>
    <r>
      <rPr>
        <sz val="16"/>
        <rFont val="宋体"/>
        <charset val="0"/>
      </rPr>
      <t>元</t>
    </r>
    <r>
      <rPr>
        <sz val="16"/>
        <rFont val="Times New Roman"/>
        <charset val="0"/>
      </rPr>
      <t>/</t>
    </r>
    <r>
      <rPr>
        <sz val="16"/>
        <rFont val="宋体"/>
        <charset val="0"/>
      </rPr>
      <t>亩），共</t>
    </r>
    <r>
      <rPr>
        <sz val="16"/>
        <rFont val="Times New Roman"/>
        <charset val="0"/>
      </rPr>
      <t>25.5520</t>
    </r>
    <r>
      <rPr>
        <sz val="16"/>
        <rFont val="宋体"/>
        <charset val="0"/>
      </rPr>
      <t>万元。城子村</t>
    </r>
    <r>
      <rPr>
        <sz val="16"/>
        <rFont val="Times New Roman"/>
        <charset val="0"/>
      </rPr>
      <t>170</t>
    </r>
    <r>
      <rPr>
        <sz val="16"/>
        <rFont val="宋体"/>
        <charset val="0"/>
      </rPr>
      <t>亩</t>
    </r>
    <r>
      <rPr>
        <sz val="16"/>
        <rFont val="Times New Roman"/>
        <charset val="0"/>
      </rPr>
      <t>20</t>
    </r>
    <r>
      <rPr>
        <sz val="16"/>
        <rFont val="宋体"/>
        <charset val="0"/>
      </rPr>
      <t>户、天河村</t>
    </r>
    <r>
      <rPr>
        <sz val="16"/>
        <rFont val="Times New Roman"/>
        <charset val="0"/>
      </rPr>
      <t>10</t>
    </r>
    <r>
      <rPr>
        <sz val="16"/>
        <rFont val="宋体"/>
        <charset val="0"/>
      </rPr>
      <t>亩</t>
    </r>
    <r>
      <rPr>
        <sz val="16"/>
        <rFont val="Times New Roman"/>
        <charset val="0"/>
      </rPr>
      <t>1</t>
    </r>
    <r>
      <rPr>
        <sz val="16"/>
        <rFont val="宋体"/>
        <charset val="0"/>
      </rPr>
      <t>户、团结村</t>
    </r>
    <r>
      <rPr>
        <sz val="16"/>
        <rFont val="Times New Roman"/>
        <charset val="0"/>
      </rPr>
      <t>5</t>
    </r>
    <r>
      <rPr>
        <sz val="16"/>
        <rFont val="宋体"/>
        <charset val="0"/>
      </rPr>
      <t>亩</t>
    </r>
    <r>
      <rPr>
        <sz val="16"/>
        <rFont val="Times New Roman"/>
        <charset val="0"/>
      </rPr>
      <t>1</t>
    </r>
    <r>
      <rPr>
        <sz val="16"/>
        <rFont val="宋体"/>
        <charset val="0"/>
      </rPr>
      <t>户、付川村</t>
    </r>
    <r>
      <rPr>
        <sz val="16"/>
        <rFont val="Times New Roman"/>
        <charset val="0"/>
      </rPr>
      <t>60</t>
    </r>
    <r>
      <rPr>
        <sz val="16"/>
        <rFont val="宋体"/>
        <charset val="0"/>
      </rPr>
      <t>亩</t>
    </r>
    <r>
      <rPr>
        <sz val="16"/>
        <rFont val="Times New Roman"/>
        <charset val="0"/>
      </rPr>
      <t>14</t>
    </r>
    <r>
      <rPr>
        <sz val="16"/>
        <rFont val="宋体"/>
        <charset val="0"/>
      </rPr>
      <t>户、灵台村</t>
    </r>
    <r>
      <rPr>
        <sz val="16"/>
        <rFont val="Times New Roman"/>
        <charset val="0"/>
      </rPr>
      <t>19.4</t>
    </r>
    <r>
      <rPr>
        <sz val="16"/>
        <rFont val="宋体"/>
        <charset val="0"/>
      </rPr>
      <t>亩</t>
    </r>
    <r>
      <rPr>
        <sz val="16"/>
        <rFont val="Times New Roman"/>
        <charset val="0"/>
      </rPr>
      <t>4</t>
    </r>
    <r>
      <rPr>
        <sz val="16"/>
        <rFont val="宋体"/>
        <charset val="0"/>
      </rPr>
      <t>户、麻崖</t>
    </r>
    <r>
      <rPr>
        <sz val="16"/>
        <rFont val="Times New Roman"/>
        <charset val="0"/>
      </rPr>
      <t>10</t>
    </r>
    <r>
      <rPr>
        <sz val="16"/>
        <rFont val="宋体"/>
        <charset val="0"/>
      </rPr>
      <t>亩</t>
    </r>
    <r>
      <rPr>
        <sz val="16"/>
        <rFont val="Times New Roman"/>
        <charset val="0"/>
      </rPr>
      <t>1</t>
    </r>
    <r>
      <rPr>
        <sz val="16"/>
        <rFont val="宋体"/>
        <charset val="0"/>
      </rPr>
      <t>户、古土村</t>
    </r>
    <r>
      <rPr>
        <sz val="16"/>
        <rFont val="Times New Roman"/>
        <charset val="0"/>
      </rPr>
      <t>15</t>
    </r>
    <r>
      <rPr>
        <sz val="16"/>
        <rFont val="宋体"/>
        <charset val="0"/>
      </rPr>
      <t>亩</t>
    </r>
    <r>
      <rPr>
        <sz val="16"/>
        <rFont val="Times New Roman"/>
        <charset val="0"/>
      </rPr>
      <t>1</t>
    </r>
    <r>
      <rPr>
        <sz val="16"/>
        <rFont val="宋体"/>
        <charset val="0"/>
      </rPr>
      <t>户、柳沟村</t>
    </r>
    <r>
      <rPr>
        <sz val="16"/>
        <rFont val="Times New Roman"/>
        <charset val="0"/>
      </rPr>
      <t>30</t>
    </r>
    <r>
      <rPr>
        <sz val="16"/>
        <rFont val="宋体"/>
        <charset val="0"/>
      </rPr>
      <t>亩</t>
    </r>
    <r>
      <rPr>
        <sz val="16"/>
        <rFont val="Times New Roman"/>
        <charset val="0"/>
      </rPr>
      <t>3</t>
    </r>
    <r>
      <rPr>
        <sz val="16"/>
        <rFont val="宋体"/>
        <charset val="0"/>
      </rPr>
      <t>户。</t>
    </r>
  </si>
  <si>
    <t>恭门镇中药材（半夏）种植补助项目</t>
  </si>
  <si>
    <r>
      <rPr>
        <sz val="16"/>
        <rFont val="宋体"/>
        <charset val="0"/>
      </rPr>
      <t>共</t>
    </r>
    <r>
      <rPr>
        <sz val="16"/>
        <rFont val="Times New Roman"/>
        <charset val="0"/>
      </rPr>
      <t>83</t>
    </r>
    <r>
      <rPr>
        <sz val="16"/>
        <rFont val="宋体"/>
        <charset val="0"/>
      </rPr>
      <t>户</t>
    </r>
    <r>
      <rPr>
        <sz val="16"/>
        <rFont val="Times New Roman"/>
        <charset val="0"/>
      </rPr>
      <t>262.65</t>
    </r>
    <r>
      <rPr>
        <sz val="16"/>
        <rFont val="宋体"/>
        <charset val="0"/>
      </rPr>
      <t>亩，（</t>
    </r>
    <r>
      <rPr>
        <sz val="16"/>
        <rFont val="Times New Roman"/>
        <charset val="0"/>
      </rPr>
      <t>1500</t>
    </r>
    <r>
      <rPr>
        <sz val="16"/>
        <rFont val="宋体"/>
        <charset val="0"/>
      </rPr>
      <t>元</t>
    </r>
    <r>
      <rPr>
        <sz val="16"/>
        <rFont val="Times New Roman"/>
        <charset val="0"/>
      </rPr>
      <t>/</t>
    </r>
    <r>
      <rPr>
        <sz val="16"/>
        <rFont val="宋体"/>
        <charset val="0"/>
      </rPr>
      <t>亩），共</t>
    </r>
    <r>
      <rPr>
        <sz val="16"/>
        <rFont val="Times New Roman"/>
        <charset val="0"/>
      </rPr>
      <t>39.3975</t>
    </r>
    <r>
      <rPr>
        <sz val="16"/>
        <rFont val="宋体"/>
        <charset val="0"/>
      </rPr>
      <t>万元。城子村</t>
    </r>
    <r>
      <rPr>
        <sz val="16"/>
        <rFont val="Times New Roman"/>
        <charset val="0"/>
      </rPr>
      <t>130</t>
    </r>
    <r>
      <rPr>
        <sz val="16"/>
        <rFont val="宋体"/>
        <charset val="0"/>
      </rPr>
      <t>亩</t>
    </r>
    <r>
      <rPr>
        <sz val="16"/>
        <rFont val="Times New Roman"/>
        <charset val="0"/>
      </rPr>
      <t>33</t>
    </r>
    <r>
      <rPr>
        <sz val="16"/>
        <rFont val="宋体"/>
        <charset val="0"/>
      </rPr>
      <t>户、恭门村</t>
    </r>
    <r>
      <rPr>
        <sz val="16"/>
        <rFont val="Times New Roman"/>
        <charset val="0"/>
      </rPr>
      <t>28</t>
    </r>
    <r>
      <rPr>
        <sz val="16"/>
        <rFont val="宋体"/>
        <charset val="0"/>
      </rPr>
      <t>户</t>
    </r>
    <r>
      <rPr>
        <sz val="16"/>
        <rFont val="Times New Roman"/>
        <charset val="0"/>
      </rPr>
      <t>44.65</t>
    </r>
    <r>
      <rPr>
        <sz val="16"/>
        <rFont val="宋体"/>
        <charset val="0"/>
      </rPr>
      <t>亩、麻崖村</t>
    </r>
    <r>
      <rPr>
        <sz val="16"/>
        <rFont val="Times New Roman"/>
        <charset val="0"/>
      </rPr>
      <t>88</t>
    </r>
    <r>
      <rPr>
        <sz val="16"/>
        <rFont val="宋体"/>
        <charset val="0"/>
      </rPr>
      <t>亩</t>
    </r>
    <r>
      <rPr>
        <sz val="16"/>
        <rFont val="Times New Roman"/>
        <charset val="0"/>
      </rPr>
      <t>22</t>
    </r>
    <r>
      <rPr>
        <sz val="16"/>
        <rFont val="宋体"/>
        <charset val="0"/>
      </rPr>
      <t>户。</t>
    </r>
  </si>
  <si>
    <t>恭门镇中药材（黄芪）种植补助项目</t>
  </si>
  <si>
    <r>
      <rPr>
        <sz val="16"/>
        <rFont val="宋体"/>
        <charset val="0"/>
      </rPr>
      <t>共</t>
    </r>
    <r>
      <rPr>
        <sz val="16"/>
        <rFont val="Times New Roman"/>
        <charset val="0"/>
      </rPr>
      <t>81</t>
    </r>
    <r>
      <rPr>
        <sz val="16"/>
        <rFont val="宋体"/>
        <charset val="0"/>
      </rPr>
      <t>户</t>
    </r>
    <r>
      <rPr>
        <sz val="16"/>
        <rFont val="Times New Roman"/>
        <charset val="0"/>
      </rPr>
      <t>510.9</t>
    </r>
    <r>
      <rPr>
        <sz val="16"/>
        <rFont val="宋体"/>
        <charset val="0"/>
      </rPr>
      <t>亩，（</t>
    </r>
    <r>
      <rPr>
        <sz val="16"/>
        <rFont val="Times New Roman"/>
        <charset val="0"/>
      </rPr>
      <t>800</t>
    </r>
    <r>
      <rPr>
        <sz val="16"/>
        <rFont val="宋体"/>
        <charset val="0"/>
      </rPr>
      <t>元</t>
    </r>
    <r>
      <rPr>
        <sz val="16"/>
        <rFont val="Times New Roman"/>
        <charset val="0"/>
      </rPr>
      <t>/</t>
    </r>
    <r>
      <rPr>
        <sz val="16"/>
        <rFont val="宋体"/>
        <charset val="0"/>
      </rPr>
      <t>亩），共</t>
    </r>
    <r>
      <rPr>
        <sz val="16"/>
        <rFont val="Times New Roman"/>
        <charset val="0"/>
      </rPr>
      <t>40.8720</t>
    </r>
    <r>
      <rPr>
        <sz val="16"/>
        <rFont val="宋体"/>
        <charset val="0"/>
      </rPr>
      <t>万元。杨坡村</t>
    </r>
    <r>
      <rPr>
        <sz val="16"/>
        <rFont val="Times New Roman"/>
        <charset val="0"/>
      </rPr>
      <t>60</t>
    </r>
    <r>
      <rPr>
        <sz val="16"/>
        <rFont val="宋体"/>
        <charset val="0"/>
      </rPr>
      <t>亩</t>
    </r>
    <r>
      <rPr>
        <sz val="16"/>
        <rFont val="Times New Roman"/>
        <charset val="0"/>
      </rPr>
      <t>6</t>
    </r>
    <r>
      <rPr>
        <sz val="16"/>
        <rFont val="宋体"/>
        <charset val="0"/>
      </rPr>
      <t>户、麻崖村</t>
    </r>
    <r>
      <rPr>
        <sz val="16"/>
        <rFont val="Times New Roman"/>
        <charset val="0"/>
      </rPr>
      <t>150</t>
    </r>
    <r>
      <rPr>
        <sz val="16"/>
        <rFont val="宋体"/>
        <charset val="0"/>
      </rPr>
      <t>亩</t>
    </r>
    <r>
      <rPr>
        <sz val="16"/>
        <rFont val="Times New Roman"/>
        <charset val="0"/>
      </rPr>
      <t>15</t>
    </r>
    <r>
      <rPr>
        <sz val="16"/>
        <rFont val="宋体"/>
        <charset val="0"/>
      </rPr>
      <t>户、张窑村</t>
    </r>
    <r>
      <rPr>
        <sz val="16"/>
        <rFont val="Times New Roman"/>
        <charset val="0"/>
      </rPr>
      <t>135.5</t>
    </r>
    <r>
      <rPr>
        <sz val="16"/>
        <rFont val="宋体"/>
        <charset val="0"/>
      </rPr>
      <t>亩</t>
    </r>
    <r>
      <rPr>
        <sz val="16"/>
        <rFont val="Times New Roman"/>
        <charset val="0"/>
      </rPr>
      <t>34</t>
    </r>
    <r>
      <rPr>
        <sz val="16"/>
        <rFont val="宋体"/>
        <charset val="0"/>
      </rPr>
      <t>户、古土村</t>
    </r>
    <r>
      <rPr>
        <sz val="16"/>
        <rFont val="Times New Roman"/>
        <charset val="0"/>
      </rPr>
      <t>2</t>
    </r>
    <r>
      <rPr>
        <sz val="16"/>
        <rFont val="宋体"/>
        <charset val="0"/>
      </rPr>
      <t>亩</t>
    </r>
    <r>
      <rPr>
        <sz val="16"/>
        <rFont val="Times New Roman"/>
        <charset val="0"/>
      </rPr>
      <t>1</t>
    </r>
    <r>
      <rPr>
        <sz val="16"/>
        <rFont val="宋体"/>
        <charset val="0"/>
      </rPr>
      <t>户、灵台村</t>
    </r>
    <r>
      <rPr>
        <sz val="16"/>
        <rFont val="Times New Roman"/>
        <charset val="0"/>
      </rPr>
      <t>163.4</t>
    </r>
    <r>
      <rPr>
        <sz val="16"/>
        <rFont val="宋体"/>
        <charset val="0"/>
      </rPr>
      <t>亩</t>
    </r>
    <r>
      <rPr>
        <sz val="16"/>
        <rFont val="Times New Roman"/>
        <charset val="0"/>
      </rPr>
      <t>25</t>
    </r>
    <r>
      <rPr>
        <sz val="16"/>
        <rFont val="宋体"/>
        <charset val="0"/>
      </rPr>
      <t>户。</t>
    </r>
  </si>
  <si>
    <t>恭门镇中药材（党参）种植补助项目</t>
  </si>
  <si>
    <r>
      <rPr>
        <sz val="16"/>
        <rFont val="宋体"/>
        <charset val="0"/>
      </rPr>
      <t>共</t>
    </r>
    <r>
      <rPr>
        <sz val="16"/>
        <rFont val="Times New Roman"/>
        <charset val="0"/>
      </rPr>
      <t>19</t>
    </r>
    <r>
      <rPr>
        <sz val="16"/>
        <rFont val="宋体"/>
        <charset val="0"/>
      </rPr>
      <t>户</t>
    </r>
    <r>
      <rPr>
        <sz val="16"/>
        <rFont val="Times New Roman"/>
        <charset val="0"/>
      </rPr>
      <t>55</t>
    </r>
    <r>
      <rPr>
        <sz val="16"/>
        <rFont val="宋体"/>
        <charset val="0"/>
      </rPr>
      <t>亩，（</t>
    </r>
    <r>
      <rPr>
        <sz val="16"/>
        <rFont val="Times New Roman"/>
        <charset val="0"/>
      </rPr>
      <t>800</t>
    </r>
    <r>
      <rPr>
        <sz val="16"/>
        <rFont val="宋体"/>
        <charset val="0"/>
      </rPr>
      <t>元</t>
    </r>
    <r>
      <rPr>
        <sz val="16"/>
        <rFont val="Times New Roman"/>
        <charset val="0"/>
      </rPr>
      <t>/</t>
    </r>
    <r>
      <rPr>
        <sz val="16"/>
        <rFont val="宋体"/>
        <charset val="0"/>
      </rPr>
      <t>亩），共</t>
    </r>
    <r>
      <rPr>
        <sz val="16"/>
        <rFont val="Times New Roman"/>
        <charset val="0"/>
      </rPr>
      <t>4.4</t>
    </r>
    <r>
      <rPr>
        <sz val="16"/>
        <rFont val="宋体"/>
        <charset val="0"/>
      </rPr>
      <t>万元。付川村</t>
    </r>
    <r>
      <rPr>
        <sz val="16"/>
        <rFont val="Times New Roman"/>
        <charset val="0"/>
      </rPr>
      <t>55</t>
    </r>
    <r>
      <rPr>
        <sz val="16"/>
        <rFont val="宋体"/>
        <charset val="0"/>
      </rPr>
      <t>亩</t>
    </r>
    <r>
      <rPr>
        <sz val="16"/>
        <rFont val="Times New Roman"/>
        <charset val="0"/>
      </rPr>
      <t>19</t>
    </r>
    <r>
      <rPr>
        <sz val="16"/>
        <rFont val="宋体"/>
        <charset val="0"/>
      </rPr>
      <t>户。</t>
    </r>
  </si>
  <si>
    <r>
      <rPr>
        <b/>
        <sz val="16"/>
        <rFont val="宋体"/>
        <charset val="134"/>
      </rPr>
      <t>概算投资</t>
    </r>
    <r>
      <rPr>
        <b/>
        <sz val="16"/>
        <rFont val="Times New Roman"/>
        <charset val="0"/>
      </rPr>
      <t>18.08</t>
    </r>
    <r>
      <rPr>
        <b/>
        <sz val="16"/>
        <rFont val="宋体"/>
        <charset val="134"/>
      </rPr>
      <t>万元用于实施一般户饲草种植到户补助项目</t>
    </r>
    <r>
      <rPr>
        <b/>
        <sz val="16"/>
        <rFont val="Times New Roman"/>
        <charset val="0"/>
      </rPr>
      <t>904</t>
    </r>
    <r>
      <rPr>
        <b/>
        <sz val="16"/>
        <rFont val="宋体"/>
        <charset val="134"/>
      </rPr>
      <t>亩，亩均补助</t>
    </r>
    <r>
      <rPr>
        <b/>
        <sz val="16"/>
        <rFont val="Times New Roman"/>
        <charset val="0"/>
      </rPr>
      <t>200</t>
    </r>
    <r>
      <rPr>
        <b/>
        <sz val="16"/>
        <rFont val="宋体"/>
        <charset val="134"/>
      </rPr>
      <t>元。</t>
    </r>
  </si>
  <si>
    <r>
      <rPr>
        <sz val="16"/>
        <rFont val="宋体"/>
        <charset val="134"/>
      </rPr>
      <t>针对一般户，在马鹿镇种植饲草</t>
    </r>
    <r>
      <rPr>
        <sz val="16"/>
        <rFont val="Times New Roman"/>
        <charset val="0"/>
      </rPr>
      <t>142</t>
    </r>
    <r>
      <rPr>
        <sz val="16"/>
        <rFont val="宋体"/>
        <charset val="134"/>
      </rPr>
      <t>亩，其中堡梁村</t>
    </r>
    <r>
      <rPr>
        <sz val="16"/>
        <rFont val="Times New Roman"/>
        <charset val="0"/>
      </rPr>
      <t>35</t>
    </r>
    <r>
      <rPr>
        <sz val="16"/>
        <rFont val="宋体"/>
        <charset val="134"/>
      </rPr>
      <t>户</t>
    </r>
    <r>
      <rPr>
        <sz val="16"/>
        <rFont val="Times New Roman"/>
        <charset val="0"/>
      </rPr>
      <t>120</t>
    </r>
    <r>
      <rPr>
        <sz val="16"/>
        <rFont val="宋体"/>
        <charset val="134"/>
      </rPr>
      <t>亩，林峰村</t>
    </r>
    <r>
      <rPr>
        <sz val="16"/>
        <rFont val="Times New Roman"/>
        <charset val="0"/>
      </rPr>
      <t>2</t>
    </r>
    <r>
      <rPr>
        <sz val="16"/>
        <rFont val="宋体"/>
        <charset val="134"/>
      </rPr>
      <t>户</t>
    </r>
    <r>
      <rPr>
        <sz val="16"/>
        <rFont val="Times New Roman"/>
        <charset val="0"/>
      </rPr>
      <t>22</t>
    </r>
    <r>
      <rPr>
        <sz val="16"/>
        <rFont val="宋体"/>
        <charset val="134"/>
      </rPr>
      <t>亩，每亩补助</t>
    </r>
    <r>
      <rPr>
        <sz val="16"/>
        <rFont val="Times New Roman"/>
        <charset val="0"/>
      </rPr>
      <t>200</t>
    </r>
    <r>
      <rPr>
        <sz val="16"/>
        <rFont val="宋体"/>
        <charset val="134"/>
      </rPr>
      <t>元，申请补助资金</t>
    </r>
    <r>
      <rPr>
        <sz val="16"/>
        <rFont val="Times New Roman"/>
        <charset val="0"/>
      </rPr>
      <t>2.84</t>
    </r>
    <r>
      <rPr>
        <sz val="16"/>
        <rFont val="宋体"/>
        <charset val="134"/>
      </rPr>
      <t>万元。</t>
    </r>
  </si>
  <si>
    <r>
      <rPr>
        <sz val="16"/>
        <rFont val="宋体"/>
        <charset val="134"/>
      </rPr>
      <t>闫家乡一般户饲草种植</t>
    </r>
    <r>
      <rPr>
        <sz val="16"/>
        <rFont val="Times New Roman"/>
        <charset val="0"/>
      </rPr>
      <t>29</t>
    </r>
    <r>
      <rPr>
        <sz val="16"/>
        <rFont val="宋体"/>
        <charset val="134"/>
      </rPr>
      <t>户</t>
    </r>
    <r>
      <rPr>
        <sz val="16"/>
        <rFont val="Times New Roman"/>
        <charset val="0"/>
      </rPr>
      <t>183</t>
    </r>
    <r>
      <rPr>
        <sz val="16"/>
        <rFont val="宋体"/>
        <charset val="134"/>
      </rPr>
      <t>亩，亩补助</t>
    </r>
    <r>
      <rPr>
        <sz val="16"/>
        <rFont val="Times New Roman"/>
        <charset val="0"/>
      </rPr>
      <t>200</t>
    </r>
    <r>
      <rPr>
        <sz val="16"/>
        <rFont val="宋体"/>
        <charset val="134"/>
      </rPr>
      <t>元，补助资金</t>
    </r>
    <r>
      <rPr>
        <sz val="16"/>
        <rFont val="Times New Roman"/>
        <charset val="0"/>
      </rPr>
      <t>3.66</t>
    </r>
    <r>
      <rPr>
        <sz val="16"/>
        <rFont val="宋体"/>
        <charset val="134"/>
      </rPr>
      <t>万元，其中：朝阳村</t>
    </r>
    <r>
      <rPr>
        <sz val="16"/>
        <rFont val="Times New Roman"/>
        <charset val="0"/>
      </rPr>
      <t>3</t>
    </r>
    <r>
      <rPr>
        <sz val="16"/>
        <rFont val="宋体"/>
        <charset val="134"/>
      </rPr>
      <t>户</t>
    </r>
    <r>
      <rPr>
        <sz val="16"/>
        <rFont val="Times New Roman"/>
        <charset val="0"/>
      </rPr>
      <t>10</t>
    </r>
    <r>
      <rPr>
        <sz val="16"/>
        <rFont val="宋体"/>
        <charset val="134"/>
      </rPr>
      <t>亩；车古村</t>
    </r>
    <r>
      <rPr>
        <sz val="16"/>
        <rFont val="Times New Roman"/>
        <charset val="0"/>
      </rPr>
      <t>13</t>
    </r>
    <r>
      <rPr>
        <sz val="16"/>
        <rFont val="宋体"/>
        <charset val="134"/>
      </rPr>
      <t>户</t>
    </r>
    <r>
      <rPr>
        <sz val="16"/>
        <rFont val="Times New Roman"/>
        <charset val="0"/>
      </rPr>
      <t>76</t>
    </r>
    <r>
      <rPr>
        <sz val="16"/>
        <rFont val="宋体"/>
        <charset val="134"/>
      </rPr>
      <t>亩；付堡村</t>
    </r>
    <r>
      <rPr>
        <sz val="16"/>
        <rFont val="Times New Roman"/>
        <charset val="0"/>
      </rPr>
      <t>2</t>
    </r>
    <r>
      <rPr>
        <sz val="16"/>
        <rFont val="宋体"/>
        <charset val="134"/>
      </rPr>
      <t>户</t>
    </r>
    <r>
      <rPr>
        <sz val="16"/>
        <rFont val="Times New Roman"/>
        <charset val="0"/>
      </rPr>
      <t>6</t>
    </r>
    <r>
      <rPr>
        <sz val="16"/>
        <rFont val="宋体"/>
        <charset val="134"/>
      </rPr>
      <t>亩；花山村</t>
    </r>
    <r>
      <rPr>
        <sz val="16"/>
        <rFont val="Times New Roman"/>
        <charset val="0"/>
      </rPr>
      <t>11</t>
    </r>
    <r>
      <rPr>
        <sz val="16"/>
        <rFont val="宋体"/>
        <charset val="134"/>
      </rPr>
      <t>户</t>
    </r>
    <r>
      <rPr>
        <sz val="16"/>
        <rFont val="Times New Roman"/>
        <charset val="0"/>
      </rPr>
      <t>91</t>
    </r>
    <r>
      <rPr>
        <sz val="16"/>
        <rFont val="宋体"/>
        <charset val="134"/>
      </rPr>
      <t>亩。</t>
    </r>
  </si>
  <si>
    <r>
      <rPr>
        <sz val="16"/>
        <rFont val="宋体"/>
        <charset val="134"/>
      </rPr>
      <t>共计</t>
    </r>
    <r>
      <rPr>
        <sz val="16"/>
        <rFont val="Times New Roman"/>
        <charset val="0"/>
      </rPr>
      <t>2</t>
    </r>
    <r>
      <rPr>
        <sz val="16"/>
        <rFont val="宋体"/>
        <charset val="134"/>
      </rPr>
      <t>村</t>
    </r>
    <r>
      <rPr>
        <sz val="16"/>
        <rFont val="Times New Roman"/>
        <charset val="0"/>
      </rPr>
      <t>35</t>
    </r>
    <r>
      <rPr>
        <sz val="16"/>
        <rFont val="宋体"/>
        <charset val="134"/>
      </rPr>
      <t>户</t>
    </r>
    <r>
      <rPr>
        <sz val="16"/>
        <rFont val="Times New Roman"/>
        <charset val="0"/>
      </rPr>
      <t>90</t>
    </r>
    <r>
      <rPr>
        <sz val="16"/>
        <rFont val="宋体"/>
        <charset val="134"/>
      </rPr>
      <t>亩，每亩补助</t>
    </r>
    <r>
      <rPr>
        <sz val="16"/>
        <rFont val="Times New Roman"/>
        <charset val="0"/>
      </rPr>
      <t>200</t>
    </r>
    <r>
      <rPr>
        <sz val="16"/>
        <rFont val="宋体"/>
        <charset val="134"/>
      </rPr>
      <t>元，共计</t>
    </r>
    <r>
      <rPr>
        <sz val="16"/>
        <rFont val="Times New Roman"/>
        <charset val="0"/>
      </rPr>
      <t>1.8</t>
    </r>
    <r>
      <rPr>
        <sz val="16"/>
        <rFont val="宋体"/>
        <charset val="134"/>
      </rPr>
      <t>万元。其中峡里村</t>
    </r>
    <r>
      <rPr>
        <sz val="16"/>
        <rFont val="Times New Roman"/>
        <charset val="0"/>
      </rPr>
      <t>12</t>
    </r>
    <r>
      <rPr>
        <sz val="16"/>
        <rFont val="宋体"/>
        <charset val="134"/>
      </rPr>
      <t>户</t>
    </r>
    <r>
      <rPr>
        <sz val="16"/>
        <rFont val="Times New Roman"/>
        <charset val="0"/>
      </rPr>
      <t>21</t>
    </r>
    <r>
      <rPr>
        <sz val="16"/>
        <rFont val="宋体"/>
        <charset val="134"/>
      </rPr>
      <t>亩、芦科村</t>
    </r>
    <r>
      <rPr>
        <sz val="16"/>
        <rFont val="Times New Roman"/>
        <charset val="0"/>
      </rPr>
      <t>23</t>
    </r>
    <r>
      <rPr>
        <sz val="16"/>
        <rFont val="宋体"/>
        <charset val="134"/>
      </rPr>
      <t>户</t>
    </r>
    <r>
      <rPr>
        <sz val="16"/>
        <rFont val="Times New Roman"/>
        <charset val="0"/>
      </rPr>
      <t>69</t>
    </r>
    <r>
      <rPr>
        <sz val="16"/>
        <rFont val="宋体"/>
        <charset val="134"/>
      </rPr>
      <t>亩。</t>
    </r>
  </si>
  <si>
    <r>
      <rPr>
        <sz val="16"/>
        <rFont val="宋体"/>
        <charset val="134"/>
      </rPr>
      <t>共</t>
    </r>
    <r>
      <rPr>
        <sz val="16"/>
        <rFont val="Times New Roman"/>
        <charset val="0"/>
      </rPr>
      <t>20</t>
    </r>
    <r>
      <rPr>
        <sz val="16"/>
        <rFont val="宋体"/>
        <charset val="134"/>
      </rPr>
      <t>户</t>
    </r>
    <r>
      <rPr>
        <sz val="16"/>
        <rFont val="Times New Roman"/>
        <charset val="0"/>
      </rPr>
      <t>489</t>
    </r>
    <r>
      <rPr>
        <sz val="16"/>
        <rFont val="宋体"/>
        <charset val="134"/>
      </rPr>
      <t>亩。共</t>
    </r>
    <r>
      <rPr>
        <sz val="16"/>
        <rFont val="Times New Roman"/>
        <charset val="0"/>
      </rPr>
      <t>9.7800</t>
    </r>
    <r>
      <rPr>
        <sz val="16"/>
        <rFont val="宋体"/>
        <charset val="134"/>
      </rPr>
      <t>万元。毛磨村</t>
    </r>
    <r>
      <rPr>
        <sz val="16"/>
        <rFont val="Times New Roman"/>
        <charset val="0"/>
      </rPr>
      <t>189</t>
    </r>
    <r>
      <rPr>
        <sz val="16"/>
        <rFont val="宋体"/>
        <charset val="134"/>
      </rPr>
      <t>亩</t>
    </r>
    <r>
      <rPr>
        <sz val="16"/>
        <rFont val="Times New Roman"/>
        <charset val="0"/>
      </rPr>
      <t>13</t>
    </r>
    <r>
      <rPr>
        <sz val="16"/>
        <rFont val="宋体"/>
        <charset val="134"/>
      </rPr>
      <t>户、袁家村</t>
    </r>
    <r>
      <rPr>
        <sz val="16"/>
        <rFont val="Times New Roman"/>
        <charset val="0"/>
      </rPr>
      <t>200</t>
    </r>
    <r>
      <rPr>
        <sz val="16"/>
        <rFont val="宋体"/>
        <charset val="134"/>
      </rPr>
      <t>亩</t>
    </r>
    <r>
      <rPr>
        <sz val="16"/>
        <rFont val="Times New Roman"/>
        <charset val="0"/>
      </rPr>
      <t>6</t>
    </r>
    <r>
      <rPr>
        <sz val="16"/>
        <rFont val="宋体"/>
        <charset val="134"/>
      </rPr>
      <t>户、付川村</t>
    </r>
    <r>
      <rPr>
        <sz val="16"/>
        <rFont val="Times New Roman"/>
        <charset val="0"/>
      </rPr>
      <t>100</t>
    </r>
    <r>
      <rPr>
        <sz val="16"/>
        <rFont val="宋体"/>
        <charset val="134"/>
      </rPr>
      <t>亩</t>
    </r>
    <r>
      <rPr>
        <sz val="16"/>
        <rFont val="Times New Roman"/>
        <charset val="0"/>
      </rPr>
      <t>1</t>
    </r>
    <r>
      <rPr>
        <sz val="16"/>
        <rFont val="宋体"/>
        <charset val="134"/>
      </rPr>
      <t>户、（</t>
    </r>
    <r>
      <rPr>
        <sz val="16"/>
        <rFont val="Times New Roman"/>
        <charset val="0"/>
      </rPr>
      <t>200</t>
    </r>
    <r>
      <rPr>
        <sz val="16"/>
        <rFont val="宋体"/>
        <charset val="134"/>
      </rPr>
      <t>元</t>
    </r>
    <r>
      <rPr>
        <sz val="16"/>
        <rFont val="Times New Roman"/>
        <charset val="0"/>
      </rPr>
      <t>/</t>
    </r>
    <r>
      <rPr>
        <sz val="16"/>
        <rFont val="宋体"/>
        <charset val="134"/>
      </rPr>
      <t>亩）</t>
    </r>
  </si>
  <si>
    <r>
      <rPr>
        <b/>
        <sz val="16"/>
        <rFont val="宋体"/>
        <charset val="134"/>
      </rPr>
      <t>概算投资</t>
    </r>
    <r>
      <rPr>
        <b/>
        <sz val="16"/>
        <rFont val="Times New Roman"/>
        <charset val="0"/>
      </rPr>
      <t>3</t>
    </r>
    <r>
      <rPr>
        <b/>
        <sz val="16"/>
        <rFont val="宋体"/>
        <charset val="134"/>
      </rPr>
      <t>万元用于实施一般户蔬菜大棚建设补助项目</t>
    </r>
    <r>
      <rPr>
        <b/>
        <sz val="16"/>
        <rFont val="Times New Roman"/>
        <charset val="0"/>
      </rPr>
      <t>5</t>
    </r>
    <r>
      <rPr>
        <b/>
        <sz val="16"/>
        <rFont val="宋体"/>
        <charset val="134"/>
      </rPr>
      <t>座，每座补助</t>
    </r>
    <r>
      <rPr>
        <b/>
        <sz val="16"/>
        <rFont val="Times New Roman"/>
        <charset val="0"/>
      </rPr>
      <t>6000</t>
    </r>
    <r>
      <rPr>
        <b/>
        <sz val="16"/>
        <rFont val="宋体"/>
        <charset val="134"/>
      </rPr>
      <t>元。</t>
    </r>
  </si>
  <si>
    <t>龙山镇新建标准化蔬菜大棚到户补助项目</t>
  </si>
  <si>
    <r>
      <rPr>
        <sz val="16"/>
        <rFont val="宋体"/>
        <charset val="134"/>
      </rPr>
      <t>龙山镇共</t>
    </r>
    <r>
      <rPr>
        <sz val="16"/>
        <rFont val="Times New Roman"/>
        <charset val="0"/>
      </rPr>
      <t>2</t>
    </r>
    <r>
      <rPr>
        <sz val="16"/>
        <rFont val="宋体"/>
        <charset val="134"/>
      </rPr>
      <t>户</t>
    </r>
    <r>
      <rPr>
        <sz val="16"/>
        <rFont val="Times New Roman"/>
        <charset val="0"/>
      </rPr>
      <t>5</t>
    </r>
    <r>
      <rPr>
        <sz val="16"/>
        <rFont val="宋体"/>
        <charset val="134"/>
      </rPr>
      <t>座，每座</t>
    </r>
    <r>
      <rPr>
        <sz val="16"/>
        <rFont val="Times New Roman"/>
        <charset val="0"/>
      </rPr>
      <t>6000</t>
    </r>
    <r>
      <rPr>
        <sz val="16"/>
        <rFont val="宋体"/>
        <charset val="134"/>
      </rPr>
      <t>元，共</t>
    </r>
    <r>
      <rPr>
        <sz val="16"/>
        <rFont val="Times New Roman"/>
        <charset val="0"/>
      </rPr>
      <t>3</t>
    </r>
    <r>
      <rPr>
        <sz val="16"/>
        <rFont val="宋体"/>
        <charset val="134"/>
      </rPr>
      <t>万元，其中：汪堡村</t>
    </r>
    <r>
      <rPr>
        <sz val="16"/>
        <rFont val="Times New Roman"/>
        <charset val="0"/>
      </rPr>
      <t>1</t>
    </r>
    <r>
      <rPr>
        <sz val="16"/>
        <rFont val="宋体"/>
        <charset val="134"/>
      </rPr>
      <t>户</t>
    </r>
    <r>
      <rPr>
        <sz val="16"/>
        <rFont val="Times New Roman"/>
        <charset val="0"/>
      </rPr>
      <t>1</t>
    </r>
    <r>
      <rPr>
        <sz val="16"/>
        <rFont val="宋体"/>
        <charset val="134"/>
      </rPr>
      <t>座；马黑曼村</t>
    </r>
    <r>
      <rPr>
        <sz val="16"/>
        <rFont val="Times New Roman"/>
        <charset val="0"/>
      </rPr>
      <t>1</t>
    </r>
    <r>
      <rPr>
        <sz val="16"/>
        <rFont val="宋体"/>
        <charset val="134"/>
      </rPr>
      <t>户</t>
    </r>
    <r>
      <rPr>
        <sz val="16"/>
        <rFont val="Times New Roman"/>
        <charset val="0"/>
      </rPr>
      <t>4</t>
    </r>
    <r>
      <rPr>
        <sz val="16"/>
        <rFont val="宋体"/>
        <charset val="134"/>
      </rPr>
      <t>座</t>
    </r>
  </si>
  <si>
    <t>⑤</t>
  </si>
  <si>
    <t>养殖业（产业基地内一般户到户补助项目）</t>
  </si>
  <si>
    <r>
      <rPr>
        <b/>
        <sz val="16"/>
        <rFont val="宋体"/>
        <charset val="134"/>
      </rPr>
      <t>概算投资</t>
    </r>
    <r>
      <rPr>
        <b/>
        <sz val="16"/>
        <rFont val="Times New Roman"/>
        <charset val="134"/>
      </rPr>
      <t>1728.564</t>
    </r>
    <r>
      <rPr>
        <b/>
        <sz val="16"/>
        <rFont val="宋体"/>
        <charset val="134"/>
      </rPr>
      <t>万元用于实施一般户养殖业到户补助项目。在本村标准化种植、养殖基地达到一定规模的前提下，对基地内一般农户实施到户种养等项目差异化补助，具体要求按照《张家川县衔接资金产业补助实施方案》（张政发【</t>
    </r>
    <r>
      <rPr>
        <b/>
        <sz val="16"/>
        <rFont val="Times New Roman"/>
        <charset val="134"/>
      </rPr>
      <t>2024</t>
    </r>
    <r>
      <rPr>
        <b/>
        <sz val="16"/>
        <rFont val="宋体"/>
        <charset val="134"/>
      </rPr>
      <t>】</t>
    </r>
    <r>
      <rPr>
        <b/>
        <sz val="16"/>
        <rFont val="Times New Roman"/>
        <charset val="134"/>
      </rPr>
      <t>100</t>
    </r>
    <r>
      <rPr>
        <b/>
        <sz val="16"/>
        <rFont val="宋体"/>
        <charset val="134"/>
      </rPr>
      <t>）文件执行。</t>
    </r>
  </si>
  <si>
    <r>
      <rPr>
        <b/>
        <sz val="16"/>
        <rFont val="宋体"/>
        <charset val="134"/>
      </rPr>
      <t>概算投资</t>
    </r>
    <r>
      <rPr>
        <b/>
        <sz val="16"/>
        <rFont val="Times New Roman"/>
        <charset val="0"/>
      </rPr>
      <t>911.40</t>
    </r>
    <r>
      <rPr>
        <b/>
        <sz val="16"/>
        <rFont val="宋体"/>
        <charset val="134"/>
      </rPr>
      <t>万元用于实施一般户基础母牛购进到户补助项目</t>
    </r>
    <r>
      <rPr>
        <b/>
        <sz val="16"/>
        <rFont val="Times New Roman"/>
        <charset val="0"/>
      </rPr>
      <t>3038</t>
    </r>
    <r>
      <rPr>
        <b/>
        <sz val="16"/>
        <rFont val="宋体"/>
        <charset val="134"/>
      </rPr>
      <t>头，每头补助</t>
    </r>
    <r>
      <rPr>
        <b/>
        <sz val="16"/>
        <rFont val="Times New Roman"/>
        <charset val="0"/>
      </rPr>
      <t>3000</t>
    </r>
    <r>
      <rPr>
        <b/>
        <sz val="16"/>
        <rFont val="宋体"/>
        <charset val="134"/>
      </rPr>
      <t>元。</t>
    </r>
  </si>
  <si>
    <r>
      <rPr>
        <sz val="16"/>
        <rFont val="宋体"/>
        <charset val="134"/>
      </rPr>
      <t>在木河乡实施一般户基础母牛到户补助项目</t>
    </r>
    <r>
      <rPr>
        <sz val="16"/>
        <rFont val="Times New Roman"/>
        <charset val="134"/>
      </rPr>
      <t>102</t>
    </r>
    <r>
      <rPr>
        <sz val="16"/>
        <rFont val="宋体"/>
        <charset val="134"/>
      </rPr>
      <t>头，每头补助</t>
    </r>
    <r>
      <rPr>
        <sz val="16"/>
        <rFont val="Times New Roman"/>
        <charset val="134"/>
      </rPr>
      <t>3000</t>
    </r>
    <r>
      <rPr>
        <sz val="16"/>
        <rFont val="宋体"/>
        <charset val="134"/>
      </rPr>
      <t>元。共补助</t>
    </r>
    <r>
      <rPr>
        <sz val="16"/>
        <rFont val="Times New Roman"/>
        <charset val="134"/>
      </rPr>
      <t>30.60</t>
    </r>
    <r>
      <rPr>
        <sz val="16"/>
        <rFont val="宋体"/>
        <charset val="134"/>
      </rPr>
      <t>万元。其中：坪王村</t>
    </r>
    <r>
      <rPr>
        <sz val="16"/>
        <rFont val="Times New Roman"/>
        <charset val="134"/>
      </rPr>
      <t>24</t>
    </r>
    <r>
      <rPr>
        <sz val="16"/>
        <rFont val="宋体"/>
        <charset val="134"/>
      </rPr>
      <t>户</t>
    </r>
    <r>
      <rPr>
        <sz val="16"/>
        <rFont val="Times New Roman"/>
        <charset val="134"/>
      </rPr>
      <t>24</t>
    </r>
    <r>
      <rPr>
        <sz val="16"/>
        <rFont val="宋体"/>
        <charset val="134"/>
      </rPr>
      <t>头，桃园村</t>
    </r>
    <r>
      <rPr>
        <sz val="16"/>
        <rFont val="Times New Roman"/>
        <charset val="134"/>
      </rPr>
      <t>1</t>
    </r>
    <r>
      <rPr>
        <sz val="16"/>
        <rFont val="宋体"/>
        <charset val="134"/>
      </rPr>
      <t>户</t>
    </r>
    <r>
      <rPr>
        <sz val="16"/>
        <rFont val="Times New Roman"/>
        <charset val="134"/>
      </rPr>
      <t>1</t>
    </r>
    <r>
      <rPr>
        <sz val="16"/>
        <rFont val="宋体"/>
        <charset val="134"/>
      </rPr>
      <t>头，下庞村</t>
    </r>
    <r>
      <rPr>
        <sz val="16"/>
        <rFont val="Times New Roman"/>
        <charset val="134"/>
      </rPr>
      <t>50</t>
    </r>
    <r>
      <rPr>
        <sz val="16"/>
        <rFont val="宋体"/>
        <charset val="134"/>
      </rPr>
      <t>户</t>
    </r>
    <r>
      <rPr>
        <sz val="16"/>
        <rFont val="Times New Roman"/>
        <charset val="134"/>
      </rPr>
      <t>50</t>
    </r>
    <r>
      <rPr>
        <sz val="16"/>
        <rFont val="宋体"/>
        <charset val="134"/>
      </rPr>
      <t>头，庄河村</t>
    </r>
    <r>
      <rPr>
        <sz val="16"/>
        <rFont val="Times New Roman"/>
        <charset val="134"/>
      </rPr>
      <t>20</t>
    </r>
    <r>
      <rPr>
        <sz val="16"/>
        <rFont val="宋体"/>
        <charset val="134"/>
      </rPr>
      <t>户</t>
    </r>
    <r>
      <rPr>
        <sz val="16"/>
        <rFont val="Times New Roman"/>
        <charset val="134"/>
      </rPr>
      <t>20</t>
    </r>
    <r>
      <rPr>
        <sz val="16"/>
        <rFont val="宋体"/>
        <charset val="134"/>
      </rPr>
      <t>头，上渠村</t>
    </r>
    <r>
      <rPr>
        <sz val="16"/>
        <rFont val="Times New Roman"/>
        <charset val="134"/>
      </rPr>
      <t>7</t>
    </r>
    <r>
      <rPr>
        <sz val="16"/>
        <rFont val="宋体"/>
        <charset val="134"/>
      </rPr>
      <t>户</t>
    </r>
    <r>
      <rPr>
        <sz val="16"/>
        <rFont val="Times New Roman"/>
        <charset val="134"/>
      </rPr>
      <t>7</t>
    </r>
    <r>
      <rPr>
        <sz val="16"/>
        <rFont val="宋体"/>
        <charset val="134"/>
      </rPr>
      <t>头。</t>
    </r>
  </si>
  <si>
    <t>连五乡投入79.8万元购进基础母牛266头，每头补助3000元。其中兰家村25户42头。连五村31户70头，四合村28户33头，陈家村3户6头，高庄村10户10头，腰庄村15户42头，贠家村23户60头，马咀村3户3头。</t>
  </si>
  <si>
    <r>
      <rPr>
        <sz val="16"/>
        <rFont val="宋体"/>
        <charset val="134"/>
      </rPr>
      <t>为平安乡一般户实施基础母牛购进到户补助项目，每头补助</t>
    </r>
    <r>
      <rPr>
        <sz val="16"/>
        <rFont val="Times New Roman"/>
        <charset val="0"/>
      </rPr>
      <t>3000</t>
    </r>
    <r>
      <rPr>
        <sz val="16"/>
        <rFont val="宋体"/>
        <charset val="134"/>
      </rPr>
      <t>元，总计</t>
    </r>
    <r>
      <rPr>
        <sz val="16"/>
        <rFont val="Times New Roman"/>
        <charset val="0"/>
      </rPr>
      <t>92</t>
    </r>
    <r>
      <rPr>
        <sz val="16"/>
        <rFont val="宋体"/>
        <charset val="134"/>
      </rPr>
      <t>头</t>
    </r>
    <r>
      <rPr>
        <sz val="16"/>
        <rFont val="Times New Roman"/>
        <charset val="0"/>
      </rPr>
      <t>27.6</t>
    </r>
    <r>
      <rPr>
        <sz val="16"/>
        <rFont val="宋体"/>
        <charset val="134"/>
      </rPr>
      <t>万元，其中马原村</t>
    </r>
    <r>
      <rPr>
        <sz val="16"/>
        <rFont val="Times New Roman"/>
        <charset val="0"/>
      </rPr>
      <t>35</t>
    </r>
    <r>
      <rPr>
        <sz val="16"/>
        <rFont val="宋体"/>
        <charset val="134"/>
      </rPr>
      <t>户</t>
    </r>
    <r>
      <rPr>
        <sz val="16"/>
        <rFont val="Times New Roman"/>
        <charset val="0"/>
      </rPr>
      <t>50</t>
    </r>
    <r>
      <rPr>
        <sz val="16"/>
        <rFont val="宋体"/>
        <charset val="134"/>
      </rPr>
      <t>头，水泉村</t>
    </r>
    <r>
      <rPr>
        <sz val="16"/>
        <rFont val="Times New Roman"/>
        <charset val="0"/>
      </rPr>
      <t>22</t>
    </r>
    <r>
      <rPr>
        <sz val="16"/>
        <rFont val="宋体"/>
        <charset val="134"/>
      </rPr>
      <t>户</t>
    </r>
    <r>
      <rPr>
        <sz val="16"/>
        <rFont val="Times New Roman"/>
        <charset val="0"/>
      </rPr>
      <t>22</t>
    </r>
    <r>
      <rPr>
        <sz val="16"/>
        <rFont val="宋体"/>
        <charset val="134"/>
      </rPr>
      <t>头，新庄村</t>
    </r>
    <r>
      <rPr>
        <sz val="16"/>
        <rFont val="Times New Roman"/>
        <charset val="0"/>
      </rPr>
      <t>5</t>
    </r>
    <r>
      <rPr>
        <sz val="16"/>
        <rFont val="宋体"/>
        <charset val="134"/>
      </rPr>
      <t>户</t>
    </r>
    <r>
      <rPr>
        <sz val="16"/>
        <rFont val="Times New Roman"/>
        <charset val="0"/>
      </rPr>
      <t>15</t>
    </r>
    <r>
      <rPr>
        <sz val="16"/>
        <rFont val="宋体"/>
        <charset val="134"/>
      </rPr>
      <t>头，梨树村</t>
    </r>
    <r>
      <rPr>
        <sz val="16"/>
        <rFont val="Times New Roman"/>
        <charset val="0"/>
      </rPr>
      <t>1</t>
    </r>
    <r>
      <rPr>
        <sz val="16"/>
        <rFont val="宋体"/>
        <charset val="134"/>
      </rPr>
      <t>户</t>
    </r>
    <r>
      <rPr>
        <sz val="16"/>
        <rFont val="Times New Roman"/>
        <charset val="0"/>
      </rPr>
      <t>5</t>
    </r>
    <r>
      <rPr>
        <sz val="16"/>
        <rFont val="宋体"/>
        <charset val="134"/>
      </rPr>
      <t>头。</t>
    </r>
  </si>
  <si>
    <r>
      <rPr>
        <sz val="16"/>
        <rFont val="宋体"/>
        <charset val="134"/>
      </rPr>
      <t>在马关镇</t>
    </r>
    <r>
      <rPr>
        <sz val="16"/>
        <rFont val="Times New Roman"/>
        <charset val="0"/>
      </rPr>
      <t>11</t>
    </r>
    <r>
      <rPr>
        <sz val="16"/>
        <rFont val="宋体"/>
        <charset val="134"/>
      </rPr>
      <t>个村实施新增基础母牛到户补助项目</t>
    </r>
    <r>
      <rPr>
        <sz val="16"/>
        <rFont val="Times New Roman"/>
        <charset val="0"/>
      </rPr>
      <t>287</t>
    </r>
    <r>
      <rPr>
        <sz val="16"/>
        <rFont val="宋体"/>
        <charset val="134"/>
      </rPr>
      <t>头，每头补助</t>
    </r>
    <r>
      <rPr>
        <sz val="16"/>
        <rFont val="Times New Roman"/>
        <charset val="0"/>
      </rPr>
      <t>3000</t>
    </r>
    <r>
      <rPr>
        <sz val="16"/>
        <rFont val="宋体"/>
        <charset val="134"/>
      </rPr>
      <t>元，共补助</t>
    </r>
    <r>
      <rPr>
        <sz val="16"/>
        <rFont val="Times New Roman"/>
        <charset val="0"/>
      </rPr>
      <t>86.1</t>
    </r>
    <r>
      <rPr>
        <sz val="16"/>
        <rFont val="宋体"/>
        <charset val="134"/>
      </rPr>
      <t>万元；其中八杜村</t>
    </r>
    <r>
      <rPr>
        <sz val="16"/>
        <rFont val="Times New Roman"/>
        <charset val="0"/>
      </rPr>
      <t>12</t>
    </r>
    <r>
      <rPr>
        <sz val="16"/>
        <rFont val="宋体"/>
        <charset val="134"/>
      </rPr>
      <t>户</t>
    </r>
    <r>
      <rPr>
        <sz val="16"/>
        <rFont val="Times New Roman"/>
        <charset val="0"/>
      </rPr>
      <t>26</t>
    </r>
    <r>
      <rPr>
        <sz val="16"/>
        <rFont val="宋体"/>
        <charset val="134"/>
      </rPr>
      <t>头，草湾村</t>
    </r>
    <r>
      <rPr>
        <sz val="16"/>
        <rFont val="Times New Roman"/>
        <charset val="0"/>
      </rPr>
      <t>32</t>
    </r>
    <r>
      <rPr>
        <sz val="16"/>
        <rFont val="宋体"/>
        <charset val="134"/>
      </rPr>
      <t>户</t>
    </r>
    <r>
      <rPr>
        <sz val="16"/>
        <rFont val="Times New Roman"/>
        <charset val="0"/>
      </rPr>
      <t>85</t>
    </r>
    <r>
      <rPr>
        <sz val="16"/>
        <rFont val="宋体"/>
        <charset val="134"/>
      </rPr>
      <t>头，东庄村</t>
    </r>
    <r>
      <rPr>
        <sz val="16"/>
        <rFont val="Times New Roman"/>
        <charset val="0"/>
      </rPr>
      <t>1</t>
    </r>
    <r>
      <rPr>
        <sz val="16"/>
        <rFont val="宋体"/>
        <charset val="134"/>
      </rPr>
      <t>户</t>
    </r>
    <r>
      <rPr>
        <sz val="16"/>
        <rFont val="Times New Roman"/>
        <charset val="0"/>
      </rPr>
      <t>1</t>
    </r>
    <r>
      <rPr>
        <sz val="16"/>
        <rFont val="宋体"/>
        <charset val="134"/>
      </rPr>
      <t>头，上豆村</t>
    </r>
    <r>
      <rPr>
        <sz val="16"/>
        <rFont val="Times New Roman"/>
        <charset val="0"/>
      </rPr>
      <t>4</t>
    </r>
    <r>
      <rPr>
        <sz val="16"/>
        <rFont val="宋体"/>
        <charset val="134"/>
      </rPr>
      <t>户</t>
    </r>
    <r>
      <rPr>
        <sz val="16"/>
        <rFont val="Times New Roman"/>
        <charset val="0"/>
      </rPr>
      <t>10</t>
    </r>
    <r>
      <rPr>
        <sz val="16"/>
        <rFont val="宋体"/>
        <charset val="134"/>
      </rPr>
      <t>头，马堡村</t>
    </r>
    <r>
      <rPr>
        <sz val="16"/>
        <rFont val="Times New Roman"/>
        <charset val="0"/>
      </rPr>
      <t>37</t>
    </r>
    <r>
      <rPr>
        <sz val="16"/>
        <rFont val="宋体"/>
        <charset val="134"/>
      </rPr>
      <t>户</t>
    </r>
    <r>
      <rPr>
        <sz val="16"/>
        <rFont val="Times New Roman"/>
        <charset val="0"/>
      </rPr>
      <t>45</t>
    </r>
    <r>
      <rPr>
        <sz val="16"/>
        <rFont val="宋体"/>
        <charset val="134"/>
      </rPr>
      <t>头，韦沟村</t>
    </r>
    <r>
      <rPr>
        <sz val="16"/>
        <rFont val="Times New Roman"/>
        <charset val="0"/>
      </rPr>
      <t>2</t>
    </r>
    <r>
      <rPr>
        <sz val="16"/>
        <rFont val="宋体"/>
        <charset val="134"/>
      </rPr>
      <t>户</t>
    </r>
    <r>
      <rPr>
        <sz val="16"/>
        <rFont val="Times New Roman"/>
        <charset val="0"/>
      </rPr>
      <t>4</t>
    </r>
    <r>
      <rPr>
        <sz val="16"/>
        <rFont val="宋体"/>
        <charset val="134"/>
      </rPr>
      <t>头，西山村</t>
    </r>
    <r>
      <rPr>
        <sz val="16"/>
        <rFont val="Times New Roman"/>
        <charset val="0"/>
      </rPr>
      <t>40</t>
    </r>
    <r>
      <rPr>
        <sz val="16"/>
        <rFont val="宋体"/>
        <charset val="134"/>
      </rPr>
      <t>户</t>
    </r>
    <r>
      <rPr>
        <sz val="16"/>
        <rFont val="Times New Roman"/>
        <charset val="0"/>
      </rPr>
      <t>40</t>
    </r>
    <r>
      <rPr>
        <sz val="16"/>
        <rFont val="宋体"/>
        <charset val="134"/>
      </rPr>
      <t>头，西台村</t>
    </r>
    <r>
      <rPr>
        <sz val="16"/>
        <rFont val="Times New Roman"/>
        <charset val="0"/>
      </rPr>
      <t>8</t>
    </r>
    <r>
      <rPr>
        <sz val="16"/>
        <rFont val="宋体"/>
        <charset val="134"/>
      </rPr>
      <t>户</t>
    </r>
    <r>
      <rPr>
        <sz val="16"/>
        <rFont val="Times New Roman"/>
        <charset val="0"/>
      </rPr>
      <t>10</t>
    </r>
    <r>
      <rPr>
        <sz val="16"/>
        <rFont val="宋体"/>
        <charset val="134"/>
      </rPr>
      <t>头，西庄村</t>
    </r>
    <r>
      <rPr>
        <sz val="16"/>
        <rFont val="Times New Roman"/>
        <charset val="0"/>
      </rPr>
      <t>1</t>
    </r>
    <r>
      <rPr>
        <sz val="16"/>
        <rFont val="宋体"/>
        <charset val="134"/>
      </rPr>
      <t>户</t>
    </r>
    <r>
      <rPr>
        <sz val="16"/>
        <rFont val="Times New Roman"/>
        <charset val="0"/>
      </rPr>
      <t>2</t>
    </r>
    <r>
      <rPr>
        <sz val="16"/>
        <rFont val="宋体"/>
        <charset val="134"/>
      </rPr>
      <t>头、韦沟村</t>
    </r>
    <r>
      <rPr>
        <sz val="16"/>
        <rFont val="Times New Roman"/>
        <charset val="0"/>
      </rPr>
      <t>1</t>
    </r>
    <r>
      <rPr>
        <sz val="16"/>
        <rFont val="宋体"/>
        <charset val="134"/>
      </rPr>
      <t>户</t>
    </r>
    <r>
      <rPr>
        <sz val="16"/>
        <rFont val="Times New Roman"/>
        <charset val="0"/>
      </rPr>
      <t>4</t>
    </r>
    <r>
      <rPr>
        <sz val="16"/>
        <rFont val="宋体"/>
        <charset val="134"/>
      </rPr>
      <t>头，石川村</t>
    </r>
    <r>
      <rPr>
        <sz val="16"/>
        <rFont val="Times New Roman"/>
        <charset val="0"/>
      </rPr>
      <t>30</t>
    </r>
    <r>
      <rPr>
        <sz val="16"/>
        <rFont val="宋体"/>
        <charset val="134"/>
      </rPr>
      <t>户</t>
    </r>
    <r>
      <rPr>
        <sz val="16"/>
        <rFont val="Times New Roman"/>
        <charset val="0"/>
      </rPr>
      <t>60</t>
    </r>
    <r>
      <rPr>
        <sz val="16"/>
        <rFont val="宋体"/>
        <charset val="134"/>
      </rPr>
      <t>头</t>
    </r>
  </si>
  <si>
    <r>
      <rPr>
        <sz val="16"/>
        <rFont val="宋体"/>
        <charset val="134"/>
      </rPr>
      <t>针对一般户，在马鹿镇申报基础母牛涉及一般户</t>
    </r>
    <r>
      <rPr>
        <sz val="16"/>
        <rFont val="Times New Roman"/>
        <charset val="134"/>
      </rPr>
      <t>128</t>
    </r>
    <r>
      <rPr>
        <sz val="16"/>
        <rFont val="宋体"/>
        <charset val="134"/>
      </rPr>
      <t>户</t>
    </r>
    <r>
      <rPr>
        <sz val="16"/>
        <rFont val="Times New Roman"/>
        <charset val="134"/>
      </rPr>
      <t>288</t>
    </r>
    <r>
      <rPr>
        <sz val="16"/>
        <rFont val="宋体"/>
        <charset val="134"/>
      </rPr>
      <t>头，每头补助</t>
    </r>
    <r>
      <rPr>
        <sz val="16"/>
        <rFont val="Times New Roman"/>
        <charset val="134"/>
      </rPr>
      <t>3000</t>
    </r>
    <r>
      <rPr>
        <sz val="16"/>
        <rFont val="宋体"/>
        <charset val="134"/>
      </rPr>
      <t>元，申请补助资金</t>
    </r>
    <r>
      <rPr>
        <sz val="16"/>
        <rFont val="Times New Roman"/>
        <charset val="134"/>
      </rPr>
      <t>86.4</t>
    </r>
    <r>
      <rPr>
        <sz val="16"/>
        <rFont val="宋体"/>
        <charset val="134"/>
      </rPr>
      <t>万元。其中牌楼村</t>
    </r>
    <r>
      <rPr>
        <sz val="16"/>
        <rFont val="Times New Roman"/>
        <charset val="134"/>
      </rPr>
      <t>15</t>
    </r>
    <r>
      <rPr>
        <sz val="16"/>
        <rFont val="宋体"/>
        <charset val="134"/>
      </rPr>
      <t>户</t>
    </r>
    <r>
      <rPr>
        <sz val="16"/>
        <rFont val="Times New Roman"/>
        <charset val="134"/>
      </rPr>
      <t>48</t>
    </r>
    <r>
      <rPr>
        <sz val="16"/>
        <rFont val="宋体"/>
        <charset val="134"/>
      </rPr>
      <t>头、韩河村</t>
    </r>
    <r>
      <rPr>
        <sz val="16"/>
        <rFont val="Times New Roman"/>
        <charset val="134"/>
      </rPr>
      <t>10</t>
    </r>
    <r>
      <rPr>
        <sz val="16"/>
        <rFont val="宋体"/>
        <charset val="134"/>
      </rPr>
      <t>户</t>
    </r>
    <r>
      <rPr>
        <sz val="16"/>
        <rFont val="Times New Roman"/>
        <charset val="134"/>
      </rPr>
      <t>10</t>
    </r>
    <r>
      <rPr>
        <sz val="16"/>
        <rFont val="宋体"/>
        <charset val="134"/>
      </rPr>
      <t>头、陡崖村</t>
    </r>
    <r>
      <rPr>
        <sz val="16"/>
        <rFont val="Times New Roman"/>
        <charset val="134"/>
      </rPr>
      <t>4</t>
    </r>
    <r>
      <rPr>
        <sz val="16"/>
        <rFont val="宋体"/>
        <charset val="134"/>
      </rPr>
      <t>户</t>
    </r>
    <r>
      <rPr>
        <sz val="16"/>
        <rFont val="Times New Roman"/>
        <charset val="134"/>
      </rPr>
      <t>4</t>
    </r>
    <r>
      <rPr>
        <sz val="16"/>
        <rFont val="宋体"/>
        <charset val="134"/>
      </rPr>
      <t>头、龙口村</t>
    </r>
    <r>
      <rPr>
        <sz val="16"/>
        <rFont val="Times New Roman"/>
        <charset val="134"/>
      </rPr>
      <t>5</t>
    </r>
    <r>
      <rPr>
        <sz val="16"/>
        <rFont val="宋体"/>
        <charset val="134"/>
      </rPr>
      <t>户</t>
    </r>
    <r>
      <rPr>
        <sz val="16"/>
        <rFont val="Times New Roman"/>
        <charset val="134"/>
      </rPr>
      <t>12</t>
    </r>
    <r>
      <rPr>
        <sz val="16"/>
        <rFont val="宋体"/>
        <charset val="134"/>
      </rPr>
      <t>头、大滩村</t>
    </r>
    <r>
      <rPr>
        <sz val="16"/>
        <rFont val="Times New Roman"/>
        <charset val="134"/>
      </rPr>
      <t>11</t>
    </r>
    <r>
      <rPr>
        <sz val="16"/>
        <rFont val="宋体"/>
        <charset val="134"/>
      </rPr>
      <t>户</t>
    </r>
    <r>
      <rPr>
        <sz val="16"/>
        <rFont val="Times New Roman"/>
        <charset val="134"/>
      </rPr>
      <t>25</t>
    </r>
    <r>
      <rPr>
        <sz val="16"/>
        <rFont val="宋体"/>
        <charset val="134"/>
      </rPr>
      <t>头、草川村</t>
    </r>
    <r>
      <rPr>
        <sz val="16"/>
        <rFont val="Times New Roman"/>
        <charset val="134"/>
      </rPr>
      <t>8</t>
    </r>
    <r>
      <rPr>
        <sz val="16"/>
        <rFont val="宋体"/>
        <charset val="134"/>
      </rPr>
      <t>户</t>
    </r>
    <r>
      <rPr>
        <sz val="16"/>
        <rFont val="Times New Roman"/>
        <charset val="134"/>
      </rPr>
      <t>8</t>
    </r>
    <r>
      <rPr>
        <sz val="16"/>
        <rFont val="宋体"/>
        <charset val="134"/>
      </rPr>
      <t>头、金川村</t>
    </r>
    <r>
      <rPr>
        <sz val="16"/>
        <rFont val="Times New Roman"/>
        <charset val="134"/>
      </rPr>
      <t>19</t>
    </r>
    <r>
      <rPr>
        <sz val="16"/>
        <rFont val="宋体"/>
        <charset val="134"/>
      </rPr>
      <t>户</t>
    </r>
    <r>
      <rPr>
        <sz val="16"/>
        <rFont val="Times New Roman"/>
        <charset val="134"/>
      </rPr>
      <t>57</t>
    </r>
    <r>
      <rPr>
        <sz val="16"/>
        <rFont val="宋体"/>
        <charset val="134"/>
      </rPr>
      <t>头、康王村</t>
    </r>
    <r>
      <rPr>
        <sz val="16"/>
        <rFont val="Times New Roman"/>
        <charset val="134"/>
      </rPr>
      <t>28</t>
    </r>
    <r>
      <rPr>
        <sz val="16"/>
        <rFont val="宋体"/>
        <charset val="134"/>
      </rPr>
      <t>户</t>
    </r>
    <r>
      <rPr>
        <sz val="16"/>
        <rFont val="Times New Roman"/>
        <charset val="134"/>
      </rPr>
      <t>30</t>
    </r>
    <r>
      <rPr>
        <sz val="16"/>
        <rFont val="宋体"/>
        <charset val="134"/>
      </rPr>
      <t>头</t>
    </r>
    <r>
      <rPr>
        <sz val="16"/>
        <rFont val="Times New Roman"/>
        <charset val="134"/>
      </rPr>
      <t xml:space="preserve"> </t>
    </r>
    <r>
      <rPr>
        <sz val="16"/>
        <rFont val="宋体"/>
        <charset val="134"/>
      </rPr>
      <t>、长宁村</t>
    </r>
    <r>
      <rPr>
        <sz val="16"/>
        <rFont val="Times New Roman"/>
        <charset val="134"/>
      </rPr>
      <t>18</t>
    </r>
    <r>
      <rPr>
        <sz val="16"/>
        <rFont val="宋体"/>
        <charset val="134"/>
      </rPr>
      <t>户</t>
    </r>
    <r>
      <rPr>
        <sz val="16"/>
        <rFont val="Times New Roman"/>
        <charset val="134"/>
      </rPr>
      <t>74</t>
    </r>
    <r>
      <rPr>
        <sz val="16"/>
        <rFont val="宋体"/>
        <charset val="134"/>
      </rPr>
      <t>头、林峰村</t>
    </r>
    <r>
      <rPr>
        <sz val="16"/>
        <rFont val="Times New Roman"/>
        <charset val="134"/>
      </rPr>
      <t>10</t>
    </r>
    <r>
      <rPr>
        <sz val="16"/>
        <rFont val="宋体"/>
        <charset val="134"/>
      </rPr>
      <t>户</t>
    </r>
    <r>
      <rPr>
        <sz val="16"/>
        <rFont val="Times New Roman"/>
        <charset val="134"/>
      </rPr>
      <t>20</t>
    </r>
    <r>
      <rPr>
        <sz val="16"/>
        <rFont val="宋体"/>
        <charset val="134"/>
      </rPr>
      <t>头。</t>
    </r>
  </si>
  <si>
    <r>
      <rPr>
        <sz val="16"/>
        <rFont val="宋体"/>
        <charset val="134"/>
      </rPr>
      <t>闫家乡一般户新增基础母牛</t>
    </r>
    <r>
      <rPr>
        <sz val="16"/>
        <rFont val="Times New Roman"/>
        <charset val="0"/>
      </rPr>
      <t>68</t>
    </r>
    <r>
      <rPr>
        <sz val="16"/>
        <rFont val="宋体"/>
        <charset val="134"/>
      </rPr>
      <t>户</t>
    </r>
    <r>
      <rPr>
        <sz val="16"/>
        <rFont val="Times New Roman"/>
        <charset val="0"/>
      </rPr>
      <t>278</t>
    </r>
    <r>
      <rPr>
        <sz val="16"/>
        <rFont val="宋体"/>
        <charset val="134"/>
      </rPr>
      <t>头，每头补助</t>
    </r>
    <r>
      <rPr>
        <sz val="16"/>
        <rFont val="Times New Roman"/>
        <charset val="0"/>
      </rPr>
      <t>3000</t>
    </r>
    <r>
      <rPr>
        <sz val="16"/>
        <rFont val="宋体"/>
        <charset val="134"/>
      </rPr>
      <t>元，补助资金</t>
    </r>
    <r>
      <rPr>
        <sz val="16"/>
        <rFont val="Times New Roman"/>
        <charset val="0"/>
      </rPr>
      <t>83.4</t>
    </r>
    <r>
      <rPr>
        <sz val="16"/>
        <rFont val="宋体"/>
        <charset val="134"/>
      </rPr>
      <t>万元，其中：朝阳村</t>
    </r>
    <r>
      <rPr>
        <sz val="16"/>
        <rFont val="Times New Roman"/>
        <charset val="0"/>
      </rPr>
      <t>12</t>
    </r>
    <r>
      <rPr>
        <sz val="16"/>
        <rFont val="宋体"/>
        <charset val="134"/>
      </rPr>
      <t>户</t>
    </r>
    <r>
      <rPr>
        <sz val="16"/>
        <rFont val="Times New Roman"/>
        <charset val="0"/>
      </rPr>
      <t>83</t>
    </r>
    <r>
      <rPr>
        <sz val="16"/>
        <rFont val="宋体"/>
        <charset val="0"/>
      </rPr>
      <t>头；丁河村</t>
    </r>
    <r>
      <rPr>
        <sz val="16"/>
        <rFont val="Times New Roman"/>
        <charset val="0"/>
      </rPr>
      <t>21</t>
    </r>
    <r>
      <rPr>
        <sz val="16"/>
        <rFont val="宋体"/>
        <charset val="0"/>
      </rPr>
      <t>户</t>
    </r>
    <r>
      <rPr>
        <sz val="16"/>
        <rFont val="Times New Roman"/>
        <charset val="0"/>
      </rPr>
      <t>45</t>
    </r>
    <r>
      <rPr>
        <sz val="16"/>
        <rFont val="宋体"/>
        <charset val="0"/>
      </rPr>
      <t>头；车古村</t>
    </r>
    <r>
      <rPr>
        <sz val="16"/>
        <rFont val="Times New Roman"/>
        <charset val="0"/>
      </rPr>
      <t>7</t>
    </r>
    <r>
      <rPr>
        <sz val="16"/>
        <rFont val="宋体"/>
        <charset val="0"/>
      </rPr>
      <t>户</t>
    </r>
    <r>
      <rPr>
        <sz val="16"/>
        <rFont val="Times New Roman"/>
        <charset val="0"/>
      </rPr>
      <t>26</t>
    </r>
    <r>
      <rPr>
        <sz val="16"/>
        <rFont val="宋体"/>
        <charset val="0"/>
      </rPr>
      <t>头；付堡村</t>
    </r>
    <r>
      <rPr>
        <sz val="16"/>
        <rFont val="Times New Roman"/>
        <charset val="0"/>
      </rPr>
      <t>8</t>
    </r>
    <r>
      <rPr>
        <sz val="16"/>
        <rFont val="宋体"/>
        <charset val="0"/>
      </rPr>
      <t>户</t>
    </r>
    <r>
      <rPr>
        <sz val="16"/>
        <rFont val="Times New Roman"/>
        <charset val="0"/>
      </rPr>
      <t>33</t>
    </r>
    <r>
      <rPr>
        <sz val="16"/>
        <rFont val="宋体"/>
        <charset val="0"/>
      </rPr>
      <t>头；陈庙村</t>
    </r>
    <r>
      <rPr>
        <sz val="16"/>
        <rFont val="Times New Roman"/>
        <charset val="0"/>
      </rPr>
      <t>2</t>
    </r>
    <r>
      <rPr>
        <sz val="16"/>
        <rFont val="宋体"/>
        <charset val="0"/>
      </rPr>
      <t>户</t>
    </r>
    <r>
      <rPr>
        <sz val="16"/>
        <rFont val="Times New Roman"/>
        <charset val="0"/>
      </rPr>
      <t>17</t>
    </r>
    <r>
      <rPr>
        <sz val="16"/>
        <rFont val="宋体"/>
        <charset val="0"/>
      </rPr>
      <t>头；王坪村</t>
    </r>
    <r>
      <rPr>
        <sz val="16"/>
        <rFont val="Times New Roman"/>
        <charset val="0"/>
      </rPr>
      <t>5</t>
    </r>
    <r>
      <rPr>
        <sz val="16"/>
        <rFont val="宋体"/>
        <charset val="0"/>
      </rPr>
      <t>户</t>
    </r>
    <r>
      <rPr>
        <sz val="16"/>
        <rFont val="Times New Roman"/>
        <charset val="0"/>
      </rPr>
      <t>27</t>
    </r>
    <r>
      <rPr>
        <sz val="16"/>
        <rFont val="宋体"/>
        <charset val="0"/>
      </rPr>
      <t>头；三友村</t>
    </r>
    <r>
      <rPr>
        <sz val="16"/>
        <rFont val="Times New Roman"/>
        <charset val="0"/>
      </rPr>
      <t>6</t>
    </r>
    <r>
      <rPr>
        <sz val="16"/>
        <rFont val="宋体"/>
        <charset val="0"/>
      </rPr>
      <t>户</t>
    </r>
    <r>
      <rPr>
        <sz val="16"/>
        <rFont val="Times New Roman"/>
        <charset val="0"/>
      </rPr>
      <t>8</t>
    </r>
    <r>
      <rPr>
        <sz val="16"/>
        <rFont val="宋体"/>
        <charset val="0"/>
      </rPr>
      <t>头；后山村</t>
    </r>
    <r>
      <rPr>
        <sz val="16"/>
        <rFont val="Times New Roman"/>
        <charset val="0"/>
      </rPr>
      <t>1</t>
    </r>
    <r>
      <rPr>
        <sz val="16"/>
        <rFont val="宋体"/>
        <charset val="0"/>
      </rPr>
      <t>户</t>
    </r>
    <r>
      <rPr>
        <sz val="16"/>
        <rFont val="Times New Roman"/>
        <charset val="0"/>
      </rPr>
      <t>6</t>
    </r>
    <r>
      <rPr>
        <sz val="16"/>
        <rFont val="宋体"/>
        <charset val="0"/>
      </rPr>
      <t>头，草川梁村</t>
    </r>
    <r>
      <rPr>
        <sz val="16"/>
        <rFont val="Times New Roman"/>
        <charset val="0"/>
      </rPr>
      <t>6</t>
    </r>
    <r>
      <rPr>
        <sz val="16"/>
        <rFont val="宋体"/>
        <charset val="0"/>
      </rPr>
      <t>户</t>
    </r>
    <r>
      <rPr>
        <sz val="16"/>
        <rFont val="Times New Roman"/>
        <charset val="0"/>
      </rPr>
      <t>33</t>
    </r>
    <r>
      <rPr>
        <sz val="16"/>
        <rFont val="宋体"/>
        <charset val="0"/>
      </rPr>
      <t>头。</t>
    </r>
  </si>
  <si>
    <r>
      <rPr>
        <sz val="16"/>
        <rFont val="宋体"/>
        <charset val="134"/>
      </rPr>
      <t>投入</t>
    </r>
    <r>
      <rPr>
        <sz val="16"/>
        <rFont val="Times New Roman"/>
        <charset val="0"/>
      </rPr>
      <t>26.4</t>
    </r>
    <r>
      <rPr>
        <sz val="16"/>
        <rFont val="宋体"/>
        <charset val="134"/>
      </rPr>
      <t>万元，</t>
    </r>
    <r>
      <rPr>
        <sz val="16"/>
        <rFont val="Times New Roman"/>
        <charset val="0"/>
      </rPr>
      <t>80</t>
    </r>
    <r>
      <rPr>
        <sz val="16"/>
        <rFont val="宋体"/>
        <charset val="134"/>
      </rPr>
      <t>户购进基础母牛</t>
    </r>
    <r>
      <rPr>
        <sz val="16"/>
        <rFont val="Times New Roman"/>
        <charset val="0"/>
      </rPr>
      <t>88</t>
    </r>
    <r>
      <rPr>
        <sz val="16"/>
        <rFont val="宋体"/>
        <charset val="134"/>
      </rPr>
      <t>头，其中：和平村</t>
    </r>
    <r>
      <rPr>
        <sz val="16"/>
        <rFont val="Times New Roman"/>
        <charset val="0"/>
      </rPr>
      <t>6</t>
    </r>
    <r>
      <rPr>
        <sz val="16"/>
        <rFont val="宋体"/>
        <charset val="134"/>
      </rPr>
      <t>户</t>
    </r>
    <r>
      <rPr>
        <sz val="16"/>
        <rFont val="Times New Roman"/>
        <charset val="0"/>
      </rPr>
      <t>6</t>
    </r>
    <r>
      <rPr>
        <sz val="16"/>
        <rFont val="宋体"/>
        <charset val="134"/>
      </rPr>
      <t>头，东峡村</t>
    </r>
    <r>
      <rPr>
        <sz val="16"/>
        <rFont val="Times New Roman"/>
        <charset val="0"/>
      </rPr>
      <t>18</t>
    </r>
    <r>
      <rPr>
        <sz val="16"/>
        <rFont val="宋体"/>
        <charset val="134"/>
      </rPr>
      <t>户</t>
    </r>
    <r>
      <rPr>
        <sz val="16"/>
        <rFont val="Times New Roman"/>
        <charset val="0"/>
      </rPr>
      <t>20</t>
    </r>
    <r>
      <rPr>
        <sz val="16"/>
        <rFont val="宋体"/>
        <charset val="134"/>
      </rPr>
      <t>头，田湾村</t>
    </r>
    <r>
      <rPr>
        <sz val="16"/>
        <rFont val="Times New Roman"/>
        <charset val="0"/>
      </rPr>
      <t>8</t>
    </r>
    <r>
      <rPr>
        <sz val="16"/>
        <rFont val="宋体"/>
        <charset val="134"/>
      </rPr>
      <t>户</t>
    </r>
    <r>
      <rPr>
        <sz val="16"/>
        <rFont val="Times New Roman"/>
        <charset val="0"/>
      </rPr>
      <t>10</t>
    </r>
    <r>
      <rPr>
        <sz val="16"/>
        <rFont val="宋体"/>
        <charset val="134"/>
      </rPr>
      <t>头，先马村</t>
    </r>
    <r>
      <rPr>
        <sz val="16"/>
        <rFont val="Times New Roman"/>
        <charset val="0"/>
      </rPr>
      <t>30</t>
    </r>
    <r>
      <rPr>
        <sz val="16"/>
        <rFont val="宋体"/>
        <charset val="134"/>
      </rPr>
      <t>户</t>
    </r>
    <r>
      <rPr>
        <sz val="16"/>
        <rFont val="Times New Roman"/>
        <charset val="134"/>
      </rPr>
      <t>30</t>
    </r>
    <r>
      <rPr>
        <sz val="16"/>
        <rFont val="宋体"/>
        <charset val="134"/>
      </rPr>
      <t>头，周家村</t>
    </r>
    <r>
      <rPr>
        <sz val="16"/>
        <rFont val="Times New Roman"/>
        <charset val="134"/>
      </rPr>
      <t>18</t>
    </r>
    <r>
      <rPr>
        <sz val="16"/>
        <rFont val="宋体"/>
        <charset val="134"/>
      </rPr>
      <t>户</t>
    </r>
    <r>
      <rPr>
        <sz val="16"/>
        <rFont val="Times New Roman"/>
        <charset val="134"/>
      </rPr>
      <t>22</t>
    </r>
    <r>
      <rPr>
        <sz val="16"/>
        <rFont val="宋体"/>
        <charset val="134"/>
      </rPr>
      <t>头。</t>
    </r>
  </si>
  <si>
    <r>
      <rPr>
        <sz val="16"/>
        <rFont val="宋体"/>
        <charset val="134"/>
      </rPr>
      <t>龙山镇购进基础母牛</t>
    </r>
    <r>
      <rPr>
        <sz val="16"/>
        <rFont val="Times New Roman"/>
        <charset val="0"/>
      </rPr>
      <t>88</t>
    </r>
    <r>
      <rPr>
        <sz val="16"/>
        <rFont val="宋体"/>
        <charset val="134"/>
      </rPr>
      <t>户共</t>
    </r>
    <r>
      <rPr>
        <sz val="16"/>
        <rFont val="Times New Roman"/>
        <charset val="0"/>
      </rPr>
      <t>261</t>
    </r>
    <r>
      <rPr>
        <sz val="16"/>
        <rFont val="宋体"/>
        <charset val="134"/>
      </rPr>
      <t>头，每头补助</t>
    </r>
    <r>
      <rPr>
        <sz val="16"/>
        <rFont val="Times New Roman"/>
        <charset val="0"/>
      </rPr>
      <t>3000</t>
    </r>
    <r>
      <rPr>
        <sz val="16"/>
        <rFont val="宋体"/>
        <charset val="134"/>
      </rPr>
      <t>元，共</t>
    </r>
    <r>
      <rPr>
        <sz val="16"/>
        <rFont val="Times New Roman"/>
        <charset val="0"/>
      </rPr>
      <t xml:space="preserve"> 78.3</t>
    </r>
    <r>
      <rPr>
        <sz val="16"/>
        <rFont val="宋体"/>
        <charset val="134"/>
      </rPr>
      <t>万元，其中：四方村</t>
    </r>
    <r>
      <rPr>
        <sz val="16"/>
        <rFont val="Times New Roman"/>
        <charset val="0"/>
      </rPr>
      <t>1</t>
    </r>
    <r>
      <rPr>
        <sz val="16"/>
        <rFont val="宋体"/>
        <charset val="0"/>
      </rPr>
      <t>户</t>
    </r>
    <r>
      <rPr>
        <sz val="16"/>
        <rFont val="Times New Roman"/>
        <charset val="0"/>
      </rPr>
      <t>2</t>
    </r>
    <r>
      <rPr>
        <sz val="16"/>
        <rFont val="宋体"/>
        <charset val="0"/>
      </rPr>
      <t>头；北街村</t>
    </r>
    <r>
      <rPr>
        <sz val="16"/>
        <rFont val="Times New Roman"/>
        <charset val="0"/>
      </rPr>
      <t>3</t>
    </r>
    <r>
      <rPr>
        <sz val="16"/>
        <rFont val="宋体"/>
        <charset val="0"/>
      </rPr>
      <t>户</t>
    </r>
    <r>
      <rPr>
        <sz val="16"/>
        <rFont val="Times New Roman"/>
        <charset val="0"/>
      </rPr>
      <t>7</t>
    </r>
    <r>
      <rPr>
        <sz val="16"/>
        <rFont val="宋体"/>
        <charset val="0"/>
      </rPr>
      <t>头；西川村</t>
    </r>
    <r>
      <rPr>
        <sz val="16"/>
        <rFont val="Times New Roman"/>
        <charset val="0"/>
      </rPr>
      <t>4</t>
    </r>
    <r>
      <rPr>
        <sz val="16"/>
        <rFont val="宋体"/>
        <charset val="0"/>
      </rPr>
      <t>户</t>
    </r>
    <r>
      <rPr>
        <sz val="16"/>
        <rFont val="Times New Roman"/>
        <charset val="0"/>
      </rPr>
      <t>6</t>
    </r>
    <r>
      <rPr>
        <sz val="16"/>
        <rFont val="宋体"/>
        <charset val="0"/>
      </rPr>
      <t>头；西沟村</t>
    </r>
    <r>
      <rPr>
        <sz val="16"/>
        <rFont val="Times New Roman"/>
        <charset val="0"/>
      </rPr>
      <t>14</t>
    </r>
    <r>
      <rPr>
        <sz val="16"/>
        <rFont val="宋体"/>
        <charset val="0"/>
      </rPr>
      <t>户</t>
    </r>
    <r>
      <rPr>
        <sz val="16"/>
        <rFont val="Times New Roman"/>
        <charset val="0"/>
      </rPr>
      <t>53</t>
    </r>
    <r>
      <rPr>
        <sz val="16"/>
        <rFont val="宋体"/>
        <charset val="0"/>
      </rPr>
      <t>头；李山村</t>
    </r>
    <r>
      <rPr>
        <sz val="16"/>
        <rFont val="Times New Roman"/>
        <charset val="0"/>
      </rPr>
      <t>18</t>
    </r>
    <r>
      <rPr>
        <sz val="16"/>
        <rFont val="宋体"/>
        <charset val="0"/>
      </rPr>
      <t>户</t>
    </r>
    <r>
      <rPr>
        <sz val="16"/>
        <rFont val="Times New Roman"/>
        <charset val="0"/>
      </rPr>
      <t>54</t>
    </r>
    <r>
      <rPr>
        <sz val="16"/>
        <rFont val="宋体"/>
        <charset val="0"/>
      </rPr>
      <t>头；西门村</t>
    </r>
    <r>
      <rPr>
        <sz val="16"/>
        <rFont val="Times New Roman"/>
        <charset val="0"/>
      </rPr>
      <t>3</t>
    </r>
    <r>
      <rPr>
        <sz val="16"/>
        <rFont val="宋体"/>
        <charset val="0"/>
      </rPr>
      <t>户</t>
    </r>
    <r>
      <rPr>
        <sz val="16"/>
        <rFont val="Times New Roman"/>
        <charset val="0"/>
      </rPr>
      <t>6</t>
    </r>
    <r>
      <rPr>
        <sz val="16"/>
        <rFont val="宋体"/>
        <charset val="0"/>
      </rPr>
      <t>头；冯塬村</t>
    </r>
    <r>
      <rPr>
        <sz val="16"/>
        <rFont val="Times New Roman"/>
        <charset val="0"/>
      </rPr>
      <t>10</t>
    </r>
    <r>
      <rPr>
        <sz val="16"/>
        <rFont val="宋体"/>
        <charset val="0"/>
      </rPr>
      <t>户</t>
    </r>
    <r>
      <rPr>
        <sz val="16"/>
        <rFont val="Times New Roman"/>
        <charset val="0"/>
      </rPr>
      <t>20</t>
    </r>
    <r>
      <rPr>
        <sz val="16"/>
        <rFont val="宋体"/>
        <charset val="0"/>
      </rPr>
      <t>头；芦塬村</t>
    </r>
    <r>
      <rPr>
        <sz val="16"/>
        <rFont val="Times New Roman"/>
        <charset val="0"/>
      </rPr>
      <t>6</t>
    </r>
    <r>
      <rPr>
        <sz val="16"/>
        <rFont val="宋体"/>
        <charset val="0"/>
      </rPr>
      <t>户</t>
    </r>
    <r>
      <rPr>
        <sz val="16"/>
        <rFont val="Times New Roman"/>
        <charset val="0"/>
      </rPr>
      <t>21</t>
    </r>
    <r>
      <rPr>
        <sz val="16"/>
        <rFont val="宋体"/>
        <charset val="0"/>
      </rPr>
      <t>头；官泉村</t>
    </r>
    <r>
      <rPr>
        <sz val="16"/>
        <rFont val="Times New Roman"/>
        <charset val="0"/>
      </rPr>
      <t>8</t>
    </r>
    <r>
      <rPr>
        <sz val="16"/>
        <rFont val="宋体"/>
        <charset val="0"/>
      </rPr>
      <t>户</t>
    </r>
    <r>
      <rPr>
        <sz val="16"/>
        <rFont val="Times New Roman"/>
        <charset val="0"/>
      </rPr>
      <t>26</t>
    </r>
    <r>
      <rPr>
        <sz val="16"/>
        <rFont val="宋体"/>
        <charset val="0"/>
      </rPr>
      <t>头；南街村</t>
    </r>
    <r>
      <rPr>
        <sz val="16"/>
        <rFont val="Times New Roman"/>
        <charset val="0"/>
      </rPr>
      <t>7</t>
    </r>
    <r>
      <rPr>
        <sz val="16"/>
        <rFont val="宋体"/>
        <charset val="0"/>
      </rPr>
      <t>户</t>
    </r>
    <r>
      <rPr>
        <sz val="16"/>
        <rFont val="Times New Roman"/>
        <charset val="0"/>
      </rPr>
      <t>16</t>
    </r>
    <r>
      <rPr>
        <sz val="16"/>
        <rFont val="宋体"/>
        <charset val="0"/>
      </rPr>
      <t>头；韩川村</t>
    </r>
    <r>
      <rPr>
        <sz val="16"/>
        <rFont val="Times New Roman"/>
        <charset val="0"/>
      </rPr>
      <t>4</t>
    </r>
    <r>
      <rPr>
        <sz val="16"/>
        <rFont val="宋体"/>
        <charset val="0"/>
      </rPr>
      <t>户</t>
    </r>
    <r>
      <rPr>
        <sz val="16"/>
        <rFont val="Times New Roman"/>
        <charset val="0"/>
      </rPr>
      <t>17</t>
    </r>
    <r>
      <rPr>
        <sz val="16"/>
        <rFont val="宋体"/>
        <charset val="0"/>
      </rPr>
      <t>头；马黑曼村</t>
    </r>
    <r>
      <rPr>
        <sz val="16"/>
        <rFont val="Times New Roman"/>
        <charset val="0"/>
      </rPr>
      <t>7</t>
    </r>
    <r>
      <rPr>
        <sz val="16"/>
        <rFont val="宋体"/>
        <charset val="0"/>
      </rPr>
      <t>户</t>
    </r>
    <r>
      <rPr>
        <sz val="16"/>
        <rFont val="Times New Roman"/>
        <charset val="0"/>
      </rPr>
      <t>33</t>
    </r>
    <r>
      <rPr>
        <sz val="16"/>
        <rFont val="宋体"/>
        <charset val="0"/>
      </rPr>
      <t>头</t>
    </r>
  </si>
  <si>
    <r>
      <rPr>
        <sz val="16"/>
        <rFont val="宋体"/>
        <charset val="134"/>
      </rPr>
      <t>在川王镇</t>
    </r>
    <r>
      <rPr>
        <sz val="16"/>
        <rFont val="Times New Roman"/>
        <charset val="0"/>
      </rPr>
      <t>12</t>
    </r>
    <r>
      <rPr>
        <sz val="16"/>
        <rFont val="宋体"/>
        <charset val="134"/>
      </rPr>
      <t>村投资</t>
    </r>
    <r>
      <rPr>
        <sz val="16"/>
        <rFont val="Times New Roman"/>
        <charset val="0"/>
      </rPr>
      <t>75.9</t>
    </r>
    <r>
      <rPr>
        <sz val="16"/>
        <rFont val="宋体"/>
        <charset val="134"/>
      </rPr>
      <t>万元购进基础母牛</t>
    </r>
    <r>
      <rPr>
        <sz val="16"/>
        <rFont val="Times New Roman"/>
        <charset val="0"/>
      </rPr>
      <t>253</t>
    </r>
    <r>
      <rPr>
        <sz val="16"/>
        <rFont val="宋体"/>
        <charset val="134"/>
      </rPr>
      <t>头，其中哈沟村</t>
    </r>
    <r>
      <rPr>
        <sz val="16"/>
        <rFont val="Times New Roman"/>
        <charset val="0"/>
      </rPr>
      <t>2</t>
    </r>
    <r>
      <rPr>
        <sz val="16"/>
        <rFont val="宋体"/>
        <charset val="134"/>
      </rPr>
      <t>头；大庄村</t>
    </r>
    <r>
      <rPr>
        <sz val="16"/>
        <rFont val="Times New Roman"/>
        <charset val="0"/>
      </rPr>
      <t>25</t>
    </r>
    <r>
      <rPr>
        <sz val="16"/>
        <rFont val="宋体"/>
        <charset val="134"/>
      </rPr>
      <t>头，关河村</t>
    </r>
    <r>
      <rPr>
        <sz val="16"/>
        <rFont val="Times New Roman"/>
        <charset val="0"/>
      </rPr>
      <t>3</t>
    </r>
    <r>
      <rPr>
        <sz val="16"/>
        <rFont val="宋体"/>
        <charset val="134"/>
      </rPr>
      <t>头，范湾村</t>
    </r>
    <r>
      <rPr>
        <sz val="16"/>
        <rFont val="Times New Roman"/>
        <charset val="0"/>
      </rPr>
      <t>24</t>
    </r>
    <r>
      <rPr>
        <sz val="16"/>
        <rFont val="宋体"/>
        <charset val="134"/>
      </rPr>
      <t>头，何湾村</t>
    </r>
    <r>
      <rPr>
        <sz val="16"/>
        <rFont val="Times New Roman"/>
        <charset val="0"/>
      </rPr>
      <t>5</t>
    </r>
    <r>
      <rPr>
        <sz val="16"/>
        <rFont val="宋体"/>
        <charset val="134"/>
      </rPr>
      <t>头，马达村</t>
    </r>
    <r>
      <rPr>
        <sz val="16"/>
        <rFont val="Times New Roman"/>
        <charset val="0"/>
      </rPr>
      <t>45</t>
    </r>
    <r>
      <rPr>
        <sz val="16"/>
        <rFont val="宋体"/>
        <charset val="134"/>
      </rPr>
      <t>头，松树湾村</t>
    </r>
    <r>
      <rPr>
        <sz val="16"/>
        <rFont val="Times New Roman"/>
        <charset val="0"/>
      </rPr>
      <t>10</t>
    </r>
    <r>
      <rPr>
        <sz val="16"/>
        <rFont val="宋体"/>
        <charset val="134"/>
      </rPr>
      <t>头，铁洼村</t>
    </r>
    <r>
      <rPr>
        <sz val="16"/>
        <rFont val="Times New Roman"/>
        <charset val="0"/>
      </rPr>
      <t>43</t>
    </r>
    <r>
      <rPr>
        <sz val="16"/>
        <rFont val="宋体"/>
        <charset val="0"/>
      </rPr>
      <t>头，王沟村</t>
    </r>
    <r>
      <rPr>
        <sz val="16"/>
        <rFont val="Times New Roman"/>
        <charset val="0"/>
      </rPr>
      <t>11</t>
    </r>
    <r>
      <rPr>
        <sz val="16"/>
        <rFont val="宋体"/>
        <charset val="0"/>
      </rPr>
      <t>头，峡口村</t>
    </r>
    <r>
      <rPr>
        <sz val="16"/>
        <rFont val="Times New Roman"/>
        <charset val="0"/>
      </rPr>
      <t>25</t>
    </r>
    <r>
      <rPr>
        <sz val="16"/>
        <rFont val="宋体"/>
        <charset val="0"/>
      </rPr>
      <t>头，小河村</t>
    </r>
    <r>
      <rPr>
        <sz val="16"/>
        <rFont val="Times New Roman"/>
        <charset val="0"/>
      </rPr>
      <t>20</t>
    </r>
    <r>
      <rPr>
        <sz val="16"/>
        <rFont val="宋体"/>
        <charset val="0"/>
      </rPr>
      <t>头，海湾村</t>
    </r>
    <r>
      <rPr>
        <sz val="16"/>
        <rFont val="Times New Roman"/>
        <charset val="0"/>
      </rPr>
      <t>40</t>
    </r>
    <r>
      <rPr>
        <sz val="16"/>
        <rFont val="宋体"/>
        <charset val="0"/>
      </rPr>
      <t>头，每头</t>
    </r>
    <r>
      <rPr>
        <sz val="16"/>
        <rFont val="Times New Roman"/>
        <charset val="0"/>
      </rPr>
      <t>3000</t>
    </r>
    <r>
      <rPr>
        <sz val="16"/>
        <rFont val="宋体"/>
        <charset val="0"/>
      </rPr>
      <t>元</t>
    </r>
  </si>
  <si>
    <t>胡川镇基础母牛购进到户补助项目</t>
  </si>
  <si>
    <r>
      <rPr>
        <sz val="16"/>
        <rFont val="宋体"/>
        <charset val="134"/>
      </rPr>
      <t>在胡川镇基础母牛</t>
    </r>
    <r>
      <rPr>
        <sz val="16"/>
        <rFont val="Times New Roman"/>
        <charset val="0"/>
      </rPr>
      <t>186</t>
    </r>
    <r>
      <rPr>
        <sz val="16"/>
        <rFont val="宋体"/>
        <charset val="134"/>
      </rPr>
      <t>户</t>
    </r>
    <r>
      <rPr>
        <sz val="16"/>
        <rFont val="Times New Roman"/>
        <charset val="0"/>
      </rPr>
      <t>252</t>
    </r>
    <r>
      <rPr>
        <sz val="16"/>
        <rFont val="宋体"/>
        <charset val="134"/>
      </rPr>
      <t>头共计</t>
    </r>
    <r>
      <rPr>
        <sz val="16"/>
        <rFont val="Times New Roman"/>
        <charset val="0"/>
      </rPr>
      <t>75.6</t>
    </r>
    <r>
      <rPr>
        <sz val="16"/>
        <rFont val="宋体"/>
        <charset val="134"/>
      </rPr>
      <t>万元，其中：柳湾村</t>
    </r>
    <r>
      <rPr>
        <sz val="16"/>
        <rFont val="Times New Roman"/>
        <charset val="0"/>
      </rPr>
      <t>19</t>
    </r>
    <r>
      <rPr>
        <sz val="16"/>
        <rFont val="宋体"/>
        <charset val="134"/>
      </rPr>
      <t>户</t>
    </r>
    <r>
      <rPr>
        <sz val="16"/>
        <rFont val="Times New Roman"/>
        <charset val="0"/>
      </rPr>
      <t>22</t>
    </r>
    <r>
      <rPr>
        <sz val="16"/>
        <rFont val="宋体"/>
        <charset val="134"/>
      </rPr>
      <t>头；阳山村</t>
    </r>
    <r>
      <rPr>
        <sz val="16"/>
        <rFont val="Times New Roman"/>
        <charset val="0"/>
      </rPr>
      <t>16</t>
    </r>
    <r>
      <rPr>
        <sz val="16"/>
        <rFont val="宋体"/>
        <charset val="134"/>
      </rPr>
      <t>户</t>
    </r>
    <r>
      <rPr>
        <sz val="16"/>
        <rFont val="Times New Roman"/>
        <charset val="0"/>
      </rPr>
      <t>35</t>
    </r>
    <r>
      <rPr>
        <sz val="16"/>
        <rFont val="宋体"/>
        <charset val="134"/>
      </rPr>
      <t>头；深坷村</t>
    </r>
    <r>
      <rPr>
        <sz val="16"/>
        <rFont val="Times New Roman"/>
        <charset val="0"/>
      </rPr>
      <t>16</t>
    </r>
    <r>
      <rPr>
        <sz val="16"/>
        <rFont val="宋体"/>
        <charset val="134"/>
      </rPr>
      <t>户</t>
    </r>
    <r>
      <rPr>
        <sz val="16"/>
        <rFont val="Times New Roman"/>
        <charset val="0"/>
      </rPr>
      <t>24</t>
    </r>
    <r>
      <rPr>
        <sz val="16"/>
        <rFont val="宋体"/>
        <charset val="134"/>
      </rPr>
      <t>头；仓下村</t>
    </r>
    <r>
      <rPr>
        <sz val="16"/>
        <rFont val="Times New Roman"/>
        <charset val="0"/>
      </rPr>
      <t>34</t>
    </r>
    <r>
      <rPr>
        <sz val="16"/>
        <rFont val="宋体"/>
        <charset val="134"/>
      </rPr>
      <t>户</t>
    </r>
    <r>
      <rPr>
        <sz val="16"/>
        <rFont val="Times New Roman"/>
        <charset val="0"/>
      </rPr>
      <t>34</t>
    </r>
    <r>
      <rPr>
        <sz val="16"/>
        <rFont val="宋体"/>
        <charset val="134"/>
      </rPr>
      <t>头；胡川村</t>
    </r>
    <r>
      <rPr>
        <sz val="16"/>
        <rFont val="Times New Roman"/>
        <charset val="0"/>
      </rPr>
      <t>2</t>
    </r>
    <r>
      <rPr>
        <sz val="16"/>
        <rFont val="宋体"/>
        <charset val="134"/>
      </rPr>
      <t>户</t>
    </r>
    <r>
      <rPr>
        <sz val="16"/>
        <rFont val="Times New Roman"/>
        <charset val="0"/>
      </rPr>
      <t>10</t>
    </r>
    <r>
      <rPr>
        <sz val="16"/>
        <rFont val="宋体"/>
        <charset val="134"/>
      </rPr>
      <t>头；王安村</t>
    </r>
    <r>
      <rPr>
        <sz val="16"/>
        <rFont val="Times New Roman"/>
        <charset val="0"/>
      </rPr>
      <t>25</t>
    </r>
    <r>
      <rPr>
        <sz val="16"/>
        <rFont val="宋体"/>
        <charset val="134"/>
      </rPr>
      <t>户</t>
    </r>
    <r>
      <rPr>
        <sz val="16"/>
        <rFont val="Times New Roman"/>
        <charset val="0"/>
      </rPr>
      <t>25</t>
    </r>
    <r>
      <rPr>
        <sz val="16"/>
        <rFont val="宋体"/>
        <charset val="134"/>
      </rPr>
      <t>头，窑上村</t>
    </r>
    <r>
      <rPr>
        <sz val="16"/>
        <rFont val="Times New Roman"/>
        <charset val="0"/>
      </rPr>
      <t>4</t>
    </r>
    <r>
      <rPr>
        <sz val="16"/>
        <rFont val="宋体"/>
        <charset val="134"/>
      </rPr>
      <t>户</t>
    </r>
    <r>
      <rPr>
        <sz val="16"/>
        <rFont val="Times New Roman"/>
        <charset val="0"/>
      </rPr>
      <t>12</t>
    </r>
    <r>
      <rPr>
        <sz val="16"/>
        <rFont val="宋体"/>
        <charset val="134"/>
      </rPr>
      <t>头，后湾村</t>
    </r>
    <r>
      <rPr>
        <sz val="16"/>
        <rFont val="Times New Roman"/>
        <charset val="0"/>
      </rPr>
      <t>7</t>
    </r>
    <r>
      <rPr>
        <sz val="16"/>
        <rFont val="宋体"/>
        <charset val="134"/>
      </rPr>
      <t>户</t>
    </r>
    <r>
      <rPr>
        <sz val="16"/>
        <rFont val="Times New Roman"/>
        <charset val="0"/>
      </rPr>
      <t>14</t>
    </r>
    <r>
      <rPr>
        <sz val="16"/>
        <rFont val="宋体"/>
        <charset val="134"/>
      </rPr>
      <t>头；刘塬村</t>
    </r>
    <r>
      <rPr>
        <sz val="16"/>
        <rFont val="Times New Roman"/>
        <charset val="0"/>
      </rPr>
      <t>2</t>
    </r>
    <r>
      <rPr>
        <sz val="16"/>
        <rFont val="宋体"/>
        <charset val="134"/>
      </rPr>
      <t>户</t>
    </r>
    <r>
      <rPr>
        <sz val="16"/>
        <rFont val="Times New Roman"/>
        <charset val="0"/>
      </rPr>
      <t>2</t>
    </r>
    <r>
      <rPr>
        <sz val="16"/>
        <rFont val="宋体"/>
        <charset val="134"/>
      </rPr>
      <t>头，蒲家村</t>
    </r>
    <r>
      <rPr>
        <sz val="16"/>
        <rFont val="Times New Roman"/>
        <charset val="0"/>
      </rPr>
      <t>9</t>
    </r>
    <r>
      <rPr>
        <sz val="16"/>
        <rFont val="宋体"/>
        <charset val="134"/>
      </rPr>
      <t>户</t>
    </r>
    <r>
      <rPr>
        <sz val="16"/>
        <rFont val="Times New Roman"/>
        <charset val="0"/>
      </rPr>
      <t>17</t>
    </r>
    <r>
      <rPr>
        <sz val="16"/>
        <rFont val="宋体"/>
        <charset val="134"/>
      </rPr>
      <t>头，前梁村</t>
    </r>
    <r>
      <rPr>
        <sz val="16"/>
        <rFont val="Times New Roman"/>
        <charset val="0"/>
      </rPr>
      <t>7</t>
    </r>
    <r>
      <rPr>
        <sz val="16"/>
        <rFont val="宋体"/>
        <charset val="134"/>
      </rPr>
      <t>户</t>
    </r>
    <r>
      <rPr>
        <sz val="16"/>
        <rFont val="Times New Roman"/>
        <charset val="0"/>
      </rPr>
      <t>7</t>
    </r>
    <r>
      <rPr>
        <sz val="16"/>
        <rFont val="宋体"/>
        <charset val="134"/>
      </rPr>
      <t>头，潘峪村</t>
    </r>
    <r>
      <rPr>
        <sz val="16"/>
        <rFont val="Times New Roman"/>
        <charset val="0"/>
      </rPr>
      <t>45</t>
    </r>
    <r>
      <rPr>
        <sz val="16"/>
        <rFont val="宋体"/>
        <charset val="134"/>
      </rPr>
      <t>户</t>
    </r>
    <r>
      <rPr>
        <sz val="16"/>
        <rFont val="Times New Roman"/>
        <charset val="0"/>
      </rPr>
      <t>50</t>
    </r>
    <r>
      <rPr>
        <sz val="16"/>
        <rFont val="宋体"/>
        <charset val="134"/>
      </rPr>
      <t>头。</t>
    </r>
  </si>
  <si>
    <r>
      <rPr>
        <sz val="16"/>
        <rFont val="宋体"/>
        <charset val="134"/>
      </rPr>
      <t>共计</t>
    </r>
    <r>
      <rPr>
        <sz val="16"/>
        <rFont val="Times New Roman"/>
        <charset val="0"/>
      </rPr>
      <t>11</t>
    </r>
    <r>
      <rPr>
        <sz val="16"/>
        <rFont val="宋体"/>
        <charset val="134"/>
      </rPr>
      <t>村</t>
    </r>
    <r>
      <rPr>
        <sz val="16"/>
        <rFont val="Times New Roman"/>
        <charset val="0"/>
      </rPr>
      <t>157</t>
    </r>
    <r>
      <rPr>
        <sz val="16"/>
        <rFont val="宋体"/>
        <charset val="134"/>
      </rPr>
      <t>户</t>
    </r>
    <r>
      <rPr>
        <sz val="16"/>
        <rFont val="Times New Roman"/>
        <charset val="0"/>
      </rPr>
      <t>202</t>
    </r>
    <r>
      <rPr>
        <sz val="16"/>
        <rFont val="宋体"/>
        <charset val="134"/>
      </rPr>
      <t>头，每头补助</t>
    </r>
    <r>
      <rPr>
        <sz val="16"/>
        <rFont val="Times New Roman"/>
        <charset val="0"/>
      </rPr>
      <t>3000</t>
    </r>
    <r>
      <rPr>
        <sz val="16"/>
        <rFont val="宋体"/>
        <charset val="134"/>
      </rPr>
      <t>元，共计</t>
    </r>
    <r>
      <rPr>
        <sz val="16"/>
        <rFont val="Times New Roman"/>
        <charset val="0"/>
      </rPr>
      <t>60.6</t>
    </r>
    <r>
      <rPr>
        <sz val="16"/>
        <rFont val="宋体"/>
        <charset val="134"/>
      </rPr>
      <t>万元。其中王山村</t>
    </r>
    <r>
      <rPr>
        <sz val="16"/>
        <rFont val="Times New Roman"/>
        <charset val="0"/>
      </rPr>
      <t>1</t>
    </r>
    <r>
      <rPr>
        <sz val="16"/>
        <rFont val="宋体"/>
        <charset val="134"/>
      </rPr>
      <t>户</t>
    </r>
    <r>
      <rPr>
        <sz val="16"/>
        <rFont val="Times New Roman"/>
        <charset val="0"/>
      </rPr>
      <t>1</t>
    </r>
    <r>
      <rPr>
        <sz val="16"/>
        <rFont val="宋体"/>
        <charset val="134"/>
      </rPr>
      <t>头、董家村</t>
    </r>
    <r>
      <rPr>
        <sz val="16"/>
        <rFont val="Times New Roman"/>
        <charset val="0"/>
      </rPr>
      <t>3</t>
    </r>
    <r>
      <rPr>
        <sz val="16"/>
        <rFont val="宋体"/>
        <charset val="134"/>
      </rPr>
      <t>户</t>
    </r>
    <r>
      <rPr>
        <sz val="16"/>
        <rFont val="Times New Roman"/>
        <charset val="0"/>
      </rPr>
      <t>3</t>
    </r>
    <r>
      <rPr>
        <sz val="16"/>
        <rFont val="宋体"/>
        <charset val="134"/>
      </rPr>
      <t>头、丰银村</t>
    </r>
    <r>
      <rPr>
        <sz val="16"/>
        <rFont val="Times New Roman"/>
        <charset val="0"/>
      </rPr>
      <t>4</t>
    </r>
    <r>
      <rPr>
        <sz val="16"/>
        <rFont val="宋体"/>
        <charset val="134"/>
      </rPr>
      <t>户</t>
    </r>
    <r>
      <rPr>
        <sz val="16"/>
        <rFont val="Times New Roman"/>
        <charset val="0"/>
      </rPr>
      <t>4</t>
    </r>
    <r>
      <rPr>
        <sz val="16"/>
        <rFont val="宋体"/>
        <charset val="134"/>
      </rPr>
      <t>头、米家村</t>
    </r>
    <r>
      <rPr>
        <sz val="16"/>
        <rFont val="Times New Roman"/>
        <charset val="0"/>
      </rPr>
      <t>21</t>
    </r>
    <r>
      <rPr>
        <sz val="16"/>
        <rFont val="宋体"/>
        <charset val="134"/>
      </rPr>
      <t>户</t>
    </r>
    <r>
      <rPr>
        <sz val="16"/>
        <rFont val="Times New Roman"/>
        <charset val="0"/>
      </rPr>
      <t>21</t>
    </r>
    <r>
      <rPr>
        <sz val="16"/>
        <rFont val="宋体"/>
        <charset val="134"/>
      </rPr>
      <t>头、芦科村</t>
    </r>
    <r>
      <rPr>
        <sz val="16"/>
        <rFont val="Times New Roman"/>
        <charset val="0"/>
      </rPr>
      <t>28</t>
    </r>
    <r>
      <rPr>
        <sz val="16"/>
        <rFont val="宋体"/>
        <charset val="134"/>
      </rPr>
      <t>户</t>
    </r>
    <r>
      <rPr>
        <sz val="16"/>
        <rFont val="Times New Roman"/>
        <charset val="0"/>
      </rPr>
      <t>60</t>
    </r>
    <r>
      <rPr>
        <sz val="16"/>
        <rFont val="宋体"/>
        <charset val="134"/>
      </rPr>
      <t>头、罗湾村</t>
    </r>
    <r>
      <rPr>
        <sz val="16"/>
        <rFont val="Times New Roman"/>
        <charset val="0"/>
      </rPr>
      <t>2</t>
    </r>
    <r>
      <rPr>
        <sz val="16"/>
        <rFont val="宋体"/>
        <charset val="134"/>
      </rPr>
      <t>户</t>
    </r>
    <r>
      <rPr>
        <sz val="16"/>
        <rFont val="Times New Roman"/>
        <charset val="0"/>
      </rPr>
      <t>4</t>
    </r>
    <r>
      <rPr>
        <sz val="16"/>
        <rFont val="宋体"/>
        <charset val="134"/>
      </rPr>
      <t>头、王家村</t>
    </r>
    <r>
      <rPr>
        <sz val="16"/>
        <rFont val="Times New Roman"/>
        <charset val="0"/>
      </rPr>
      <t>17</t>
    </r>
    <r>
      <rPr>
        <sz val="16"/>
        <rFont val="宋体"/>
        <charset val="134"/>
      </rPr>
      <t>户</t>
    </r>
    <r>
      <rPr>
        <sz val="16"/>
        <rFont val="Times New Roman"/>
        <charset val="0"/>
      </rPr>
      <t>17</t>
    </r>
    <r>
      <rPr>
        <sz val="16"/>
        <rFont val="宋体"/>
        <charset val="134"/>
      </rPr>
      <t>头、五星村</t>
    </r>
    <r>
      <rPr>
        <sz val="16"/>
        <rFont val="Times New Roman"/>
        <charset val="0"/>
      </rPr>
      <t>33</t>
    </r>
    <r>
      <rPr>
        <sz val="16"/>
        <rFont val="宋体"/>
        <charset val="134"/>
      </rPr>
      <t>户</t>
    </r>
    <r>
      <rPr>
        <sz val="16"/>
        <rFont val="Times New Roman"/>
        <charset val="0"/>
      </rPr>
      <t>33</t>
    </r>
    <r>
      <rPr>
        <sz val="16"/>
        <rFont val="宋体"/>
        <charset val="134"/>
      </rPr>
      <t>头、杜家村</t>
    </r>
    <r>
      <rPr>
        <sz val="16"/>
        <rFont val="Times New Roman"/>
        <charset val="0"/>
      </rPr>
      <t>30</t>
    </r>
    <r>
      <rPr>
        <sz val="16"/>
        <rFont val="宋体"/>
        <charset val="134"/>
      </rPr>
      <t>户</t>
    </r>
    <r>
      <rPr>
        <sz val="16"/>
        <rFont val="Times New Roman"/>
        <charset val="0"/>
      </rPr>
      <t>30</t>
    </r>
    <r>
      <rPr>
        <sz val="16"/>
        <rFont val="宋体"/>
        <charset val="134"/>
      </rPr>
      <t>头、小湾村</t>
    </r>
    <r>
      <rPr>
        <sz val="16"/>
        <rFont val="Times New Roman"/>
        <charset val="0"/>
      </rPr>
      <t>11</t>
    </r>
    <r>
      <rPr>
        <sz val="16"/>
        <rFont val="宋体"/>
        <charset val="134"/>
      </rPr>
      <t>户</t>
    </r>
    <r>
      <rPr>
        <sz val="16"/>
        <rFont val="Times New Roman"/>
        <charset val="0"/>
      </rPr>
      <t>12</t>
    </r>
    <r>
      <rPr>
        <sz val="16"/>
        <rFont val="宋体"/>
        <charset val="134"/>
      </rPr>
      <t>头，刘堡村</t>
    </r>
    <r>
      <rPr>
        <sz val="16"/>
        <rFont val="Times New Roman"/>
        <charset val="0"/>
      </rPr>
      <t>7</t>
    </r>
    <r>
      <rPr>
        <sz val="16"/>
        <rFont val="宋体"/>
        <charset val="134"/>
      </rPr>
      <t>户</t>
    </r>
    <r>
      <rPr>
        <sz val="16"/>
        <rFont val="Times New Roman"/>
        <charset val="0"/>
      </rPr>
      <t>17</t>
    </r>
    <r>
      <rPr>
        <sz val="16"/>
        <rFont val="宋体"/>
        <charset val="134"/>
      </rPr>
      <t>头。</t>
    </r>
  </si>
  <si>
    <r>
      <rPr>
        <sz val="16"/>
        <rFont val="宋体"/>
        <charset val="134"/>
      </rPr>
      <t>共</t>
    </r>
    <r>
      <rPr>
        <sz val="16"/>
        <rFont val="Times New Roman"/>
        <charset val="0"/>
      </rPr>
      <t>253</t>
    </r>
    <r>
      <rPr>
        <sz val="16"/>
        <rFont val="宋体"/>
        <charset val="134"/>
      </rPr>
      <t>户</t>
    </r>
    <r>
      <rPr>
        <sz val="16"/>
        <rFont val="Times New Roman"/>
        <charset val="0"/>
      </rPr>
      <t>558</t>
    </r>
    <r>
      <rPr>
        <sz val="16"/>
        <rFont val="宋体"/>
        <charset val="134"/>
      </rPr>
      <t>头。堡山村</t>
    </r>
    <r>
      <rPr>
        <sz val="16"/>
        <rFont val="Times New Roman"/>
        <charset val="0"/>
      </rPr>
      <t>42</t>
    </r>
    <r>
      <rPr>
        <sz val="16"/>
        <rFont val="宋体"/>
        <charset val="134"/>
      </rPr>
      <t>户</t>
    </r>
    <r>
      <rPr>
        <sz val="16"/>
        <rFont val="Times New Roman"/>
        <charset val="0"/>
      </rPr>
      <t>86</t>
    </r>
    <r>
      <rPr>
        <sz val="16"/>
        <rFont val="宋体"/>
        <charset val="134"/>
      </rPr>
      <t>头、崔湾村</t>
    </r>
    <r>
      <rPr>
        <sz val="16"/>
        <rFont val="Times New Roman"/>
        <charset val="0"/>
      </rPr>
      <t>20</t>
    </r>
    <r>
      <rPr>
        <sz val="16"/>
        <rFont val="宋体"/>
        <charset val="134"/>
      </rPr>
      <t>户</t>
    </r>
    <r>
      <rPr>
        <sz val="16"/>
        <rFont val="Times New Roman"/>
        <charset val="0"/>
      </rPr>
      <t>35</t>
    </r>
    <r>
      <rPr>
        <sz val="16"/>
        <rFont val="宋体"/>
        <charset val="134"/>
      </rPr>
      <t>头、前山村</t>
    </r>
    <r>
      <rPr>
        <sz val="16"/>
        <rFont val="Times New Roman"/>
        <charset val="0"/>
      </rPr>
      <t>30</t>
    </r>
    <r>
      <rPr>
        <sz val="16"/>
        <rFont val="宋体"/>
        <charset val="134"/>
      </rPr>
      <t>户</t>
    </r>
    <r>
      <rPr>
        <sz val="16"/>
        <rFont val="Times New Roman"/>
        <charset val="0"/>
      </rPr>
      <t>40</t>
    </r>
    <r>
      <rPr>
        <sz val="16"/>
        <rFont val="宋体"/>
        <charset val="134"/>
      </rPr>
      <t>头、上磨村</t>
    </r>
    <r>
      <rPr>
        <sz val="16"/>
        <rFont val="Times New Roman"/>
        <charset val="0"/>
      </rPr>
      <t>16</t>
    </r>
    <r>
      <rPr>
        <sz val="16"/>
        <rFont val="宋体"/>
        <charset val="134"/>
      </rPr>
      <t>户</t>
    </r>
    <r>
      <rPr>
        <sz val="16"/>
        <rFont val="Times New Roman"/>
        <charset val="0"/>
      </rPr>
      <t>40</t>
    </r>
    <r>
      <rPr>
        <sz val="16"/>
        <rFont val="宋体"/>
        <charset val="134"/>
      </rPr>
      <t>头、西夭村</t>
    </r>
    <r>
      <rPr>
        <sz val="16"/>
        <rFont val="Times New Roman"/>
        <charset val="0"/>
      </rPr>
      <t>5</t>
    </r>
    <r>
      <rPr>
        <sz val="16"/>
        <rFont val="宋体"/>
        <charset val="134"/>
      </rPr>
      <t>户</t>
    </r>
    <r>
      <rPr>
        <sz val="16"/>
        <rFont val="Times New Roman"/>
        <charset val="0"/>
      </rPr>
      <t>5</t>
    </r>
    <r>
      <rPr>
        <sz val="16"/>
        <rFont val="宋体"/>
        <charset val="134"/>
      </rPr>
      <t>头、阳上村</t>
    </r>
    <r>
      <rPr>
        <sz val="16"/>
        <rFont val="Times New Roman"/>
        <charset val="0"/>
      </rPr>
      <t>4</t>
    </r>
    <r>
      <rPr>
        <sz val="16"/>
        <rFont val="宋体"/>
        <charset val="134"/>
      </rPr>
      <t>户</t>
    </r>
    <r>
      <rPr>
        <sz val="16"/>
        <rFont val="Times New Roman"/>
        <charset val="0"/>
      </rPr>
      <t>10</t>
    </r>
    <r>
      <rPr>
        <sz val="16"/>
        <rFont val="宋体"/>
        <charset val="134"/>
      </rPr>
      <t>头、刘家村</t>
    </r>
    <r>
      <rPr>
        <sz val="16"/>
        <rFont val="Times New Roman"/>
        <charset val="0"/>
      </rPr>
      <t>6</t>
    </r>
    <r>
      <rPr>
        <sz val="16"/>
        <rFont val="宋体"/>
        <charset val="134"/>
      </rPr>
      <t>户</t>
    </r>
    <r>
      <rPr>
        <sz val="16"/>
        <rFont val="Times New Roman"/>
        <charset val="0"/>
      </rPr>
      <t>22</t>
    </r>
    <r>
      <rPr>
        <sz val="16"/>
        <rFont val="宋体"/>
        <charset val="134"/>
      </rPr>
      <t>头、瓦泉村</t>
    </r>
    <r>
      <rPr>
        <sz val="16"/>
        <rFont val="Times New Roman"/>
        <charset val="0"/>
      </rPr>
      <t>40</t>
    </r>
    <r>
      <rPr>
        <sz val="16"/>
        <rFont val="宋体"/>
        <charset val="134"/>
      </rPr>
      <t>户</t>
    </r>
    <r>
      <rPr>
        <sz val="16"/>
        <rFont val="Times New Roman"/>
        <charset val="0"/>
      </rPr>
      <t>70</t>
    </r>
    <r>
      <rPr>
        <sz val="16"/>
        <rFont val="宋体"/>
        <charset val="134"/>
      </rPr>
      <t>头、孟寺村</t>
    </r>
    <r>
      <rPr>
        <sz val="16"/>
        <rFont val="Times New Roman"/>
        <charset val="0"/>
      </rPr>
      <t>50</t>
    </r>
    <r>
      <rPr>
        <sz val="16"/>
        <rFont val="宋体"/>
        <charset val="134"/>
      </rPr>
      <t>户</t>
    </r>
    <r>
      <rPr>
        <sz val="16"/>
        <rFont val="Times New Roman"/>
        <charset val="0"/>
      </rPr>
      <t>150</t>
    </r>
    <r>
      <rPr>
        <sz val="16"/>
        <rFont val="宋体"/>
        <charset val="134"/>
      </rPr>
      <t>头、袁川村</t>
    </r>
    <r>
      <rPr>
        <sz val="16"/>
        <rFont val="Times New Roman"/>
        <charset val="0"/>
      </rPr>
      <t>40</t>
    </r>
    <r>
      <rPr>
        <sz val="16"/>
        <rFont val="宋体"/>
        <charset val="134"/>
      </rPr>
      <t>户</t>
    </r>
    <r>
      <rPr>
        <sz val="16"/>
        <rFont val="Times New Roman"/>
        <charset val="0"/>
      </rPr>
      <t>100</t>
    </r>
    <r>
      <rPr>
        <sz val="16"/>
        <rFont val="宋体"/>
        <charset val="134"/>
      </rPr>
      <t>头。每头补助</t>
    </r>
    <r>
      <rPr>
        <sz val="16"/>
        <rFont val="Times New Roman"/>
        <charset val="0"/>
      </rPr>
      <t>3000</t>
    </r>
    <r>
      <rPr>
        <sz val="16"/>
        <rFont val="宋体"/>
        <charset val="134"/>
      </rPr>
      <t>元。</t>
    </r>
  </si>
  <si>
    <r>
      <rPr>
        <sz val="16"/>
        <rFont val="宋体"/>
        <charset val="134"/>
      </rPr>
      <t>共</t>
    </r>
    <r>
      <rPr>
        <sz val="16"/>
        <rFont val="Times New Roman"/>
        <charset val="0"/>
      </rPr>
      <t>32</t>
    </r>
    <r>
      <rPr>
        <sz val="16"/>
        <rFont val="宋体"/>
        <charset val="134"/>
      </rPr>
      <t>户</t>
    </r>
    <r>
      <rPr>
        <sz val="16"/>
        <rFont val="Times New Roman"/>
        <charset val="0"/>
      </rPr>
      <t>111</t>
    </r>
    <r>
      <rPr>
        <sz val="16"/>
        <rFont val="宋体"/>
        <charset val="134"/>
      </rPr>
      <t>头，（</t>
    </r>
    <r>
      <rPr>
        <sz val="16"/>
        <rFont val="Times New Roman"/>
        <charset val="0"/>
      </rPr>
      <t>3000</t>
    </r>
    <r>
      <rPr>
        <sz val="16"/>
        <rFont val="宋体"/>
        <charset val="134"/>
      </rPr>
      <t>元</t>
    </r>
    <r>
      <rPr>
        <sz val="16"/>
        <rFont val="Times New Roman"/>
        <charset val="0"/>
      </rPr>
      <t>/</t>
    </r>
    <r>
      <rPr>
        <sz val="16"/>
        <rFont val="宋体"/>
        <charset val="134"/>
      </rPr>
      <t>头），共</t>
    </r>
    <r>
      <rPr>
        <sz val="16"/>
        <rFont val="Times New Roman"/>
        <charset val="0"/>
      </rPr>
      <t>33.3000</t>
    </r>
    <r>
      <rPr>
        <sz val="16"/>
        <rFont val="宋体"/>
        <charset val="134"/>
      </rPr>
      <t>万元。梁湾村</t>
    </r>
    <r>
      <rPr>
        <sz val="16"/>
        <rFont val="Times New Roman"/>
        <charset val="0"/>
      </rPr>
      <t>21</t>
    </r>
    <r>
      <rPr>
        <sz val="16"/>
        <rFont val="宋体"/>
        <charset val="134"/>
      </rPr>
      <t>户</t>
    </r>
    <r>
      <rPr>
        <sz val="16"/>
        <rFont val="Times New Roman"/>
        <charset val="0"/>
      </rPr>
      <t>42</t>
    </r>
    <r>
      <rPr>
        <sz val="16"/>
        <rFont val="宋体"/>
        <charset val="134"/>
      </rPr>
      <t>头、灵台村</t>
    </r>
    <r>
      <rPr>
        <sz val="16"/>
        <rFont val="Times New Roman"/>
        <charset val="0"/>
      </rPr>
      <t>30</t>
    </r>
    <r>
      <rPr>
        <sz val="16"/>
        <rFont val="宋体"/>
        <charset val="134"/>
      </rPr>
      <t>头</t>
    </r>
    <r>
      <rPr>
        <sz val="16"/>
        <rFont val="Times New Roman"/>
        <charset val="0"/>
      </rPr>
      <t>3</t>
    </r>
    <r>
      <rPr>
        <sz val="16"/>
        <rFont val="宋体"/>
        <charset val="134"/>
      </rPr>
      <t>户、古土村</t>
    </r>
    <r>
      <rPr>
        <sz val="16"/>
        <rFont val="Times New Roman"/>
        <charset val="0"/>
      </rPr>
      <t>2</t>
    </r>
    <r>
      <rPr>
        <sz val="16"/>
        <rFont val="宋体"/>
        <charset val="134"/>
      </rPr>
      <t>头</t>
    </r>
    <r>
      <rPr>
        <sz val="16"/>
        <rFont val="Times New Roman"/>
        <charset val="0"/>
      </rPr>
      <t>1</t>
    </r>
    <r>
      <rPr>
        <sz val="16"/>
        <rFont val="宋体"/>
        <charset val="134"/>
      </rPr>
      <t>户、城子村</t>
    </r>
    <r>
      <rPr>
        <sz val="16"/>
        <rFont val="Times New Roman"/>
        <charset val="0"/>
      </rPr>
      <t>7</t>
    </r>
    <r>
      <rPr>
        <sz val="16"/>
        <rFont val="宋体"/>
        <charset val="134"/>
      </rPr>
      <t>户</t>
    </r>
    <r>
      <rPr>
        <sz val="16"/>
        <rFont val="Times New Roman"/>
        <charset val="0"/>
      </rPr>
      <t>37</t>
    </r>
    <r>
      <rPr>
        <sz val="16"/>
        <rFont val="宋体"/>
        <charset val="134"/>
      </rPr>
      <t>头。</t>
    </r>
  </si>
  <si>
    <r>
      <rPr>
        <b/>
        <sz val="16"/>
        <rFont val="宋体"/>
        <charset val="134"/>
      </rPr>
      <t>概算投资</t>
    </r>
    <r>
      <rPr>
        <b/>
        <sz val="16"/>
        <rFont val="Times New Roman"/>
        <charset val="0"/>
      </rPr>
      <t>220.08</t>
    </r>
    <r>
      <rPr>
        <b/>
        <sz val="16"/>
        <rFont val="宋体"/>
        <charset val="134"/>
      </rPr>
      <t>万元用于实施一般户基础母羊购进补助项目</t>
    </r>
    <r>
      <rPr>
        <b/>
        <sz val="16"/>
        <rFont val="Times New Roman"/>
        <charset val="0"/>
      </rPr>
      <t>7336</t>
    </r>
    <r>
      <rPr>
        <b/>
        <sz val="16"/>
        <rFont val="宋体"/>
        <charset val="134"/>
      </rPr>
      <t>只，每只补助</t>
    </r>
    <r>
      <rPr>
        <b/>
        <sz val="16"/>
        <rFont val="Times New Roman"/>
        <charset val="0"/>
      </rPr>
      <t>300</t>
    </r>
    <r>
      <rPr>
        <b/>
        <sz val="16"/>
        <rFont val="宋体"/>
        <charset val="134"/>
      </rPr>
      <t>元。</t>
    </r>
  </si>
  <si>
    <t>在木河乡实施一般户基础母羊到户补助项目230只，每只300元。共补助6.9万元。其中：坪王村10户150只，下庞村8户80只。</t>
  </si>
  <si>
    <r>
      <rPr>
        <sz val="16"/>
        <rFont val="宋体"/>
        <charset val="134"/>
      </rPr>
      <t>连五乡投入</t>
    </r>
    <r>
      <rPr>
        <sz val="16"/>
        <rFont val="Times New Roman"/>
        <charset val="0"/>
      </rPr>
      <t>20.25</t>
    </r>
    <r>
      <rPr>
        <sz val="16"/>
        <rFont val="宋体"/>
        <charset val="134"/>
      </rPr>
      <t>万元购进基础母羊</t>
    </r>
    <r>
      <rPr>
        <sz val="16"/>
        <rFont val="Times New Roman"/>
        <charset val="0"/>
      </rPr>
      <t>675</t>
    </r>
    <r>
      <rPr>
        <sz val="16"/>
        <rFont val="宋体"/>
        <charset val="134"/>
      </rPr>
      <t>只，每只补助</t>
    </r>
    <r>
      <rPr>
        <sz val="16"/>
        <rFont val="Times New Roman"/>
        <charset val="0"/>
      </rPr>
      <t>300</t>
    </r>
    <r>
      <rPr>
        <sz val="16"/>
        <rFont val="宋体"/>
        <charset val="134"/>
      </rPr>
      <t>元。其中连五村</t>
    </r>
    <r>
      <rPr>
        <sz val="16"/>
        <rFont val="Times New Roman"/>
        <charset val="0"/>
      </rPr>
      <t>14</t>
    </r>
    <r>
      <rPr>
        <sz val="16"/>
        <rFont val="宋体"/>
        <charset val="134"/>
      </rPr>
      <t>户</t>
    </r>
    <r>
      <rPr>
        <sz val="16"/>
        <rFont val="Times New Roman"/>
        <charset val="0"/>
      </rPr>
      <t>420</t>
    </r>
    <r>
      <rPr>
        <sz val="16"/>
        <rFont val="宋体"/>
        <charset val="134"/>
      </rPr>
      <t>只，四合村</t>
    </r>
    <r>
      <rPr>
        <sz val="16"/>
        <rFont val="Times New Roman"/>
        <charset val="0"/>
      </rPr>
      <t>2</t>
    </r>
    <r>
      <rPr>
        <sz val="16"/>
        <rFont val="宋体"/>
        <charset val="134"/>
      </rPr>
      <t>户</t>
    </r>
    <r>
      <rPr>
        <sz val="16"/>
        <rFont val="Times New Roman"/>
        <charset val="0"/>
      </rPr>
      <t>15</t>
    </r>
    <r>
      <rPr>
        <sz val="16"/>
        <rFont val="宋体"/>
        <charset val="134"/>
      </rPr>
      <t>只，陈家村</t>
    </r>
    <r>
      <rPr>
        <sz val="16"/>
        <rFont val="Times New Roman"/>
        <charset val="0"/>
      </rPr>
      <t>6</t>
    </r>
    <r>
      <rPr>
        <sz val="16"/>
        <rFont val="宋体"/>
        <charset val="134"/>
      </rPr>
      <t>户</t>
    </r>
    <r>
      <rPr>
        <sz val="16"/>
        <rFont val="Times New Roman"/>
        <charset val="0"/>
      </rPr>
      <t>200</t>
    </r>
    <r>
      <rPr>
        <sz val="16"/>
        <rFont val="宋体"/>
        <charset val="134"/>
      </rPr>
      <t>只，高庄村</t>
    </r>
    <r>
      <rPr>
        <sz val="16"/>
        <rFont val="Times New Roman"/>
        <charset val="0"/>
      </rPr>
      <t>10</t>
    </r>
    <r>
      <rPr>
        <sz val="16"/>
        <rFont val="宋体"/>
        <charset val="134"/>
      </rPr>
      <t>户</t>
    </r>
    <r>
      <rPr>
        <sz val="16"/>
        <rFont val="Times New Roman"/>
        <charset val="0"/>
      </rPr>
      <t>40</t>
    </r>
    <r>
      <rPr>
        <sz val="16"/>
        <rFont val="宋体"/>
        <charset val="134"/>
      </rPr>
      <t>只，</t>
    </r>
  </si>
  <si>
    <r>
      <rPr>
        <sz val="16"/>
        <rFont val="宋体"/>
        <charset val="0"/>
      </rPr>
      <t>在马关镇</t>
    </r>
    <r>
      <rPr>
        <sz val="16"/>
        <rFont val="Times New Roman"/>
        <charset val="0"/>
      </rPr>
      <t>7</t>
    </r>
    <r>
      <rPr>
        <sz val="16"/>
        <rFont val="宋体"/>
        <charset val="0"/>
      </rPr>
      <t>个村实施新增基础母羊到户补助项目</t>
    </r>
    <r>
      <rPr>
        <sz val="16"/>
        <rFont val="Times New Roman"/>
        <charset val="0"/>
      </rPr>
      <t>690</t>
    </r>
    <r>
      <rPr>
        <sz val="16"/>
        <rFont val="宋体"/>
        <charset val="0"/>
      </rPr>
      <t>只，每只补助</t>
    </r>
    <r>
      <rPr>
        <sz val="16"/>
        <rFont val="Times New Roman"/>
        <charset val="0"/>
      </rPr>
      <t>300</t>
    </r>
    <r>
      <rPr>
        <sz val="16"/>
        <rFont val="宋体"/>
        <charset val="0"/>
      </rPr>
      <t>元，共补助</t>
    </r>
    <r>
      <rPr>
        <sz val="16"/>
        <rFont val="Times New Roman"/>
        <charset val="0"/>
      </rPr>
      <t>20.7</t>
    </r>
    <r>
      <rPr>
        <sz val="16"/>
        <rFont val="宋体"/>
        <charset val="0"/>
      </rPr>
      <t>万元；其中八杜村</t>
    </r>
    <r>
      <rPr>
        <sz val="16"/>
        <rFont val="Times New Roman"/>
        <charset val="0"/>
      </rPr>
      <t>5</t>
    </r>
    <r>
      <rPr>
        <sz val="16"/>
        <rFont val="宋体"/>
        <charset val="0"/>
      </rPr>
      <t>户</t>
    </r>
    <r>
      <rPr>
        <sz val="16"/>
        <rFont val="Times New Roman"/>
        <charset val="0"/>
      </rPr>
      <t>190</t>
    </r>
    <r>
      <rPr>
        <sz val="16"/>
        <rFont val="宋体"/>
        <charset val="0"/>
      </rPr>
      <t>只、草湾村</t>
    </r>
    <r>
      <rPr>
        <sz val="16"/>
        <rFont val="Times New Roman"/>
        <charset val="0"/>
      </rPr>
      <t>7</t>
    </r>
    <r>
      <rPr>
        <sz val="16"/>
        <rFont val="宋体"/>
        <charset val="0"/>
      </rPr>
      <t>户</t>
    </r>
    <r>
      <rPr>
        <sz val="16"/>
        <rFont val="Times New Roman"/>
        <charset val="0"/>
      </rPr>
      <t>100</t>
    </r>
    <r>
      <rPr>
        <sz val="16"/>
        <rFont val="宋体"/>
        <charset val="0"/>
      </rPr>
      <t>只、东庄村</t>
    </r>
    <r>
      <rPr>
        <sz val="16"/>
        <rFont val="Times New Roman"/>
        <charset val="0"/>
      </rPr>
      <t>100</t>
    </r>
    <r>
      <rPr>
        <sz val="16"/>
        <rFont val="宋体"/>
        <charset val="0"/>
      </rPr>
      <t>只，马堡村</t>
    </r>
    <r>
      <rPr>
        <sz val="16"/>
        <rFont val="Times New Roman"/>
        <charset val="0"/>
      </rPr>
      <t>2</t>
    </r>
    <r>
      <rPr>
        <sz val="16"/>
        <rFont val="宋体"/>
        <charset val="0"/>
      </rPr>
      <t>户</t>
    </r>
    <r>
      <rPr>
        <sz val="16"/>
        <rFont val="Times New Roman"/>
        <charset val="0"/>
      </rPr>
      <t>40</t>
    </r>
    <r>
      <rPr>
        <sz val="16"/>
        <rFont val="宋体"/>
        <charset val="0"/>
      </rPr>
      <t>只，韦沟村</t>
    </r>
    <r>
      <rPr>
        <sz val="16"/>
        <rFont val="Times New Roman"/>
        <charset val="0"/>
      </rPr>
      <t>1</t>
    </r>
    <r>
      <rPr>
        <sz val="16"/>
        <rFont val="宋体"/>
        <charset val="0"/>
      </rPr>
      <t>户</t>
    </r>
    <r>
      <rPr>
        <sz val="16"/>
        <rFont val="Times New Roman"/>
        <charset val="0"/>
      </rPr>
      <t>10</t>
    </r>
    <r>
      <rPr>
        <sz val="16"/>
        <rFont val="宋体"/>
        <charset val="0"/>
      </rPr>
      <t>只，上河村</t>
    </r>
    <r>
      <rPr>
        <sz val="16"/>
        <rFont val="Times New Roman"/>
        <charset val="0"/>
      </rPr>
      <t>1</t>
    </r>
    <r>
      <rPr>
        <sz val="16"/>
        <rFont val="宋体"/>
        <charset val="0"/>
      </rPr>
      <t>户</t>
    </r>
    <r>
      <rPr>
        <sz val="16"/>
        <rFont val="Times New Roman"/>
        <charset val="0"/>
      </rPr>
      <t>30</t>
    </r>
    <r>
      <rPr>
        <sz val="16"/>
        <rFont val="宋体"/>
        <charset val="0"/>
      </rPr>
      <t>只，小庄村</t>
    </r>
    <r>
      <rPr>
        <sz val="16"/>
        <rFont val="Times New Roman"/>
        <charset val="0"/>
      </rPr>
      <t>8</t>
    </r>
    <r>
      <rPr>
        <sz val="16"/>
        <rFont val="宋体"/>
        <charset val="0"/>
      </rPr>
      <t>户</t>
    </r>
    <r>
      <rPr>
        <sz val="16"/>
        <rFont val="Times New Roman"/>
        <charset val="0"/>
      </rPr>
      <t>220</t>
    </r>
    <r>
      <rPr>
        <sz val="16"/>
        <rFont val="宋体"/>
        <charset val="0"/>
      </rPr>
      <t>只。</t>
    </r>
  </si>
  <si>
    <r>
      <rPr>
        <sz val="16"/>
        <rFont val="宋体"/>
        <charset val="134"/>
      </rPr>
      <t>针对一般户，在马鹿镇申报基础母羊涉及一般户</t>
    </r>
    <r>
      <rPr>
        <sz val="16"/>
        <rFont val="Times New Roman"/>
        <charset val="0"/>
      </rPr>
      <t>25</t>
    </r>
    <r>
      <rPr>
        <sz val="16"/>
        <rFont val="宋体"/>
        <charset val="134"/>
      </rPr>
      <t>户</t>
    </r>
    <r>
      <rPr>
        <sz val="16"/>
        <rFont val="Times New Roman"/>
        <charset val="0"/>
      </rPr>
      <t>670</t>
    </r>
    <r>
      <rPr>
        <sz val="16"/>
        <rFont val="宋体"/>
        <charset val="134"/>
      </rPr>
      <t>只，每只补助</t>
    </r>
    <r>
      <rPr>
        <sz val="16"/>
        <rFont val="Times New Roman"/>
        <charset val="0"/>
      </rPr>
      <t>300</t>
    </r>
    <r>
      <rPr>
        <sz val="16"/>
        <rFont val="宋体"/>
        <charset val="134"/>
      </rPr>
      <t>元，申请补助资金</t>
    </r>
    <r>
      <rPr>
        <sz val="16"/>
        <rFont val="Times New Roman"/>
        <charset val="0"/>
      </rPr>
      <t>20.1</t>
    </r>
    <r>
      <rPr>
        <sz val="16"/>
        <rFont val="宋体"/>
        <charset val="134"/>
      </rPr>
      <t>万元。其中大滩村</t>
    </r>
    <r>
      <rPr>
        <sz val="16"/>
        <rFont val="Times New Roman"/>
        <charset val="0"/>
      </rPr>
      <t>5</t>
    </r>
    <r>
      <rPr>
        <sz val="16"/>
        <rFont val="宋体"/>
        <charset val="134"/>
      </rPr>
      <t>户</t>
    </r>
    <r>
      <rPr>
        <sz val="16"/>
        <rFont val="Times New Roman"/>
        <charset val="0"/>
      </rPr>
      <t>80</t>
    </r>
    <r>
      <rPr>
        <sz val="16"/>
        <rFont val="宋体"/>
        <charset val="134"/>
      </rPr>
      <t>只、金川村</t>
    </r>
    <r>
      <rPr>
        <sz val="16"/>
        <rFont val="Times New Roman"/>
        <charset val="0"/>
      </rPr>
      <t>10</t>
    </r>
    <r>
      <rPr>
        <sz val="16"/>
        <rFont val="宋体"/>
        <charset val="134"/>
      </rPr>
      <t>户</t>
    </r>
    <r>
      <rPr>
        <sz val="16"/>
        <rFont val="Times New Roman"/>
        <charset val="0"/>
      </rPr>
      <t>250</t>
    </r>
    <r>
      <rPr>
        <sz val="16"/>
        <rFont val="宋体"/>
        <charset val="134"/>
      </rPr>
      <t>只、牌楼村</t>
    </r>
    <r>
      <rPr>
        <sz val="16"/>
        <rFont val="Times New Roman"/>
        <charset val="0"/>
      </rPr>
      <t>2</t>
    </r>
    <r>
      <rPr>
        <sz val="16"/>
        <rFont val="宋体"/>
        <charset val="134"/>
      </rPr>
      <t>户</t>
    </r>
    <r>
      <rPr>
        <sz val="16"/>
        <rFont val="Times New Roman"/>
        <charset val="0"/>
      </rPr>
      <t>100</t>
    </r>
    <r>
      <rPr>
        <sz val="16"/>
        <rFont val="宋体"/>
        <charset val="134"/>
      </rPr>
      <t>只、草川村</t>
    </r>
    <r>
      <rPr>
        <sz val="16"/>
        <rFont val="Times New Roman"/>
        <charset val="0"/>
      </rPr>
      <t>6</t>
    </r>
    <r>
      <rPr>
        <sz val="16"/>
        <rFont val="宋体"/>
        <charset val="134"/>
      </rPr>
      <t>户</t>
    </r>
    <r>
      <rPr>
        <sz val="16"/>
        <rFont val="Times New Roman"/>
        <charset val="0"/>
      </rPr>
      <t>90</t>
    </r>
    <r>
      <rPr>
        <sz val="16"/>
        <rFont val="宋体"/>
        <charset val="134"/>
      </rPr>
      <t>只、石庄科村</t>
    </r>
    <r>
      <rPr>
        <sz val="16"/>
        <rFont val="Times New Roman"/>
        <charset val="0"/>
      </rPr>
      <t>2</t>
    </r>
    <r>
      <rPr>
        <sz val="16"/>
        <rFont val="宋体"/>
        <charset val="134"/>
      </rPr>
      <t>户</t>
    </r>
    <r>
      <rPr>
        <sz val="16"/>
        <rFont val="Times New Roman"/>
        <charset val="0"/>
      </rPr>
      <t>150</t>
    </r>
    <r>
      <rPr>
        <sz val="16"/>
        <rFont val="宋体"/>
        <charset val="134"/>
      </rPr>
      <t>只。</t>
    </r>
  </si>
  <si>
    <r>
      <rPr>
        <sz val="16"/>
        <rFont val="宋体"/>
        <charset val="134"/>
      </rPr>
      <t>闫家乡一般户新增基础母羊</t>
    </r>
    <r>
      <rPr>
        <sz val="16"/>
        <rFont val="Times New Roman"/>
        <charset val="0"/>
      </rPr>
      <t>5</t>
    </r>
    <r>
      <rPr>
        <sz val="16"/>
        <rFont val="宋体"/>
        <charset val="134"/>
      </rPr>
      <t>户</t>
    </r>
    <r>
      <rPr>
        <sz val="16"/>
        <rFont val="Times New Roman"/>
        <charset val="0"/>
      </rPr>
      <t>200</t>
    </r>
    <r>
      <rPr>
        <sz val="16"/>
        <rFont val="宋体"/>
        <charset val="134"/>
      </rPr>
      <t>只，每只补助</t>
    </r>
    <r>
      <rPr>
        <sz val="16"/>
        <rFont val="Times New Roman"/>
        <charset val="0"/>
      </rPr>
      <t>300</t>
    </r>
    <r>
      <rPr>
        <sz val="16"/>
        <rFont val="宋体"/>
        <charset val="134"/>
      </rPr>
      <t>元，补助资金</t>
    </r>
    <r>
      <rPr>
        <sz val="16"/>
        <rFont val="Times New Roman"/>
        <charset val="0"/>
      </rPr>
      <t>6</t>
    </r>
    <r>
      <rPr>
        <sz val="16"/>
        <rFont val="宋体"/>
        <charset val="134"/>
      </rPr>
      <t>万元，其中：付堡村</t>
    </r>
    <r>
      <rPr>
        <sz val="16"/>
        <rFont val="Times New Roman"/>
        <charset val="0"/>
      </rPr>
      <t>2</t>
    </r>
    <r>
      <rPr>
        <sz val="16"/>
        <rFont val="宋体"/>
        <charset val="134"/>
      </rPr>
      <t>户</t>
    </r>
    <r>
      <rPr>
        <sz val="16"/>
        <rFont val="Times New Roman"/>
        <charset val="0"/>
      </rPr>
      <t>90</t>
    </r>
    <r>
      <rPr>
        <sz val="16"/>
        <rFont val="宋体"/>
        <charset val="134"/>
      </rPr>
      <t>只；陈庙村</t>
    </r>
    <r>
      <rPr>
        <sz val="16"/>
        <rFont val="Times New Roman"/>
        <charset val="0"/>
      </rPr>
      <t>1</t>
    </r>
    <r>
      <rPr>
        <sz val="16"/>
        <rFont val="宋体"/>
        <charset val="134"/>
      </rPr>
      <t>户</t>
    </r>
    <r>
      <rPr>
        <sz val="16"/>
        <rFont val="Times New Roman"/>
        <charset val="0"/>
      </rPr>
      <t>50</t>
    </r>
    <r>
      <rPr>
        <sz val="16"/>
        <rFont val="宋体"/>
        <charset val="134"/>
      </rPr>
      <t>只；神树村</t>
    </r>
    <r>
      <rPr>
        <sz val="16"/>
        <rFont val="Times New Roman"/>
        <charset val="0"/>
      </rPr>
      <t>1</t>
    </r>
    <r>
      <rPr>
        <sz val="16"/>
        <rFont val="宋体"/>
        <charset val="134"/>
      </rPr>
      <t>户</t>
    </r>
    <r>
      <rPr>
        <sz val="16"/>
        <rFont val="Times New Roman"/>
        <charset val="0"/>
      </rPr>
      <t>50</t>
    </r>
    <r>
      <rPr>
        <sz val="16"/>
        <rFont val="宋体"/>
        <charset val="134"/>
      </rPr>
      <t>只，三友村</t>
    </r>
    <r>
      <rPr>
        <sz val="16"/>
        <rFont val="Times New Roman"/>
        <charset val="0"/>
      </rPr>
      <t>1</t>
    </r>
    <r>
      <rPr>
        <sz val="16"/>
        <rFont val="宋体"/>
        <charset val="134"/>
      </rPr>
      <t>户</t>
    </r>
    <r>
      <rPr>
        <sz val="16"/>
        <rFont val="Times New Roman"/>
        <charset val="0"/>
      </rPr>
      <t>10</t>
    </r>
    <r>
      <rPr>
        <sz val="16"/>
        <rFont val="宋体"/>
        <charset val="134"/>
      </rPr>
      <t>只。</t>
    </r>
  </si>
  <si>
    <r>
      <rPr>
        <sz val="16"/>
        <rFont val="宋体"/>
        <charset val="134"/>
      </rPr>
      <t>投入</t>
    </r>
    <r>
      <rPr>
        <sz val="16"/>
        <rFont val="Times New Roman"/>
        <charset val="0"/>
      </rPr>
      <t>3.9</t>
    </r>
    <r>
      <rPr>
        <sz val="16"/>
        <rFont val="宋体"/>
        <charset val="134"/>
      </rPr>
      <t>万元，</t>
    </r>
    <r>
      <rPr>
        <sz val="16"/>
        <rFont val="Times New Roman"/>
        <charset val="0"/>
      </rPr>
      <t>6</t>
    </r>
    <r>
      <rPr>
        <sz val="16"/>
        <rFont val="宋体"/>
        <charset val="134"/>
      </rPr>
      <t>户购进基础母羊</t>
    </r>
    <r>
      <rPr>
        <sz val="16"/>
        <rFont val="Times New Roman"/>
        <charset val="0"/>
      </rPr>
      <t>130</t>
    </r>
    <r>
      <rPr>
        <sz val="16"/>
        <rFont val="宋体"/>
        <charset val="134"/>
      </rPr>
      <t>只，其中：周家村</t>
    </r>
    <r>
      <rPr>
        <sz val="16"/>
        <rFont val="Times New Roman"/>
        <charset val="0"/>
      </rPr>
      <t>4</t>
    </r>
    <r>
      <rPr>
        <sz val="16"/>
        <rFont val="宋体"/>
        <charset val="134"/>
      </rPr>
      <t>户</t>
    </r>
    <r>
      <rPr>
        <sz val="16"/>
        <rFont val="Times New Roman"/>
        <charset val="0"/>
      </rPr>
      <t>100</t>
    </r>
    <r>
      <rPr>
        <sz val="16"/>
        <rFont val="宋体"/>
        <charset val="134"/>
      </rPr>
      <t>只；张棉村</t>
    </r>
    <r>
      <rPr>
        <sz val="16"/>
        <rFont val="Times New Roman"/>
        <charset val="0"/>
      </rPr>
      <t>2</t>
    </r>
    <r>
      <rPr>
        <sz val="16"/>
        <rFont val="宋体"/>
        <charset val="134"/>
      </rPr>
      <t>户</t>
    </r>
    <r>
      <rPr>
        <sz val="16"/>
        <rFont val="Times New Roman"/>
        <charset val="0"/>
      </rPr>
      <t>30</t>
    </r>
    <r>
      <rPr>
        <sz val="16"/>
        <rFont val="宋体"/>
        <charset val="134"/>
      </rPr>
      <t>只。</t>
    </r>
  </si>
  <si>
    <r>
      <rPr>
        <sz val="16"/>
        <rFont val="宋体"/>
        <charset val="134"/>
      </rPr>
      <t>龙山镇建立肉羊养殖基地，购进基础母羊</t>
    </r>
    <r>
      <rPr>
        <sz val="16"/>
        <rFont val="Times New Roman"/>
        <charset val="0"/>
      </rPr>
      <t>50</t>
    </r>
    <r>
      <rPr>
        <sz val="16"/>
        <rFont val="宋体"/>
        <charset val="134"/>
      </rPr>
      <t>户</t>
    </r>
    <r>
      <rPr>
        <sz val="16"/>
        <rFont val="Times New Roman"/>
        <charset val="0"/>
      </rPr>
      <t xml:space="preserve"> 2292</t>
    </r>
    <r>
      <rPr>
        <sz val="16"/>
        <rFont val="宋体"/>
        <charset val="0"/>
      </rPr>
      <t>只，每只补助</t>
    </r>
    <r>
      <rPr>
        <sz val="16"/>
        <rFont val="Times New Roman"/>
        <charset val="0"/>
      </rPr>
      <t>300</t>
    </r>
    <r>
      <rPr>
        <sz val="16"/>
        <rFont val="宋体"/>
        <charset val="0"/>
      </rPr>
      <t>元。共</t>
    </r>
    <r>
      <rPr>
        <sz val="16"/>
        <rFont val="Times New Roman"/>
        <charset val="0"/>
      </rPr>
      <t>68.76</t>
    </r>
    <r>
      <rPr>
        <sz val="16"/>
        <rFont val="宋体"/>
        <charset val="0"/>
      </rPr>
      <t>万元，其中：北街村</t>
    </r>
    <r>
      <rPr>
        <sz val="16"/>
        <rFont val="Times New Roman"/>
        <charset val="0"/>
      </rPr>
      <t>2</t>
    </r>
    <r>
      <rPr>
        <sz val="16"/>
        <rFont val="宋体"/>
        <charset val="0"/>
      </rPr>
      <t>户</t>
    </r>
    <r>
      <rPr>
        <sz val="16"/>
        <rFont val="Times New Roman"/>
        <charset val="0"/>
      </rPr>
      <t>200</t>
    </r>
    <r>
      <rPr>
        <sz val="16"/>
        <rFont val="宋体"/>
        <charset val="0"/>
      </rPr>
      <t>只；西川村</t>
    </r>
    <r>
      <rPr>
        <sz val="16"/>
        <rFont val="Times New Roman"/>
        <charset val="0"/>
      </rPr>
      <t>7</t>
    </r>
    <r>
      <rPr>
        <sz val="16"/>
        <rFont val="宋体"/>
        <charset val="0"/>
      </rPr>
      <t>户</t>
    </r>
    <r>
      <rPr>
        <sz val="16"/>
        <rFont val="Times New Roman"/>
        <charset val="0"/>
      </rPr>
      <t>150</t>
    </r>
    <r>
      <rPr>
        <sz val="16"/>
        <rFont val="宋体"/>
        <charset val="0"/>
      </rPr>
      <t>只；西沟村</t>
    </r>
    <r>
      <rPr>
        <sz val="16"/>
        <rFont val="Times New Roman"/>
        <charset val="0"/>
      </rPr>
      <t>3</t>
    </r>
    <r>
      <rPr>
        <sz val="16"/>
        <rFont val="宋体"/>
        <charset val="0"/>
      </rPr>
      <t>户</t>
    </r>
    <r>
      <rPr>
        <sz val="16"/>
        <rFont val="Times New Roman"/>
        <charset val="0"/>
      </rPr>
      <t>84</t>
    </r>
    <r>
      <rPr>
        <sz val="16"/>
        <rFont val="宋体"/>
        <charset val="0"/>
      </rPr>
      <t>只；西门村</t>
    </r>
    <r>
      <rPr>
        <sz val="16"/>
        <rFont val="Times New Roman"/>
        <charset val="0"/>
      </rPr>
      <t>4</t>
    </r>
    <r>
      <rPr>
        <sz val="16"/>
        <rFont val="宋体"/>
        <charset val="0"/>
      </rPr>
      <t>户</t>
    </r>
    <r>
      <rPr>
        <sz val="16"/>
        <rFont val="Times New Roman"/>
        <charset val="0"/>
      </rPr>
      <t>210</t>
    </r>
    <r>
      <rPr>
        <sz val="16"/>
        <rFont val="宋体"/>
        <charset val="0"/>
      </rPr>
      <t>只；连柯村</t>
    </r>
    <r>
      <rPr>
        <sz val="16"/>
        <rFont val="Times New Roman"/>
        <charset val="0"/>
      </rPr>
      <t>1</t>
    </r>
    <r>
      <rPr>
        <sz val="16"/>
        <rFont val="宋体"/>
        <charset val="0"/>
      </rPr>
      <t>户</t>
    </r>
    <r>
      <rPr>
        <sz val="16"/>
        <rFont val="Times New Roman"/>
        <charset val="0"/>
      </rPr>
      <t>100</t>
    </r>
    <r>
      <rPr>
        <sz val="16"/>
        <rFont val="宋体"/>
        <charset val="0"/>
      </rPr>
      <t>只；冯塬村</t>
    </r>
    <r>
      <rPr>
        <sz val="16"/>
        <rFont val="Times New Roman"/>
        <charset val="0"/>
      </rPr>
      <t>1</t>
    </r>
    <r>
      <rPr>
        <sz val="16"/>
        <rFont val="宋体"/>
        <charset val="0"/>
      </rPr>
      <t>户</t>
    </r>
    <r>
      <rPr>
        <sz val="16"/>
        <rFont val="Times New Roman"/>
        <charset val="0"/>
      </rPr>
      <t>20</t>
    </r>
    <r>
      <rPr>
        <sz val="16"/>
        <rFont val="宋体"/>
        <charset val="0"/>
      </rPr>
      <t>只；北河村</t>
    </r>
    <r>
      <rPr>
        <sz val="16"/>
        <rFont val="Times New Roman"/>
        <charset val="0"/>
      </rPr>
      <t>4</t>
    </r>
    <r>
      <rPr>
        <sz val="16"/>
        <rFont val="宋体"/>
        <charset val="0"/>
      </rPr>
      <t>户</t>
    </r>
    <r>
      <rPr>
        <sz val="16"/>
        <rFont val="Times New Roman"/>
        <charset val="0"/>
      </rPr>
      <t>190</t>
    </r>
    <r>
      <rPr>
        <sz val="16"/>
        <rFont val="宋体"/>
        <charset val="0"/>
      </rPr>
      <t>只；官泉村</t>
    </r>
    <r>
      <rPr>
        <sz val="16"/>
        <rFont val="Times New Roman"/>
        <charset val="0"/>
      </rPr>
      <t>4</t>
    </r>
    <r>
      <rPr>
        <sz val="16"/>
        <rFont val="宋体"/>
        <charset val="0"/>
      </rPr>
      <t>户</t>
    </r>
    <r>
      <rPr>
        <sz val="16"/>
        <rFont val="Times New Roman"/>
        <charset val="0"/>
      </rPr>
      <t>163</t>
    </r>
    <r>
      <rPr>
        <sz val="16"/>
        <rFont val="宋体"/>
        <charset val="0"/>
      </rPr>
      <t>只</t>
    </r>
    <r>
      <rPr>
        <sz val="16"/>
        <rFont val="Times New Roman"/>
        <charset val="0"/>
      </rPr>
      <t xml:space="preserve"> </t>
    </r>
    <r>
      <rPr>
        <sz val="16"/>
        <rFont val="宋体"/>
        <charset val="0"/>
      </rPr>
      <t>；南街村</t>
    </r>
    <r>
      <rPr>
        <sz val="16"/>
        <rFont val="Times New Roman"/>
        <charset val="0"/>
      </rPr>
      <t>3</t>
    </r>
    <r>
      <rPr>
        <sz val="16"/>
        <rFont val="宋体"/>
        <charset val="0"/>
      </rPr>
      <t>户</t>
    </r>
    <r>
      <rPr>
        <sz val="16"/>
        <rFont val="Times New Roman"/>
        <charset val="0"/>
      </rPr>
      <t>90</t>
    </r>
    <r>
      <rPr>
        <sz val="16"/>
        <rFont val="宋体"/>
        <charset val="0"/>
      </rPr>
      <t>只；韩川村</t>
    </r>
    <r>
      <rPr>
        <sz val="16"/>
        <rFont val="Times New Roman"/>
        <charset val="0"/>
      </rPr>
      <t>8</t>
    </r>
    <r>
      <rPr>
        <sz val="16"/>
        <rFont val="宋体"/>
        <charset val="0"/>
      </rPr>
      <t>户</t>
    </r>
    <r>
      <rPr>
        <sz val="16"/>
        <rFont val="Times New Roman"/>
        <charset val="0"/>
      </rPr>
      <t>335</t>
    </r>
    <r>
      <rPr>
        <sz val="16"/>
        <rFont val="宋体"/>
        <charset val="0"/>
      </rPr>
      <t>只；汪堡村</t>
    </r>
    <r>
      <rPr>
        <sz val="16"/>
        <rFont val="Times New Roman"/>
        <charset val="0"/>
      </rPr>
      <t>4</t>
    </r>
    <r>
      <rPr>
        <sz val="16"/>
        <rFont val="宋体"/>
        <charset val="0"/>
      </rPr>
      <t>户</t>
    </r>
    <r>
      <rPr>
        <sz val="16"/>
        <rFont val="Times New Roman"/>
        <charset val="0"/>
      </rPr>
      <t>220</t>
    </r>
    <r>
      <rPr>
        <sz val="16"/>
        <rFont val="宋体"/>
        <charset val="0"/>
      </rPr>
      <t>只；榆树村</t>
    </r>
    <r>
      <rPr>
        <sz val="16"/>
        <rFont val="Times New Roman"/>
        <charset val="0"/>
      </rPr>
      <t>2</t>
    </r>
    <r>
      <rPr>
        <sz val="16"/>
        <rFont val="宋体"/>
        <charset val="0"/>
      </rPr>
      <t>户</t>
    </r>
    <r>
      <rPr>
        <sz val="16"/>
        <rFont val="Times New Roman"/>
        <charset val="0"/>
      </rPr>
      <t>130</t>
    </r>
    <r>
      <rPr>
        <sz val="16"/>
        <rFont val="宋体"/>
        <charset val="0"/>
      </rPr>
      <t>头；马黑曼村</t>
    </r>
    <r>
      <rPr>
        <sz val="16"/>
        <rFont val="Times New Roman"/>
        <charset val="0"/>
      </rPr>
      <t>4</t>
    </r>
    <r>
      <rPr>
        <sz val="16"/>
        <rFont val="宋体"/>
        <charset val="0"/>
      </rPr>
      <t>户</t>
    </r>
    <r>
      <rPr>
        <sz val="16"/>
        <rFont val="Times New Roman"/>
        <charset val="0"/>
      </rPr>
      <t>280</t>
    </r>
    <r>
      <rPr>
        <sz val="16"/>
        <rFont val="宋体"/>
        <charset val="0"/>
      </rPr>
      <t>只；李山村</t>
    </r>
    <r>
      <rPr>
        <sz val="16"/>
        <rFont val="Times New Roman"/>
        <charset val="0"/>
      </rPr>
      <t>3</t>
    </r>
    <r>
      <rPr>
        <sz val="16"/>
        <rFont val="宋体"/>
        <charset val="0"/>
      </rPr>
      <t>户</t>
    </r>
    <r>
      <rPr>
        <sz val="16"/>
        <rFont val="Times New Roman"/>
        <charset val="0"/>
      </rPr>
      <t>120</t>
    </r>
    <r>
      <rPr>
        <sz val="16"/>
        <rFont val="宋体"/>
        <charset val="0"/>
      </rPr>
      <t>只</t>
    </r>
  </si>
  <si>
    <t>大阳镇新增基础母羊到户补助项目</t>
  </si>
  <si>
    <r>
      <rPr>
        <sz val="16"/>
        <rFont val="宋体"/>
        <charset val="134"/>
      </rPr>
      <t>大阳镇投入</t>
    </r>
    <r>
      <rPr>
        <sz val="16"/>
        <rFont val="Times New Roman"/>
        <charset val="0"/>
      </rPr>
      <t>11.4</t>
    </r>
    <r>
      <rPr>
        <sz val="16"/>
        <rFont val="宋体"/>
        <charset val="134"/>
      </rPr>
      <t>万元一般户购进基础母羊</t>
    </r>
    <r>
      <rPr>
        <sz val="16"/>
        <rFont val="Times New Roman"/>
        <charset val="0"/>
      </rPr>
      <t>380</t>
    </r>
    <r>
      <rPr>
        <sz val="16"/>
        <rFont val="宋体"/>
        <charset val="134"/>
      </rPr>
      <t>只，每只补助</t>
    </r>
    <r>
      <rPr>
        <sz val="16"/>
        <rFont val="Times New Roman"/>
        <charset val="0"/>
      </rPr>
      <t>300</t>
    </r>
    <r>
      <rPr>
        <sz val="16"/>
        <rFont val="宋体"/>
        <charset val="134"/>
      </rPr>
      <t>元。其中东沟村</t>
    </r>
    <r>
      <rPr>
        <sz val="16"/>
        <rFont val="Times New Roman"/>
        <charset val="0"/>
      </rPr>
      <t>8</t>
    </r>
    <r>
      <rPr>
        <sz val="16"/>
        <rFont val="宋体"/>
        <charset val="134"/>
      </rPr>
      <t>户</t>
    </r>
    <r>
      <rPr>
        <sz val="16"/>
        <rFont val="Times New Roman"/>
        <charset val="0"/>
      </rPr>
      <t>380</t>
    </r>
    <r>
      <rPr>
        <sz val="16"/>
        <rFont val="宋体"/>
        <charset val="134"/>
      </rPr>
      <t>只。</t>
    </r>
  </si>
  <si>
    <r>
      <rPr>
        <sz val="16"/>
        <rFont val="宋体"/>
        <charset val="134"/>
      </rPr>
      <t>在川王镇</t>
    </r>
    <r>
      <rPr>
        <sz val="16"/>
        <rFont val="Times New Roman"/>
        <charset val="0"/>
      </rPr>
      <t>5</t>
    </r>
    <r>
      <rPr>
        <sz val="16"/>
        <rFont val="宋体"/>
        <charset val="134"/>
      </rPr>
      <t>村投资</t>
    </r>
    <r>
      <rPr>
        <sz val="16"/>
        <rFont val="Times New Roman"/>
        <charset val="0"/>
      </rPr>
      <t>7.8</t>
    </r>
    <r>
      <rPr>
        <sz val="16"/>
        <rFont val="宋体"/>
        <charset val="134"/>
      </rPr>
      <t>万元购进基础母羊</t>
    </r>
    <r>
      <rPr>
        <sz val="16"/>
        <rFont val="Times New Roman"/>
        <charset val="0"/>
      </rPr>
      <t>260</t>
    </r>
    <r>
      <rPr>
        <sz val="16"/>
        <rFont val="宋体"/>
        <charset val="134"/>
      </rPr>
      <t>只，其中大庄村</t>
    </r>
    <r>
      <rPr>
        <sz val="16"/>
        <rFont val="Times New Roman"/>
        <charset val="0"/>
      </rPr>
      <t>20</t>
    </r>
    <r>
      <rPr>
        <sz val="16"/>
        <rFont val="宋体"/>
        <charset val="134"/>
      </rPr>
      <t>只；关河村</t>
    </r>
    <r>
      <rPr>
        <sz val="16"/>
        <rFont val="Times New Roman"/>
        <charset val="0"/>
      </rPr>
      <t>50</t>
    </r>
    <r>
      <rPr>
        <sz val="16"/>
        <rFont val="宋体"/>
        <charset val="134"/>
      </rPr>
      <t>只；范湾村</t>
    </r>
    <r>
      <rPr>
        <sz val="16"/>
        <rFont val="Times New Roman"/>
        <charset val="0"/>
      </rPr>
      <t>60</t>
    </r>
    <r>
      <rPr>
        <sz val="16"/>
        <rFont val="宋体"/>
        <charset val="134"/>
      </rPr>
      <t>只；松树湾村</t>
    </r>
    <r>
      <rPr>
        <sz val="16"/>
        <rFont val="Times New Roman"/>
        <charset val="0"/>
      </rPr>
      <t>50</t>
    </r>
    <r>
      <rPr>
        <sz val="16"/>
        <rFont val="宋体"/>
        <charset val="0"/>
      </rPr>
      <t>只；小河村</t>
    </r>
    <r>
      <rPr>
        <sz val="16"/>
        <rFont val="Times New Roman"/>
        <charset val="0"/>
      </rPr>
      <t>80</t>
    </r>
    <r>
      <rPr>
        <sz val="16"/>
        <rFont val="宋体"/>
        <charset val="0"/>
      </rPr>
      <t>只；每只</t>
    </r>
    <r>
      <rPr>
        <sz val="16"/>
        <rFont val="Times New Roman"/>
        <charset val="0"/>
      </rPr>
      <t>300</t>
    </r>
    <r>
      <rPr>
        <sz val="16"/>
        <rFont val="宋体"/>
        <charset val="0"/>
      </rPr>
      <t>元</t>
    </r>
  </si>
  <si>
    <r>
      <rPr>
        <sz val="16"/>
        <rFont val="宋体"/>
        <charset val="134"/>
      </rPr>
      <t>在胡川镇投入</t>
    </r>
    <r>
      <rPr>
        <sz val="16"/>
        <rFont val="Times New Roman"/>
        <charset val="0"/>
      </rPr>
      <t>1.35</t>
    </r>
    <r>
      <rPr>
        <sz val="16"/>
        <rFont val="宋体"/>
        <charset val="134"/>
      </rPr>
      <t>万元，用于购进基础母羊</t>
    </r>
    <r>
      <rPr>
        <sz val="16"/>
        <rFont val="Times New Roman"/>
        <charset val="0"/>
      </rPr>
      <t>45</t>
    </r>
    <r>
      <rPr>
        <sz val="16"/>
        <rFont val="宋体"/>
        <charset val="134"/>
      </rPr>
      <t>只，其中：后湾村</t>
    </r>
    <r>
      <rPr>
        <sz val="16"/>
        <rFont val="Times New Roman"/>
        <charset val="0"/>
      </rPr>
      <t>3</t>
    </r>
    <r>
      <rPr>
        <sz val="16"/>
        <rFont val="宋体"/>
        <charset val="134"/>
      </rPr>
      <t>户</t>
    </r>
    <r>
      <rPr>
        <sz val="16"/>
        <rFont val="Times New Roman"/>
        <charset val="0"/>
      </rPr>
      <t>45</t>
    </r>
    <r>
      <rPr>
        <sz val="16"/>
        <rFont val="宋体"/>
        <charset val="134"/>
      </rPr>
      <t>只。</t>
    </r>
  </si>
  <si>
    <t>共计4村6户180只，每只补助300元，共计5.4万元。
其中董家村1户20头、米家村1户10只、芦科村1户20只、杜家村2户60只，郑沟村1户70只。</t>
  </si>
  <si>
    <t>张家川镇基础母羊购进到户补助</t>
  </si>
  <si>
    <r>
      <rPr>
        <sz val="16"/>
        <rFont val="宋体"/>
        <charset val="134"/>
      </rPr>
      <t>共</t>
    </r>
    <r>
      <rPr>
        <sz val="16"/>
        <rFont val="Times New Roman"/>
        <charset val="0"/>
      </rPr>
      <t>30</t>
    </r>
    <r>
      <rPr>
        <sz val="16"/>
        <rFont val="宋体"/>
        <charset val="134"/>
      </rPr>
      <t>户</t>
    </r>
    <r>
      <rPr>
        <sz val="16"/>
        <rFont val="Times New Roman"/>
        <charset val="0"/>
      </rPr>
      <t>980</t>
    </r>
    <r>
      <rPr>
        <sz val="16"/>
        <rFont val="宋体"/>
        <charset val="134"/>
      </rPr>
      <t>只。堡山村</t>
    </r>
    <r>
      <rPr>
        <sz val="16"/>
        <rFont val="Times New Roman"/>
        <charset val="0"/>
      </rPr>
      <t>4</t>
    </r>
    <r>
      <rPr>
        <sz val="16"/>
        <rFont val="宋体"/>
        <charset val="134"/>
      </rPr>
      <t>户</t>
    </r>
    <r>
      <rPr>
        <sz val="16"/>
        <rFont val="Times New Roman"/>
        <charset val="0"/>
      </rPr>
      <t>70</t>
    </r>
    <r>
      <rPr>
        <sz val="16"/>
        <rFont val="宋体"/>
        <charset val="134"/>
      </rPr>
      <t>只、崔湾村</t>
    </r>
    <r>
      <rPr>
        <sz val="16"/>
        <rFont val="Times New Roman"/>
        <charset val="0"/>
      </rPr>
      <t>3</t>
    </r>
    <r>
      <rPr>
        <sz val="16"/>
        <rFont val="宋体"/>
        <charset val="134"/>
      </rPr>
      <t>户</t>
    </r>
    <r>
      <rPr>
        <sz val="16"/>
        <rFont val="Times New Roman"/>
        <charset val="0"/>
      </rPr>
      <t>60</t>
    </r>
    <r>
      <rPr>
        <sz val="16"/>
        <rFont val="宋体"/>
        <charset val="134"/>
      </rPr>
      <t>只、前山村</t>
    </r>
    <r>
      <rPr>
        <sz val="16"/>
        <rFont val="Times New Roman"/>
        <charset val="0"/>
      </rPr>
      <t>7</t>
    </r>
    <r>
      <rPr>
        <sz val="16"/>
        <rFont val="宋体"/>
        <charset val="134"/>
      </rPr>
      <t>户</t>
    </r>
    <r>
      <rPr>
        <sz val="16"/>
        <rFont val="Times New Roman"/>
        <charset val="0"/>
      </rPr>
      <t>180</t>
    </r>
    <r>
      <rPr>
        <sz val="16"/>
        <rFont val="宋体"/>
        <charset val="134"/>
      </rPr>
      <t>只、上磨村</t>
    </r>
    <r>
      <rPr>
        <sz val="16"/>
        <rFont val="Times New Roman"/>
        <charset val="0"/>
      </rPr>
      <t>6</t>
    </r>
    <r>
      <rPr>
        <sz val="16"/>
        <rFont val="宋体"/>
        <charset val="134"/>
      </rPr>
      <t>户</t>
    </r>
    <r>
      <rPr>
        <sz val="16"/>
        <rFont val="Times New Roman"/>
        <charset val="0"/>
      </rPr>
      <t>230</t>
    </r>
    <r>
      <rPr>
        <sz val="16"/>
        <rFont val="宋体"/>
        <charset val="134"/>
      </rPr>
      <t>只、刘家村</t>
    </r>
    <r>
      <rPr>
        <sz val="16"/>
        <rFont val="Times New Roman"/>
        <charset val="0"/>
      </rPr>
      <t>2</t>
    </r>
    <r>
      <rPr>
        <sz val="16"/>
        <rFont val="宋体"/>
        <charset val="134"/>
      </rPr>
      <t>户</t>
    </r>
    <r>
      <rPr>
        <sz val="16"/>
        <rFont val="Times New Roman"/>
        <charset val="0"/>
      </rPr>
      <t>40</t>
    </r>
    <r>
      <rPr>
        <sz val="16"/>
        <rFont val="宋体"/>
        <charset val="134"/>
      </rPr>
      <t>只、袁川村</t>
    </r>
    <r>
      <rPr>
        <sz val="16"/>
        <rFont val="Times New Roman"/>
        <charset val="0"/>
      </rPr>
      <t>4</t>
    </r>
    <r>
      <rPr>
        <sz val="16"/>
        <rFont val="宋体"/>
        <charset val="134"/>
      </rPr>
      <t>户</t>
    </r>
    <r>
      <rPr>
        <sz val="16"/>
        <rFont val="Times New Roman"/>
        <charset val="0"/>
      </rPr>
      <t>200</t>
    </r>
    <r>
      <rPr>
        <sz val="16"/>
        <rFont val="宋体"/>
        <charset val="134"/>
      </rPr>
      <t>只、孟寺村</t>
    </r>
    <r>
      <rPr>
        <sz val="16"/>
        <rFont val="Times New Roman"/>
        <charset val="0"/>
      </rPr>
      <t>4</t>
    </r>
    <r>
      <rPr>
        <sz val="16"/>
        <rFont val="宋体"/>
        <charset val="134"/>
      </rPr>
      <t>户</t>
    </r>
    <r>
      <rPr>
        <sz val="16"/>
        <rFont val="Times New Roman"/>
        <charset val="0"/>
      </rPr>
      <t>200</t>
    </r>
    <r>
      <rPr>
        <sz val="16"/>
        <rFont val="宋体"/>
        <charset val="134"/>
      </rPr>
      <t>只。每只补助</t>
    </r>
    <r>
      <rPr>
        <sz val="16"/>
        <rFont val="Times New Roman"/>
        <charset val="0"/>
      </rPr>
      <t>300</t>
    </r>
    <r>
      <rPr>
        <sz val="16"/>
        <rFont val="宋体"/>
        <charset val="134"/>
      </rPr>
      <t>元。</t>
    </r>
  </si>
  <si>
    <r>
      <rPr>
        <sz val="16"/>
        <rFont val="宋体"/>
        <charset val="134"/>
      </rPr>
      <t>共</t>
    </r>
    <r>
      <rPr>
        <sz val="16"/>
        <rFont val="Times New Roman"/>
        <charset val="0"/>
      </rPr>
      <t>19</t>
    </r>
    <r>
      <rPr>
        <sz val="16"/>
        <rFont val="宋体"/>
        <charset val="134"/>
      </rPr>
      <t>户</t>
    </r>
    <r>
      <rPr>
        <sz val="16"/>
        <rFont val="Times New Roman"/>
        <charset val="0"/>
      </rPr>
      <t>604</t>
    </r>
    <r>
      <rPr>
        <sz val="16"/>
        <rFont val="宋体"/>
        <charset val="134"/>
      </rPr>
      <t>只，（</t>
    </r>
    <r>
      <rPr>
        <sz val="16"/>
        <rFont val="Times New Roman"/>
        <charset val="0"/>
      </rPr>
      <t>300</t>
    </r>
    <r>
      <rPr>
        <sz val="16"/>
        <rFont val="宋体"/>
        <charset val="134"/>
      </rPr>
      <t>元</t>
    </r>
    <r>
      <rPr>
        <sz val="16"/>
        <rFont val="Times New Roman"/>
        <charset val="0"/>
      </rPr>
      <t>/</t>
    </r>
    <r>
      <rPr>
        <sz val="16"/>
        <rFont val="宋体"/>
        <charset val="134"/>
      </rPr>
      <t>只），共</t>
    </r>
    <r>
      <rPr>
        <sz val="16"/>
        <rFont val="Times New Roman"/>
        <charset val="0"/>
      </rPr>
      <t>18.1200</t>
    </r>
    <r>
      <rPr>
        <sz val="16"/>
        <rFont val="宋体"/>
        <charset val="134"/>
      </rPr>
      <t>万元。梁湾村</t>
    </r>
    <r>
      <rPr>
        <sz val="16"/>
        <rFont val="Times New Roman"/>
        <charset val="0"/>
      </rPr>
      <t>15</t>
    </r>
    <r>
      <rPr>
        <sz val="16"/>
        <rFont val="宋体"/>
        <charset val="134"/>
      </rPr>
      <t>户</t>
    </r>
    <r>
      <rPr>
        <sz val="16"/>
        <rFont val="Times New Roman"/>
        <charset val="0"/>
      </rPr>
      <t>300</t>
    </r>
    <r>
      <rPr>
        <sz val="16"/>
        <rFont val="宋体"/>
        <charset val="134"/>
      </rPr>
      <t>只、团结村</t>
    </r>
    <r>
      <rPr>
        <sz val="16"/>
        <rFont val="Times New Roman"/>
        <charset val="0"/>
      </rPr>
      <t>2</t>
    </r>
    <r>
      <rPr>
        <sz val="16"/>
        <rFont val="宋体"/>
        <charset val="134"/>
      </rPr>
      <t>户</t>
    </r>
    <r>
      <rPr>
        <sz val="16"/>
        <rFont val="Times New Roman"/>
        <charset val="0"/>
      </rPr>
      <t>140</t>
    </r>
    <r>
      <rPr>
        <sz val="16"/>
        <rFont val="宋体"/>
        <charset val="134"/>
      </rPr>
      <t>只、恭门村</t>
    </r>
    <r>
      <rPr>
        <sz val="16"/>
        <rFont val="Times New Roman"/>
        <charset val="0"/>
      </rPr>
      <t>1</t>
    </r>
    <r>
      <rPr>
        <sz val="16"/>
        <rFont val="宋体"/>
        <charset val="134"/>
      </rPr>
      <t>户</t>
    </r>
    <r>
      <rPr>
        <sz val="16"/>
        <rFont val="Times New Roman"/>
        <charset val="0"/>
      </rPr>
      <t>64</t>
    </r>
    <r>
      <rPr>
        <sz val="16"/>
        <rFont val="宋体"/>
        <charset val="134"/>
      </rPr>
      <t>只、西关村</t>
    </r>
    <r>
      <rPr>
        <sz val="16"/>
        <rFont val="Times New Roman"/>
        <charset val="0"/>
      </rPr>
      <t>100</t>
    </r>
    <r>
      <rPr>
        <sz val="16"/>
        <rFont val="宋体"/>
        <charset val="134"/>
      </rPr>
      <t>只</t>
    </r>
    <r>
      <rPr>
        <sz val="16"/>
        <rFont val="Times New Roman"/>
        <charset val="0"/>
      </rPr>
      <t>1</t>
    </r>
    <r>
      <rPr>
        <sz val="16"/>
        <rFont val="宋体"/>
        <charset val="134"/>
      </rPr>
      <t>户。</t>
    </r>
  </si>
  <si>
    <r>
      <rPr>
        <b/>
        <sz val="16"/>
        <rFont val="宋体"/>
        <charset val="134"/>
      </rPr>
      <t>概算投资</t>
    </r>
    <r>
      <rPr>
        <b/>
        <sz val="16"/>
        <rFont val="Times New Roman"/>
        <charset val="0"/>
      </rPr>
      <t>46.824</t>
    </r>
    <r>
      <rPr>
        <b/>
        <sz val="16"/>
        <rFont val="宋体"/>
        <charset val="134"/>
      </rPr>
      <t>万元用于实施羊羔养殖到户补助项目</t>
    </r>
    <r>
      <rPr>
        <b/>
        <sz val="16"/>
        <rFont val="Times New Roman"/>
        <charset val="0"/>
      </rPr>
      <t>5853</t>
    </r>
    <r>
      <rPr>
        <b/>
        <sz val="16"/>
        <rFont val="宋体"/>
        <charset val="134"/>
      </rPr>
      <t>只，每只补助</t>
    </r>
    <r>
      <rPr>
        <b/>
        <sz val="16"/>
        <rFont val="Times New Roman"/>
        <charset val="0"/>
      </rPr>
      <t>80</t>
    </r>
    <r>
      <rPr>
        <b/>
        <sz val="16"/>
        <rFont val="宋体"/>
        <charset val="134"/>
      </rPr>
      <t>元。</t>
    </r>
  </si>
  <si>
    <t>木河乡新增羊羔到户补助项目</t>
  </si>
  <si>
    <r>
      <rPr>
        <sz val="16"/>
        <rFont val="宋体"/>
        <charset val="134"/>
      </rPr>
      <t>在木河乡实施一般户羊羔到户补助项目</t>
    </r>
    <r>
      <rPr>
        <sz val="16"/>
        <rFont val="Times New Roman"/>
        <charset val="0"/>
      </rPr>
      <t>80</t>
    </r>
    <r>
      <rPr>
        <sz val="16"/>
        <rFont val="宋体"/>
        <charset val="134"/>
      </rPr>
      <t>只</t>
    </r>
    <r>
      <rPr>
        <sz val="16"/>
        <rFont val="Times New Roman"/>
        <charset val="0"/>
      </rPr>
      <t>0.64</t>
    </r>
    <r>
      <rPr>
        <sz val="16"/>
        <rFont val="宋体"/>
        <charset val="134"/>
      </rPr>
      <t>万元，每只补助</t>
    </r>
    <r>
      <rPr>
        <sz val="16"/>
        <rFont val="Times New Roman"/>
        <charset val="0"/>
      </rPr>
      <t>80</t>
    </r>
    <r>
      <rPr>
        <sz val="16"/>
        <rFont val="宋体"/>
        <charset val="134"/>
      </rPr>
      <t>元。其中：高山村</t>
    </r>
    <r>
      <rPr>
        <sz val="16"/>
        <rFont val="Times New Roman"/>
        <charset val="0"/>
      </rPr>
      <t>40</t>
    </r>
    <r>
      <rPr>
        <sz val="16"/>
        <rFont val="宋体"/>
        <charset val="134"/>
      </rPr>
      <t>只，坪王村</t>
    </r>
    <r>
      <rPr>
        <sz val="16"/>
        <rFont val="Times New Roman"/>
        <charset val="0"/>
      </rPr>
      <t>10</t>
    </r>
    <r>
      <rPr>
        <sz val="16"/>
        <rFont val="宋体"/>
        <charset val="134"/>
      </rPr>
      <t>户</t>
    </r>
    <r>
      <rPr>
        <sz val="16"/>
        <rFont val="Times New Roman"/>
        <charset val="0"/>
      </rPr>
      <t>40</t>
    </r>
    <r>
      <rPr>
        <sz val="16"/>
        <rFont val="宋体"/>
        <charset val="134"/>
      </rPr>
      <t>只。</t>
    </r>
  </si>
  <si>
    <t>连五乡新增羊羔到户补助项目</t>
  </si>
  <si>
    <r>
      <rPr>
        <sz val="16"/>
        <rFont val="宋体"/>
        <charset val="134"/>
      </rPr>
      <t>连五乡投入</t>
    </r>
    <r>
      <rPr>
        <sz val="16"/>
        <rFont val="Times New Roman"/>
        <charset val="0"/>
      </rPr>
      <t>6.16</t>
    </r>
    <r>
      <rPr>
        <sz val="16"/>
        <rFont val="宋体"/>
        <charset val="134"/>
      </rPr>
      <t>万元补助羊羔</t>
    </r>
    <r>
      <rPr>
        <sz val="16"/>
        <rFont val="Times New Roman"/>
        <charset val="0"/>
      </rPr>
      <t>770</t>
    </r>
    <r>
      <rPr>
        <sz val="16"/>
        <rFont val="宋体"/>
        <charset val="134"/>
      </rPr>
      <t>只，每只补助</t>
    </r>
    <r>
      <rPr>
        <sz val="16"/>
        <rFont val="Times New Roman"/>
        <charset val="0"/>
      </rPr>
      <t>80</t>
    </r>
    <r>
      <rPr>
        <sz val="16"/>
        <rFont val="宋体"/>
        <charset val="134"/>
      </rPr>
      <t>元。其中连五村</t>
    </r>
    <r>
      <rPr>
        <sz val="16"/>
        <rFont val="Times New Roman"/>
        <charset val="0"/>
      </rPr>
      <t>14</t>
    </r>
    <r>
      <rPr>
        <sz val="16"/>
        <rFont val="宋体"/>
        <charset val="134"/>
      </rPr>
      <t>户</t>
    </r>
    <r>
      <rPr>
        <sz val="16"/>
        <rFont val="Times New Roman"/>
        <charset val="0"/>
      </rPr>
      <t>500</t>
    </r>
    <r>
      <rPr>
        <sz val="16"/>
        <rFont val="宋体"/>
        <charset val="134"/>
      </rPr>
      <t>只，张家村</t>
    </r>
    <r>
      <rPr>
        <sz val="16"/>
        <rFont val="Times New Roman"/>
        <charset val="0"/>
      </rPr>
      <t>1</t>
    </r>
    <r>
      <rPr>
        <sz val="16"/>
        <rFont val="宋体"/>
        <charset val="134"/>
      </rPr>
      <t>户</t>
    </r>
    <r>
      <rPr>
        <sz val="16"/>
        <rFont val="Times New Roman"/>
        <charset val="0"/>
      </rPr>
      <t>45</t>
    </r>
    <r>
      <rPr>
        <sz val="16"/>
        <rFont val="宋体"/>
        <charset val="134"/>
      </rPr>
      <t>只，四合村</t>
    </r>
    <r>
      <rPr>
        <sz val="16"/>
        <rFont val="Times New Roman"/>
        <charset val="0"/>
      </rPr>
      <t>2</t>
    </r>
    <r>
      <rPr>
        <sz val="16"/>
        <rFont val="宋体"/>
        <charset val="134"/>
      </rPr>
      <t>户</t>
    </r>
    <r>
      <rPr>
        <sz val="16"/>
        <rFont val="Times New Roman"/>
        <charset val="0"/>
      </rPr>
      <t>15</t>
    </r>
    <r>
      <rPr>
        <sz val="16"/>
        <rFont val="宋体"/>
        <charset val="134"/>
      </rPr>
      <t>只，陈家村</t>
    </r>
    <r>
      <rPr>
        <sz val="16"/>
        <rFont val="Times New Roman"/>
        <charset val="0"/>
      </rPr>
      <t>6</t>
    </r>
    <r>
      <rPr>
        <sz val="16"/>
        <rFont val="宋体"/>
        <charset val="134"/>
      </rPr>
      <t>户</t>
    </r>
    <r>
      <rPr>
        <sz val="16"/>
        <rFont val="Times New Roman"/>
        <charset val="0"/>
      </rPr>
      <t>140</t>
    </r>
    <r>
      <rPr>
        <sz val="16"/>
        <rFont val="宋体"/>
        <charset val="134"/>
      </rPr>
      <t>只，贠家村</t>
    </r>
    <r>
      <rPr>
        <sz val="16"/>
        <rFont val="Times New Roman"/>
        <charset val="0"/>
      </rPr>
      <t>3</t>
    </r>
    <r>
      <rPr>
        <sz val="16"/>
        <rFont val="宋体"/>
        <charset val="134"/>
      </rPr>
      <t>户</t>
    </r>
    <r>
      <rPr>
        <sz val="16"/>
        <rFont val="Times New Roman"/>
        <charset val="0"/>
      </rPr>
      <t>70</t>
    </r>
    <r>
      <rPr>
        <sz val="16"/>
        <rFont val="宋体"/>
        <charset val="134"/>
      </rPr>
      <t>只。</t>
    </r>
  </si>
  <si>
    <t>梁山镇新增羊羔到户补助项目</t>
  </si>
  <si>
    <r>
      <rPr>
        <sz val="16"/>
        <rFont val="宋体"/>
        <charset val="134"/>
      </rPr>
      <t>为梁山镇一般户实施羊羔到户补助项目，每只补助</t>
    </r>
    <r>
      <rPr>
        <sz val="16"/>
        <rFont val="Times New Roman"/>
        <charset val="0"/>
      </rPr>
      <t>80</t>
    </r>
    <r>
      <rPr>
        <sz val="16"/>
        <rFont val="宋体"/>
        <charset val="134"/>
      </rPr>
      <t>元。总计</t>
    </r>
    <r>
      <rPr>
        <sz val="16"/>
        <rFont val="Times New Roman"/>
        <charset val="0"/>
      </rPr>
      <t>220</t>
    </r>
    <r>
      <rPr>
        <sz val="16"/>
        <rFont val="宋体"/>
        <charset val="134"/>
      </rPr>
      <t>只</t>
    </r>
    <r>
      <rPr>
        <sz val="16"/>
        <rFont val="Times New Roman"/>
        <charset val="0"/>
      </rPr>
      <t>1.76</t>
    </r>
    <r>
      <rPr>
        <sz val="16"/>
        <rFont val="宋体"/>
        <charset val="134"/>
      </rPr>
      <t>万元，其中阳洼村</t>
    </r>
    <r>
      <rPr>
        <sz val="16"/>
        <rFont val="Times New Roman"/>
        <charset val="0"/>
      </rPr>
      <t>6</t>
    </r>
    <r>
      <rPr>
        <sz val="16"/>
        <rFont val="宋体"/>
        <charset val="134"/>
      </rPr>
      <t>户</t>
    </r>
    <r>
      <rPr>
        <sz val="16"/>
        <rFont val="Times New Roman"/>
        <charset val="0"/>
      </rPr>
      <t>120</t>
    </r>
    <r>
      <rPr>
        <sz val="16"/>
        <rFont val="宋体"/>
        <charset val="134"/>
      </rPr>
      <t>只，丹麻村</t>
    </r>
    <r>
      <rPr>
        <sz val="16"/>
        <rFont val="Times New Roman"/>
        <charset val="0"/>
      </rPr>
      <t>3</t>
    </r>
    <r>
      <rPr>
        <sz val="16"/>
        <rFont val="宋体"/>
        <charset val="0"/>
      </rPr>
      <t>户</t>
    </r>
    <r>
      <rPr>
        <sz val="16"/>
        <rFont val="Times New Roman"/>
        <charset val="0"/>
      </rPr>
      <t>100</t>
    </r>
    <r>
      <rPr>
        <sz val="16"/>
        <rFont val="宋体"/>
        <charset val="0"/>
      </rPr>
      <t>只。</t>
    </r>
  </si>
  <si>
    <t>马关镇新增羊羔到户补助项目</t>
  </si>
  <si>
    <r>
      <rPr>
        <sz val="16"/>
        <rFont val="宋体"/>
        <charset val="134"/>
      </rPr>
      <t>在马关镇</t>
    </r>
    <r>
      <rPr>
        <sz val="16"/>
        <rFont val="Times New Roman"/>
        <charset val="0"/>
      </rPr>
      <t>6</t>
    </r>
    <r>
      <rPr>
        <sz val="16"/>
        <rFont val="宋体"/>
        <charset val="134"/>
      </rPr>
      <t>个村实施新增羊羔到户补助项目</t>
    </r>
    <r>
      <rPr>
        <sz val="16"/>
        <rFont val="Times New Roman"/>
        <charset val="0"/>
      </rPr>
      <t>370</t>
    </r>
    <r>
      <rPr>
        <sz val="16"/>
        <rFont val="宋体"/>
        <charset val="134"/>
      </rPr>
      <t>只，每只补助</t>
    </r>
    <r>
      <rPr>
        <sz val="16"/>
        <rFont val="Times New Roman"/>
        <charset val="134"/>
      </rPr>
      <t>80</t>
    </r>
    <r>
      <rPr>
        <sz val="16"/>
        <rFont val="宋体"/>
        <charset val="134"/>
      </rPr>
      <t>元，共补助</t>
    </r>
    <r>
      <rPr>
        <sz val="16"/>
        <rFont val="Times New Roman"/>
        <charset val="134"/>
      </rPr>
      <t>2.96</t>
    </r>
    <r>
      <rPr>
        <sz val="16"/>
        <rFont val="宋体"/>
        <charset val="134"/>
      </rPr>
      <t>万元；其中八杜村</t>
    </r>
    <r>
      <rPr>
        <sz val="16"/>
        <rFont val="Times New Roman"/>
        <charset val="134"/>
      </rPr>
      <t>5</t>
    </r>
    <r>
      <rPr>
        <sz val="16"/>
        <rFont val="宋体"/>
        <charset val="134"/>
      </rPr>
      <t>户</t>
    </r>
    <r>
      <rPr>
        <sz val="16"/>
        <rFont val="Times New Roman"/>
        <charset val="134"/>
      </rPr>
      <t>180</t>
    </r>
    <r>
      <rPr>
        <sz val="16"/>
        <rFont val="宋体"/>
        <charset val="134"/>
      </rPr>
      <t>只、庙湾村</t>
    </r>
    <r>
      <rPr>
        <sz val="16"/>
        <rFont val="Times New Roman"/>
        <charset val="134"/>
      </rPr>
      <t>10</t>
    </r>
    <r>
      <rPr>
        <sz val="16"/>
        <rFont val="宋体"/>
        <charset val="134"/>
      </rPr>
      <t>只，上豆村</t>
    </r>
    <r>
      <rPr>
        <sz val="16"/>
        <rFont val="Times New Roman"/>
        <charset val="134"/>
      </rPr>
      <t>4</t>
    </r>
    <r>
      <rPr>
        <sz val="16"/>
        <rFont val="宋体"/>
        <charset val="134"/>
      </rPr>
      <t>户</t>
    </r>
    <r>
      <rPr>
        <sz val="16"/>
        <rFont val="Times New Roman"/>
        <charset val="134"/>
      </rPr>
      <t>90</t>
    </r>
    <r>
      <rPr>
        <sz val="16"/>
        <rFont val="宋体"/>
        <charset val="134"/>
      </rPr>
      <t>只，马堡村</t>
    </r>
    <r>
      <rPr>
        <sz val="16"/>
        <rFont val="Times New Roman"/>
        <charset val="134"/>
      </rPr>
      <t>2</t>
    </r>
    <r>
      <rPr>
        <sz val="16"/>
        <rFont val="宋体"/>
        <charset val="134"/>
      </rPr>
      <t>户</t>
    </r>
    <r>
      <rPr>
        <sz val="16"/>
        <rFont val="Times New Roman"/>
        <charset val="134"/>
      </rPr>
      <t>30</t>
    </r>
    <r>
      <rPr>
        <sz val="16"/>
        <rFont val="宋体"/>
        <charset val="134"/>
      </rPr>
      <t>只，西庄村</t>
    </r>
    <r>
      <rPr>
        <sz val="16"/>
        <rFont val="Times New Roman"/>
        <charset val="134"/>
      </rPr>
      <t>1</t>
    </r>
    <r>
      <rPr>
        <sz val="16"/>
        <rFont val="宋体"/>
        <charset val="134"/>
      </rPr>
      <t>户</t>
    </r>
    <r>
      <rPr>
        <sz val="16"/>
        <rFont val="Times New Roman"/>
        <charset val="134"/>
      </rPr>
      <t>20</t>
    </r>
    <r>
      <rPr>
        <sz val="16"/>
        <rFont val="宋体"/>
        <charset val="134"/>
      </rPr>
      <t>只，赵沟村</t>
    </r>
    <r>
      <rPr>
        <sz val="16"/>
        <rFont val="Times New Roman"/>
        <charset val="134"/>
      </rPr>
      <t>2</t>
    </r>
    <r>
      <rPr>
        <sz val="16"/>
        <rFont val="宋体"/>
        <charset val="134"/>
      </rPr>
      <t>户</t>
    </r>
    <r>
      <rPr>
        <sz val="16"/>
        <rFont val="Times New Roman"/>
        <charset val="134"/>
      </rPr>
      <t>40</t>
    </r>
    <r>
      <rPr>
        <sz val="16"/>
        <rFont val="宋体"/>
        <charset val="134"/>
      </rPr>
      <t>只</t>
    </r>
  </si>
  <si>
    <t>马鹿镇新增羊羔到户补助项目</t>
  </si>
  <si>
    <r>
      <rPr>
        <sz val="16"/>
        <rFont val="宋体"/>
        <charset val="134"/>
      </rPr>
      <t>针对一般户，在马鹿镇养殖羊羔</t>
    </r>
    <r>
      <rPr>
        <sz val="16"/>
        <rFont val="Times New Roman"/>
        <charset val="0"/>
      </rPr>
      <t>1711</t>
    </r>
    <r>
      <rPr>
        <sz val="16"/>
        <rFont val="宋体"/>
        <charset val="134"/>
      </rPr>
      <t>只，涉及</t>
    </r>
    <r>
      <rPr>
        <sz val="16"/>
        <rFont val="Times New Roman"/>
        <charset val="0"/>
      </rPr>
      <t>39</t>
    </r>
    <r>
      <rPr>
        <sz val="16"/>
        <rFont val="宋体"/>
        <charset val="134"/>
      </rPr>
      <t>户</t>
    </r>
    <r>
      <rPr>
        <sz val="16"/>
        <rFont val="Times New Roman"/>
        <charset val="0"/>
      </rPr>
      <t>1711</t>
    </r>
    <r>
      <rPr>
        <sz val="16"/>
        <rFont val="宋体"/>
        <charset val="134"/>
      </rPr>
      <t>只，每只补助</t>
    </r>
    <r>
      <rPr>
        <sz val="16"/>
        <rFont val="Times New Roman"/>
        <charset val="0"/>
      </rPr>
      <t>80</t>
    </r>
    <r>
      <rPr>
        <sz val="16"/>
        <rFont val="宋体"/>
        <charset val="134"/>
      </rPr>
      <t>元，申请补助资金</t>
    </r>
    <r>
      <rPr>
        <sz val="16"/>
        <rFont val="Times New Roman"/>
        <charset val="0"/>
      </rPr>
      <t>13.688</t>
    </r>
    <r>
      <rPr>
        <sz val="16"/>
        <rFont val="宋体"/>
        <charset val="134"/>
      </rPr>
      <t>万元。其中白杨村</t>
    </r>
    <r>
      <rPr>
        <sz val="16"/>
        <rFont val="Times New Roman"/>
        <charset val="0"/>
      </rPr>
      <t>2</t>
    </r>
    <r>
      <rPr>
        <sz val="16"/>
        <rFont val="宋体"/>
        <charset val="134"/>
      </rPr>
      <t>户</t>
    </r>
    <r>
      <rPr>
        <sz val="16"/>
        <rFont val="Times New Roman"/>
        <charset val="0"/>
      </rPr>
      <t>34</t>
    </r>
    <r>
      <rPr>
        <sz val="16"/>
        <rFont val="宋体"/>
        <charset val="134"/>
      </rPr>
      <t>只</t>
    </r>
    <r>
      <rPr>
        <sz val="16"/>
        <rFont val="Times New Roman"/>
        <charset val="0"/>
      </rPr>
      <t xml:space="preserve"> </t>
    </r>
    <r>
      <rPr>
        <sz val="16"/>
        <rFont val="宋体"/>
        <charset val="134"/>
      </rPr>
      <t>、大滩村</t>
    </r>
    <r>
      <rPr>
        <sz val="16"/>
        <rFont val="Times New Roman"/>
        <charset val="0"/>
      </rPr>
      <t>10</t>
    </r>
    <r>
      <rPr>
        <sz val="16"/>
        <rFont val="宋体"/>
        <charset val="134"/>
      </rPr>
      <t>户</t>
    </r>
    <r>
      <rPr>
        <sz val="16"/>
        <rFont val="Times New Roman"/>
        <charset val="0"/>
      </rPr>
      <t>357</t>
    </r>
    <r>
      <rPr>
        <sz val="16"/>
        <rFont val="宋体"/>
        <charset val="134"/>
      </rPr>
      <t>只、陡崖村</t>
    </r>
    <r>
      <rPr>
        <sz val="16"/>
        <rFont val="Times New Roman"/>
        <charset val="0"/>
      </rPr>
      <t>2</t>
    </r>
    <r>
      <rPr>
        <sz val="16"/>
        <rFont val="宋体"/>
        <charset val="134"/>
      </rPr>
      <t>户</t>
    </r>
    <r>
      <rPr>
        <sz val="16"/>
        <rFont val="Times New Roman"/>
        <charset val="0"/>
      </rPr>
      <t>40</t>
    </r>
    <r>
      <rPr>
        <sz val="16"/>
        <rFont val="宋体"/>
        <charset val="134"/>
      </rPr>
      <t>只、金川村</t>
    </r>
    <r>
      <rPr>
        <sz val="16"/>
        <rFont val="Times New Roman"/>
        <charset val="0"/>
      </rPr>
      <t>13</t>
    </r>
    <r>
      <rPr>
        <sz val="16"/>
        <rFont val="宋体"/>
        <charset val="134"/>
      </rPr>
      <t>户</t>
    </r>
    <r>
      <rPr>
        <sz val="16"/>
        <rFont val="Times New Roman"/>
        <charset val="0"/>
      </rPr>
      <t>680</t>
    </r>
    <r>
      <rPr>
        <sz val="16"/>
        <rFont val="宋体"/>
        <charset val="134"/>
      </rPr>
      <t>只、宝坪村</t>
    </r>
    <r>
      <rPr>
        <sz val="16"/>
        <rFont val="Times New Roman"/>
        <charset val="0"/>
      </rPr>
      <t>5</t>
    </r>
    <r>
      <rPr>
        <sz val="16"/>
        <rFont val="宋体"/>
        <charset val="134"/>
      </rPr>
      <t>户</t>
    </r>
    <r>
      <rPr>
        <sz val="16"/>
        <rFont val="Times New Roman"/>
        <charset val="0"/>
      </rPr>
      <t>205</t>
    </r>
    <r>
      <rPr>
        <sz val="16"/>
        <rFont val="宋体"/>
        <charset val="134"/>
      </rPr>
      <t>只、堡梁村</t>
    </r>
    <r>
      <rPr>
        <sz val="16"/>
        <rFont val="Times New Roman"/>
        <charset val="0"/>
      </rPr>
      <t>5</t>
    </r>
    <r>
      <rPr>
        <sz val="16"/>
        <rFont val="宋体"/>
        <charset val="134"/>
      </rPr>
      <t>户</t>
    </r>
    <r>
      <rPr>
        <sz val="16"/>
        <rFont val="Times New Roman"/>
        <charset val="0"/>
      </rPr>
      <t>175</t>
    </r>
    <r>
      <rPr>
        <sz val="16"/>
        <rFont val="宋体"/>
        <charset val="134"/>
      </rPr>
      <t>只、牌楼村</t>
    </r>
    <r>
      <rPr>
        <sz val="16"/>
        <rFont val="Times New Roman"/>
        <charset val="0"/>
      </rPr>
      <t>2</t>
    </r>
    <r>
      <rPr>
        <sz val="16"/>
        <rFont val="宋体"/>
        <charset val="134"/>
      </rPr>
      <t>户</t>
    </r>
    <r>
      <rPr>
        <sz val="16"/>
        <rFont val="Times New Roman"/>
        <charset val="0"/>
      </rPr>
      <t>220</t>
    </r>
    <r>
      <rPr>
        <sz val="16"/>
        <rFont val="宋体"/>
        <charset val="134"/>
      </rPr>
      <t>只。</t>
    </r>
  </si>
  <si>
    <t>闫家乡新增羊羔到户补助项目</t>
  </si>
  <si>
    <t>闫家乡一般户新羊羔补助项目21户842只，每只补助80元，补助资金6.736万元，其中：丁河村1户30只；车古村1户30只；付堡村1户40只；闫家村5户97只；花山村5户215只；大场村8户430只。</t>
  </si>
  <si>
    <t>张棉驿乡新增羊羔到户补助项目</t>
  </si>
  <si>
    <r>
      <rPr>
        <sz val="16"/>
        <rFont val="宋体"/>
        <charset val="134"/>
      </rPr>
      <t>投入</t>
    </r>
    <r>
      <rPr>
        <sz val="16"/>
        <rFont val="Times New Roman"/>
        <charset val="0"/>
      </rPr>
      <t>1.76</t>
    </r>
    <r>
      <rPr>
        <sz val="16"/>
        <rFont val="宋体"/>
        <charset val="134"/>
      </rPr>
      <t>万元，</t>
    </r>
    <r>
      <rPr>
        <sz val="16"/>
        <rFont val="Times New Roman"/>
        <charset val="134"/>
      </rPr>
      <t>7</t>
    </r>
    <r>
      <rPr>
        <sz val="16"/>
        <rFont val="宋体"/>
        <charset val="134"/>
      </rPr>
      <t>户购进基础羊羔</t>
    </r>
    <r>
      <rPr>
        <sz val="16"/>
        <rFont val="Times New Roman"/>
        <charset val="134"/>
      </rPr>
      <t>220</t>
    </r>
    <r>
      <rPr>
        <sz val="16"/>
        <rFont val="宋体"/>
        <charset val="134"/>
      </rPr>
      <t>只，其中：和平村</t>
    </r>
    <r>
      <rPr>
        <sz val="16"/>
        <rFont val="Times New Roman"/>
        <charset val="134"/>
      </rPr>
      <t>1</t>
    </r>
    <r>
      <rPr>
        <sz val="16"/>
        <rFont val="宋体"/>
        <charset val="134"/>
      </rPr>
      <t>户</t>
    </r>
    <r>
      <rPr>
        <sz val="16"/>
        <rFont val="Times New Roman"/>
        <charset val="134"/>
      </rPr>
      <t>20</t>
    </r>
    <r>
      <rPr>
        <sz val="16"/>
        <rFont val="宋体"/>
        <charset val="134"/>
      </rPr>
      <t>只，马夭村</t>
    </r>
    <r>
      <rPr>
        <sz val="16"/>
        <rFont val="Times New Roman"/>
        <charset val="134"/>
      </rPr>
      <t>6</t>
    </r>
    <r>
      <rPr>
        <sz val="16"/>
        <rFont val="宋体"/>
        <charset val="134"/>
      </rPr>
      <t>户</t>
    </r>
    <r>
      <rPr>
        <sz val="16"/>
        <rFont val="Times New Roman"/>
        <charset val="134"/>
      </rPr>
      <t>200</t>
    </r>
    <r>
      <rPr>
        <sz val="16"/>
        <rFont val="宋体"/>
        <charset val="134"/>
      </rPr>
      <t>只</t>
    </r>
  </si>
  <si>
    <t>龙山镇新增羊羔到户补助项目</t>
  </si>
  <si>
    <r>
      <rPr>
        <sz val="16"/>
        <rFont val="宋体"/>
        <charset val="134"/>
      </rPr>
      <t>龙山镇羊羔共</t>
    </r>
    <r>
      <rPr>
        <sz val="16"/>
        <rFont val="Times New Roman"/>
        <charset val="134"/>
      </rPr>
      <t>10</t>
    </r>
    <r>
      <rPr>
        <sz val="16"/>
        <rFont val="宋体"/>
        <charset val="134"/>
      </rPr>
      <t>户</t>
    </r>
    <r>
      <rPr>
        <sz val="16"/>
        <rFont val="Times New Roman"/>
        <charset val="134"/>
      </rPr>
      <t>180</t>
    </r>
    <r>
      <rPr>
        <sz val="16"/>
        <rFont val="宋体"/>
        <charset val="134"/>
      </rPr>
      <t>只，每只补助</t>
    </r>
    <r>
      <rPr>
        <sz val="16"/>
        <rFont val="Times New Roman"/>
        <charset val="134"/>
      </rPr>
      <t>80</t>
    </r>
    <r>
      <rPr>
        <sz val="16"/>
        <rFont val="宋体"/>
        <charset val="134"/>
      </rPr>
      <t>元，共</t>
    </r>
    <r>
      <rPr>
        <sz val="16"/>
        <rFont val="Times New Roman"/>
        <charset val="134"/>
      </rPr>
      <t xml:space="preserve"> 1.44</t>
    </r>
    <r>
      <rPr>
        <sz val="16"/>
        <rFont val="宋体"/>
        <charset val="134"/>
      </rPr>
      <t>万元。其中：汪堡村</t>
    </r>
    <r>
      <rPr>
        <sz val="16"/>
        <rFont val="Times New Roman"/>
        <charset val="134"/>
      </rPr>
      <t>3</t>
    </r>
    <r>
      <rPr>
        <sz val="16"/>
        <rFont val="宋体"/>
        <charset val="134"/>
      </rPr>
      <t>户</t>
    </r>
    <r>
      <rPr>
        <sz val="16"/>
        <rFont val="Times New Roman"/>
        <charset val="134"/>
      </rPr>
      <t>50</t>
    </r>
    <r>
      <rPr>
        <sz val="16"/>
        <rFont val="宋体"/>
        <charset val="134"/>
      </rPr>
      <t>只；马黑曼村</t>
    </r>
    <r>
      <rPr>
        <sz val="16"/>
        <rFont val="Times New Roman"/>
        <charset val="134"/>
      </rPr>
      <t>4</t>
    </r>
    <r>
      <rPr>
        <sz val="16"/>
        <rFont val="宋体"/>
        <charset val="134"/>
      </rPr>
      <t>户</t>
    </r>
    <r>
      <rPr>
        <sz val="16"/>
        <rFont val="Times New Roman"/>
        <charset val="134"/>
      </rPr>
      <t>80</t>
    </r>
    <r>
      <rPr>
        <sz val="16"/>
        <rFont val="宋体"/>
        <charset val="134"/>
      </rPr>
      <t>只，南街村</t>
    </r>
    <r>
      <rPr>
        <sz val="16"/>
        <rFont val="Times New Roman"/>
        <charset val="134"/>
      </rPr>
      <t>3</t>
    </r>
    <r>
      <rPr>
        <sz val="16"/>
        <rFont val="宋体"/>
        <charset val="134"/>
      </rPr>
      <t>户</t>
    </r>
    <r>
      <rPr>
        <sz val="16"/>
        <rFont val="Times New Roman"/>
        <charset val="134"/>
      </rPr>
      <t>50</t>
    </r>
    <r>
      <rPr>
        <sz val="16"/>
        <rFont val="宋体"/>
        <charset val="134"/>
      </rPr>
      <t>只</t>
    </r>
  </si>
  <si>
    <t>川王镇新增羊羔到户补助项目</t>
  </si>
  <si>
    <r>
      <rPr>
        <sz val="16"/>
        <rFont val="宋体"/>
        <charset val="134"/>
      </rPr>
      <t>在川王镇投资</t>
    </r>
    <r>
      <rPr>
        <sz val="16"/>
        <rFont val="Times New Roman"/>
        <charset val="134"/>
      </rPr>
      <t>1.28</t>
    </r>
    <r>
      <rPr>
        <sz val="16"/>
        <rFont val="宋体"/>
        <charset val="134"/>
      </rPr>
      <t>万元补贴羊羔</t>
    </r>
    <r>
      <rPr>
        <sz val="16"/>
        <rFont val="Times New Roman"/>
        <charset val="134"/>
      </rPr>
      <t>160</t>
    </r>
    <r>
      <rPr>
        <sz val="16"/>
        <rFont val="宋体"/>
        <charset val="134"/>
      </rPr>
      <t>只；其中大庄村</t>
    </r>
    <r>
      <rPr>
        <sz val="16"/>
        <rFont val="Times New Roman"/>
        <charset val="134"/>
      </rPr>
      <t>20</t>
    </r>
    <r>
      <rPr>
        <sz val="16"/>
        <rFont val="宋体"/>
        <charset val="134"/>
      </rPr>
      <t>只；关河村</t>
    </r>
    <r>
      <rPr>
        <sz val="16"/>
        <rFont val="Times New Roman"/>
        <charset val="134"/>
      </rPr>
      <t>20</t>
    </r>
    <r>
      <rPr>
        <sz val="16"/>
        <rFont val="宋体"/>
        <charset val="134"/>
      </rPr>
      <t>只；范湾村</t>
    </r>
    <r>
      <rPr>
        <sz val="16"/>
        <rFont val="Times New Roman"/>
        <charset val="134"/>
      </rPr>
      <t>40</t>
    </r>
    <r>
      <rPr>
        <sz val="16"/>
        <rFont val="宋体"/>
        <charset val="134"/>
      </rPr>
      <t>只；松树湾村</t>
    </r>
    <r>
      <rPr>
        <sz val="16"/>
        <rFont val="Times New Roman"/>
        <charset val="134"/>
      </rPr>
      <t>40</t>
    </r>
    <r>
      <rPr>
        <sz val="16"/>
        <rFont val="宋体"/>
        <charset val="134"/>
      </rPr>
      <t>只；小河村</t>
    </r>
    <r>
      <rPr>
        <sz val="16"/>
        <rFont val="Times New Roman"/>
        <charset val="134"/>
      </rPr>
      <t>40</t>
    </r>
    <r>
      <rPr>
        <sz val="16"/>
        <rFont val="宋体"/>
        <charset val="134"/>
      </rPr>
      <t>只，每只</t>
    </r>
    <r>
      <rPr>
        <sz val="16"/>
        <rFont val="Times New Roman"/>
        <charset val="134"/>
      </rPr>
      <t>80</t>
    </r>
    <r>
      <rPr>
        <sz val="16"/>
        <rFont val="宋体"/>
        <charset val="134"/>
      </rPr>
      <t>元</t>
    </r>
  </si>
  <si>
    <t>胡川镇新增羊羔到户补助项目</t>
  </si>
  <si>
    <r>
      <rPr>
        <sz val="16"/>
        <rFont val="宋体"/>
        <charset val="134"/>
      </rPr>
      <t>在胡川镇投入</t>
    </r>
    <r>
      <rPr>
        <sz val="16"/>
        <rFont val="Times New Roman"/>
        <charset val="0"/>
      </rPr>
      <t>5.68</t>
    </r>
    <r>
      <rPr>
        <sz val="16"/>
        <rFont val="宋体"/>
        <charset val="134"/>
      </rPr>
      <t>万元，用于购进羊羔</t>
    </r>
    <r>
      <rPr>
        <sz val="16"/>
        <rFont val="Times New Roman"/>
        <charset val="0"/>
      </rPr>
      <t>710</t>
    </r>
    <r>
      <rPr>
        <sz val="16"/>
        <rFont val="宋体"/>
        <charset val="134"/>
      </rPr>
      <t>只，其中：柳湾村</t>
    </r>
    <r>
      <rPr>
        <sz val="16"/>
        <rFont val="Times New Roman"/>
        <charset val="0"/>
      </rPr>
      <t>1</t>
    </r>
    <r>
      <rPr>
        <sz val="16"/>
        <rFont val="宋体"/>
        <charset val="134"/>
      </rPr>
      <t>户</t>
    </r>
    <r>
      <rPr>
        <sz val="16"/>
        <rFont val="Times New Roman"/>
        <charset val="0"/>
      </rPr>
      <t>30</t>
    </r>
    <r>
      <rPr>
        <sz val="16"/>
        <rFont val="宋体"/>
        <charset val="134"/>
      </rPr>
      <t>只；宁马村</t>
    </r>
    <r>
      <rPr>
        <sz val="16"/>
        <rFont val="Times New Roman"/>
        <charset val="0"/>
      </rPr>
      <t>3</t>
    </r>
    <r>
      <rPr>
        <sz val="16"/>
        <rFont val="宋体"/>
        <charset val="134"/>
      </rPr>
      <t>户</t>
    </r>
    <r>
      <rPr>
        <sz val="16"/>
        <rFont val="Times New Roman"/>
        <charset val="0"/>
      </rPr>
      <t>65</t>
    </r>
    <r>
      <rPr>
        <sz val="16"/>
        <rFont val="宋体"/>
        <charset val="134"/>
      </rPr>
      <t>只；潘峪村</t>
    </r>
    <r>
      <rPr>
        <sz val="16"/>
        <rFont val="Times New Roman"/>
        <charset val="0"/>
      </rPr>
      <t>5</t>
    </r>
    <r>
      <rPr>
        <sz val="16"/>
        <rFont val="宋体"/>
        <charset val="134"/>
      </rPr>
      <t>户</t>
    </r>
    <r>
      <rPr>
        <sz val="16"/>
        <rFont val="Times New Roman"/>
        <charset val="0"/>
      </rPr>
      <t>200</t>
    </r>
    <r>
      <rPr>
        <sz val="16"/>
        <rFont val="宋体"/>
        <charset val="0"/>
      </rPr>
      <t>只；阳山村</t>
    </r>
    <r>
      <rPr>
        <sz val="16"/>
        <rFont val="Times New Roman"/>
        <charset val="0"/>
      </rPr>
      <t>2</t>
    </r>
    <r>
      <rPr>
        <sz val="16"/>
        <rFont val="宋体"/>
        <charset val="0"/>
      </rPr>
      <t>户</t>
    </r>
    <r>
      <rPr>
        <sz val="16"/>
        <rFont val="Times New Roman"/>
        <charset val="0"/>
      </rPr>
      <t>50</t>
    </r>
    <r>
      <rPr>
        <sz val="16"/>
        <rFont val="宋体"/>
        <charset val="0"/>
      </rPr>
      <t>只；仓下村</t>
    </r>
    <r>
      <rPr>
        <sz val="16"/>
        <rFont val="Times New Roman"/>
        <charset val="0"/>
      </rPr>
      <t>3</t>
    </r>
    <r>
      <rPr>
        <sz val="16"/>
        <rFont val="宋体"/>
        <charset val="0"/>
      </rPr>
      <t>户</t>
    </r>
    <r>
      <rPr>
        <sz val="16"/>
        <rFont val="Times New Roman"/>
        <charset val="0"/>
      </rPr>
      <t>30</t>
    </r>
    <r>
      <rPr>
        <sz val="16"/>
        <rFont val="宋体"/>
        <charset val="0"/>
      </rPr>
      <t>只；后湾村</t>
    </r>
    <r>
      <rPr>
        <sz val="16"/>
        <rFont val="Times New Roman"/>
        <charset val="0"/>
      </rPr>
      <t>3</t>
    </r>
    <r>
      <rPr>
        <sz val="16"/>
        <rFont val="宋体"/>
        <charset val="0"/>
      </rPr>
      <t>户</t>
    </r>
    <r>
      <rPr>
        <sz val="16"/>
        <rFont val="Times New Roman"/>
        <charset val="0"/>
      </rPr>
      <t>15</t>
    </r>
    <r>
      <rPr>
        <sz val="16"/>
        <rFont val="宋体"/>
        <charset val="0"/>
      </rPr>
      <t>只；胡川村</t>
    </r>
    <r>
      <rPr>
        <sz val="16"/>
        <rFont val="Times New Roman"/>
        <charset val="0"/>
      </rPr>
      <t>7</t>
    </r>
    <r>
      <rPr>
        <sz val="16"/>
        <rFont val="宋体"/>
        <charset val="0"/>
      </rPr>
      <t>户</t>
    </r>
    <r>
      <rPr>
        <sz val="16"/>
        <rFont val="Times New Roman"/>
        <charset val="0"/>
      </rPr>
      <t>100</t>
    </r>
    <r>
      <rPr>
        <sz val="16"/>
        <rFont val="宋体"/>
        <charset val="0"/>
      </rPr>
      <t>只；张堡村</t>
    </r>
    <r>
      <rPr>
        <sz val="16"/>
        <rFont val="Times New Roman"/>
        <charset val="0"/>
      </rPr>
      <t>5</t>
    </r>
    <r>
      <rPr>
        <sz val="16"/>
        <rFont val="宋体"/>
        <charset val="0"/>
      </rPr>
      <t>户</t>
    </r>
    <r>
      <rPr>
        <sz val="16"/>
        <rFont val="Times New Roman"/>
        <charset val="0"/>
      </rPr>
      <t>120</t>
    </r>
    <r>
      <rPr>
        <sz val="16"/>
        <rFont val="宋体"/>
        <charset val="0"/>
      </rPr>
      <t>只；刘塬村</t>
    </r>
    <r>
      <rPr>
        <sz val="16"/>
        <rFont val="Times New Roman"/>
        <charset val="0"/>
      </rPr>
      <t>2</t>
    </r>
    <r>
      <rPr>
        <sz val="16"/>
        <rFont val="宋体"/>
        <charset val="0"/>
      </rPr>
      <t>户</t>
    </r>
    <r>
      <rPr>
        <sz val="16"/>
        <rFont val="Times New Roman"/>
        <charset val="0"/>
      </rPr>
      <t>30</t>
    </r>
    <r>
      <rPr>
        <sz val="16"/>
        <rFont val="宋体"/>
        <charset val="0"/>
      </rPr>
      <t>只，蒲家村</t>
    </r>
    <r>
      <rPr>
        <sz val="16"/>
        <rFont val="Times New Roman"/>
        <charset val="0"/>
      </rPr>
      <t>3</t>
    </r>
    <r>
      <rPr>
        <sz val="16"/>
        <rFont val="宋体"/>
        <charset val="0"/>
      </rPr>
      <t>户</t>
    </r>
    <r>
      <rPr>
        <sz val="16"/>
        <rFont val="Times New Roman"/>
        <charset val="0"/>
      </rPr>
      <t>30</t>
    </r>
    <r>
      <rPr>
        <sz val="16"/>
        <rFont val="宋体"/>
        <charset val="0"/>
      </rPr>
      <t>只；夏堡村</t>
    </r>
    <r>
      <rPr>
        <sz val="16"/>
        <rFont val="Times New Roman"/>
        <charset val="0"/>
      </rPr>
      <t>2</t>
    </r>
    <r>
      <rPr>
        <sz val="16"/>
        <rFont val="宋体"/>
        <charset val="0"/>
      </rPr>
      <t>户</t>
    </r>
    <r>
      <rPr>
        <sz val="16"/>
        <rFont val="Times New Roman"/>
        <charset val="0"/>
      </rPr>
      <t>40</t>
    </r>
    <r>
      <rPr>
        <sz val="16"/>
        <rFont val="宋体"/>
        <charset val="0"/>
      </rPr>
      <t>只。</t>
    </r>
  </si>
  <si>
    <t>刘堡镇新增羊羔到户补助项目</t>
  </si>
  <si>
    <r>
      <rPr>
        <sz val="16"/>
        <rFont val="宋体"/>
        <charset val="134"/>
      </rPr>
      <t>高家村</t>
    </r>
    <r>
      <rPr>
        <sz val="16"/>
        <rFont val="Times New Roman"/>
        <charset val="0"/>
      </rPr>
      <t>1</t>
    </r>
    <r>
      <rPr>
        <sz val="16"/>
        <rFont val="宋体"/>
        <charset val="134"/>
      </rPr>
      <t>户</t>
    </r>
    <r>
      <rPr>
        <sz val="16"/>
        <rFont val="Times New Roman"/>
        <charset val="0"/>
      </rPr>
      <t>20</t>
    </r>
    <r>
      <rPr>
        <sz val="16"/>
        <rFont val="宋体"/>
        <charset val="134"/>
      </rPr>
      <t>只。每只补助</t>
    </r>
    <r>
      <rPr>
        <sz val="16"/>
        <rFont val="Times New Roman"/>
        <charset val="0"/>
      </rPr>
      <t>80</t>
    </r>
    <r>
      <rPr>
        <sz val="16"/>
        <rFont val="宋体"/>
        <charset val="134"/>
      </rPr>
      <t>元，共计</t>
    </r>
    <r>
      <rPr>
        <sz val="16"/>
        <rFont val="Times New Roman"/>
        <charset val="0"/>
      </rPr>
      <t>0.16</t>
    </r>
    <r>
      <rPr>
        <sz val="16"/>
        <rFont val="宋体"/>
        <charset val="134"/>
      </rPr>
      <t>万元。</t>
    </r>
  </si>
  <si>
    <t>恭门镇新增羊羔到户补助项目</t>
  </si>
  <si>
    <r>
      <rPr>
        <sz val="16"/>
        <rFont val="宋体"/>
        <charset val="134"/>
      </rPr>
      <t>共</t>
    </r>
    <r>
      <rPr>
        <sz val="16"/>
        <rFont val="Times New Roman"/>
        <charset val="0"/>
      </rPr>
      <t>21</t>
    </r>
    <r>
      <rPr>
        <sz val="16"/>
        <rFont val="宋体"/>
        <charset val="134"/>
      </rPr>
      <t>户</t>
    </r>
    <r>
      <rPr>
        <sz val="16"/>
        <rFont val="Times New Roman"/>
        <charset val="0"/>
      </rPr>
      <t>570</t>
    </r>
    <r>
      <rPr>
        <sz val="16"/>
        <rFont val="宋体"/>
        <charset val="134"/>
      </rPr>
      <t>只，（</t>
    </r>
    <r>
      <rPr>
        <sz val="16"/>
        <rFont val="Times New Roman"/>
        <charset val="0"/>
      </rPr>
      <t>80</t>
    </r>
    <r>
      <rPr>
        <sz val="16"/>
        <rFont val="宋体"/>
        <charset val="134"/>
      </rPr>
      <t>元</t>
    </r>
    <r>
      <rPr>
        <sz val="16"/>
        <rFont val="Times New Roman"/>
        <charset val="0"/>
      </rPr>
      <t>/</t>
    </r>
    <r>
      <rPr>
        <sz val="16"/>
        <rFont val="宋体"/>
        <charset val="134"/>
      </rPr>
      <t>只），共</t>
    </r>
    <r>
      <rPr>
        <sz val="16"/>
        <rFont val="Times New Roman"/>
        <charset val="0"/>
      </rPr>
      <t>4.5600</t>
    </r>
    <r>
      <rPr>
        <sz val="16"/>
        <rFont val="宋体"/>
        <charset val="134"/>
      </rPr>
      <t>万元。梁湾村</t>
    </r>
    <r>
      <rPr>
        <sz val="16"/>
        <rFont val="Times New Roman"/>
        <charset val="0"/>
      </rPr>
      <t>15</t>
    </r>
    <r>
      <rPr>
        <sz val="16"/>
        <rFont val="宋体"/>
        <charset val="134"/>
      </rPr>
      <t>户</t>
    </r>
    <r>
      <rPr>
        <sz val="16"/>
        <rFont val="Times New Roman"/>
        <charset val="0"/>
      </rPr>
      <t>350</t>
    </r>
    <r>
      <rPr>
        <sz val="16"/>
        <rFont val="宋体"/>
        <charset val="134"/>
      </rPr>
      <t>只、毛磨村</t>
    </r>
    <r>
      <rPr>
        <sz val="16"/>
        <rFont val="Times New Roman"/>
        <charset val="0"/>
      </rPr>
      <t>1</t>
    </r>
    <r>
      <rPr>
        <sz val="16"/>
        <rFont val="宋体"/>
        <charset val="134"/>
      </rPr>
      <t>户</t>
    </r>
    <r>
      <rPr>
        <sz val="16"/>
        <rFont val="Times New Roman"/>
        <charset val="0"/>
      </rPr>
      <t>30</t>
    </r>
    <r>
      <rPr>
        <sz val="16"/>
        <rFont val="宋体"/>
        <charset val="134"/>
      </rPr>
      <t>只、恭门村</t>
    </r>
    <r>
      <rPr>
        <sz val="16"/>
        <rFont val="Times New Roman"/>
        <charset val="0"/>
      </rPr>
      <t>1</t>
    </r>
    <r>
      <rPr>
        <sz val="16"/>
        <rFont val="宋体"/>
        <charset val="134"/>
      </rPr>
      <t>户</t>
    </r>
    <r>
      <rPr>
        <sz val="16"/>
        <rFont val="Times New Roman"/>
        <charset val="0"/>
      </rPr>
      <t>80</t>
    </r>
    <r>
      <rPr>
        <sz val="16"/>
        <rFont val="宋体"/>
        <charset val="134"/>
      </rPr>
      <t>只、付川村</t>
    </r>
    <r>
      <rPr>
        <sz val="16"/>
        <rFont val="Times New Roman"/>
        <charset val="0"/>
      </rPr>
      <t>1</t>
    </r>
    <r>
      <rPr>
        <sz val="16"/>
        <rFont val="宋体"/>
        <charset val="134"/>
      </rPr>
      <t>户</t>
    </r>
    <r>
      <rPr>
        <sz val="16"/>
        <rFont val="Times New Roman"/>
        <charset val="0"/>
      </rPr>
      <t>40</t>
    </r>
    <r>
      <rPr>
        <sz val="16"/>
        <rFont val="宋体"/>
        <charset val="134"/>
      </rPr>
      <t>只、毛山村</t>
    </r>
    <r>
      <rPr>
        <sz val="16"/>
        <rFont val="Times New Roman"/>
        <charset val="0"/>
      </rPr>
      <t>20</t>
    </r>
    <r>
      <rPr>
        <sz val="16"/>
        <rFont val="宋体"/>
        <charset val="134"/>
      </rPr>
      <t>只</t>
    </r>
    <r>
      <rPr>
        <sz val="16"/>
        <rFont val="Times New Roman"/>
        <charset val="0"/>
      </rPr>
      <t>1</t>
    </r>
    <r>
      <rPr>
        <sz val="16"/>
        <rFont val="宋体"/>
        <charset val="134"/>
      </rPr>
      <t>户、袁河村</t>
    </r>
    <r>
      <rPr>
        <sz val="16"/>
        <rFont val="Times New Roman"/>
        <charset val="0"/>
      </rPr>
      <t>2</t>
    </r>
    <r>
      <rPr>
        <sz val="16"/>
        <rFont val="宋体"/>
        <charset val="134"/>
      </rPr>
      <t>户</t>
    </r>
    <r>
      <rPr>
        <sz val="16"/>
        <rFont val="Times New Roman"/>
        <charset val="0"/>
      </rPr>
      <t>50</t>
    </r>
    <r>
      <rPr>
        <sz val="16"/>
        <rFont val="宋体"/>
        <charset val="134"/>
      </rPr>
      <t>只。</t>
    </r>
  </si>
  <si>
    <r>
      <rPr>
        <b/>
        <sz val="16"/>
        <rFont val="宋体"/>
        <charset val="134"/>
      </rPr>
      <t>概算投资</t>
    </r>
    <r>
      <rPr>
        <b/>
        <sz val="16"/>
        <rFont val="Times New Roman"/>
        <charset val="134"/>
      </rPr>
      <t>44.55</t>
    </r>
    <r>
      <rPr>
        <b/>
        <sz val="16"/>
        <rFont val="宋体"/>
        <charset val="134"/>
      </rPr>
      <t>万元用于实施一般户饲草料棚建设补助项目</t>
    </r>
    <r>
      <rPr>
        <b/>
        <sz val="16"/>
        <rFont val="Times New Roman"/>
        <charset val="134"/>
      </rPr>
      <t>297</t>
    </r>
    <r>
      <rPr>
        <b/>
        <sz val="16"/>
        <rFont val="宋体"/>
        <charset val="134"/>
      </rPr>
      <t>座，每座补助</t>
    </r>
    <r>
      <rPr>
        <b/>
        <sz val="16"/>
        <rFont val="Times New Roman"/>
        <charset val="134"/>
      </rPr>
      <t>1500</t>
    </r>
    <r>
      <rPr>
        <b/>
        <sz val="16"/>
        <rFont val="宋体"/>
        <charset val="134"/>
      </rPr>
      <t>元。</t>
    </r>
  </si>
  <si>
    <r>
      <rPr>
        <sz val="16"/>
        <rFont val="宋体"/>
        <charset val="134"/>
      </rPr>
      <t>在木河乡坪王村实施一般户饲草料棚建设到户补助项目，每座补助</t>
    </r>
    <r>
      <rPr>
        <sz val="16"/>
        <rFont val="Times New Roman"/>
        <charset val="0"/>
      </rPr>
      <t>1500</t>
    </r>
    <r>
      <rPr>
        <sz val="16"/>
        <rFont val="宋体"/>
        <charset val="134"/>
      </rPr>
      <t>元。共</t>
    </r>
    <r>
      <rPr>
        <sz val="16"/>
        <rFont val="Times New Roman"/>
        <charset val="0"/>
      </rPr>
      <t>28</t>
    </r>
    <r>
      <rPr>
        <sz val="16"/>
        <rFont val="宋体"/>
        <charset val="134"/>
      </rPr>
      <t>户</t>
    </r>
    <r>
      <rPr>
        <sz val="16"/>
        <rFont val="Times New Roman"/>
        <charset val="0"/>
      </rPr>
      <t>28</t>
    </r>
    <r>
      <rPr>
        <sz val="16"/>
        <rFont val="宋体"/>
        <charset val="134"/>
      </rPr>
      <t>座</t>
    </r>
    <r>
      <rPr>
        <sz val="16"/>
        <rFont val="Times New Roman"/>
        <charset val="0"/>
      </rPr>
      <t>4.2</t>
    </r>
    <r>
      <rPr>
        <sz val="16"/>
        <rFont val="宋体"/>
        <charset val="134"/>
      </rPr>
      <t>万元。</t>
    </r>
  </si>
  <si>
    <r>
      <rPr>
        <sz val="16"/>
        <rFont val="宋体"/>
        <charset val="134"/>
      </rPr>
      <t>连五乡投入</t>
    </r>
    <r>
      <rPr>
        <sz val="16"/>
        <rFont val="Times New Roman"/>
        <charset val="0"/>
      </rPr>
      <t>5.25</t>
    </r>
    <r>
      <rPr>
        <sz val="16"/>
        <rFont val="宋体"/>
        <charset val="134"/>
      </rPr>
      <t>万元建设饲草料棚</t>
    </r>
    <r>
      <rPr>
        <sz val="16"/>
        <rFont val="Times New Roman"/>
        <charset val="0"/>
      </rPr>
      <t>35</t>
    </r>
    <r>
      <rPr>
        <sz val="16"/>
        <rFont val="宋体"/>
        <charset val="134"/>
      </rPr>
      <t>座，每座补助</t>
    </r>
    <r>
      <rPr>
        <sz val="16"/>
        <rFont val="Times New Roman"/>
        <charset val="0"/>
      </rPr>
      <t>1500</t>
    </r>
    <r>
      <rPr>
        <sz val="16"/>
        <rFont val="宋体"/>
        <charset val="134"/>
      </rPr>
      <t>元。其中连五村</t>
    </r>
    <r>
      <rPr>
        <sz val="16"/>
        <rFont val="Times New Roman"/>
        <charset val="0"/>
      </rPr>
      <t>12</t>
    </r>
    <r>
      <rPr>
        <sz val="16"/>
        <rFont val="宋体"/>
        <charset val="134"/>
      </rPr>
      <t>户</t>
    </r>
    <r>
      <rPr>
        <sz val="16"/>
        <rFont val="Times New Roman"/>
        <charset val="0"/>
      </rPr>
      <t>12</t>
    </r>
    <r>
      <rPr>
        <sz val="16"/>
        <rFont val="宋体"/>
        <charset val="134"/>
      </rPr>
      <t>座，贠家村</t>
    </r>
    <r>
      <rPr>
        <sz val="16"/>
        <rFont val="Times New Roman"/>
        <charset val="0"/>
      </rPr>
      <t>23</t>
    </r>
    <r>
      <rPr>
        <sz val="16"/>
        <rFont val="宋体"/>
        <charset val="134"/>
      </rPr>
      <t>户</t>
    </r>
    <r>
      <rPr>
        <sz val="16"/>
        <rFont val="Times New Roman"/>
        <charset val="0"/>
      </rPr>
      <t>23</t>
    </r>
    <r>
      <rPr>
        <sz val="16"/>
        <rFont val="宋体"/>
        <charset val="134"/>
      </rPr>
      <t>座。</t>
    </r>
  </si>
  <si>
    <r>
      <rPr>
        <sz val="16"/>
        <rFont val="宋体"/>
        <charset val="134"/>
      </rPr>
      <t>为平安乡一般户实施饲草料棚补助项目，每座补助</t>
    </r>
    <r>
      <rPr>
        <sz val="16"/>
        <rFont val="Times New Roman"/>
        <charset val="0"/>
      </rPr>
      <t>1500</t>
    </r>
    <r>
      <rPr>
        <sz val="16"/>
        <rFont val="宋体"/>
        <charset val="134"/>
      </rPr>
      <t>元，总计</t>
    </r>
    <r>
      <rPr>
        <sz val="16"/>
        <rFont val="Times New Roman"/>
        <charset val="0"/>
      </rPr>
      <t>25</t>
    </r>
    <r>
      <rPr>
        <sz val="16"/>
        <rFont val="宋体"/>
        <charset val="134"/>
      </rPr>
      <t>座</t>
    </r>
    <r>
      <rPr>
        <sz val="16"/>
        <rFont val="Times New Roman"/>
        <charset val="0"/>
      </rPr>
      <t>3.75</t>
    </r>
    <r>
      <rPr>
        <sz val="16"/>
        <rFont val="宋体"/>
        <charset val="134"/>
      </rPr>
      <t>万元。其中大湾村</t>
    </r>
    <r>
      <rPr>
        <sz val="16"/>
        <rFont val="Times New Roman"/>
        <charset val="0"/>
      </rPr>
      <t>22</t>
    </r>
    <r>
      <rPr>
        <sz val="16"/>
        <rFont val="宋体"/>
        <charset val="134"/>
      </rPr>
      <t>户</t>
    </r>
    <r>
      <rPr>
        <sz val="16"/>
        <rFont val="Times New Roman"/>
        <charset val="0"/>
      </rPr>
      <t>22</t>
    </r>
    <r>
      <rPr>
        <sz val="16"/>
        <rFont val="宋体"/>
        <charset val="134"/>
      </rPr>
      <t>座，梨树村</t>
    </r>
    <r>
      <rPr>
        <sz val="16"/>
        <rFont val="Times New Roman"/>
        <charset val="0"/>
      </rPr>
      <t>3</t>
    </r>
    <r>
      <rPr>
        <sz val="16"/>
        <rFont val="宋体"/>
        <charset val="134"/>
      </rPr>
      <t>户</t>
    </r>
    <r>
      <rPr>
        <sz val="16"/>
        <rFont val="Times New Roman"/>
        <charset val="0"/>
      </rPr>
      <t>3</t>
    </r>
    <r>
      <rPr>
        <sz val="16"/>
        <rFont val="宋体"/>
        <charset val="134"/>
      </rPr>
      <t>座。</t>
    </r>
  </si>
  <si>
    <r>
      <rPr>
        <sz val="16"/>
        <rFont val="宋体"/>
        <charset val="0"/>
      </rPr>
      <t>针对一般户，在马鹿镇陡崖村、金川村、长宁村、白杨村、花园村补贴养饲草料棚</t>
    </r>
    <r>
      <rPr>
        <sz val="16"/>
        <rFont val="Times New Roman"/>
        <charset val="0"/>
      </rPr>
      <t>49</t>
    </r>
    <r>
      <rPr>
        <sz val="16"/>
        <rFont val="宋体"/>
        <charset val="0"/>
      </rPr>
      <t>户</t>
    </r>
    <r>
      <rPr>
        <sz val="16"/>
        <rFont val="Times New Roman"/>
        <charset val="0"/>
      </rPr>
      <t>49</t>
    </r>
    <r>
      <rPr>
        <sz val="16"/>
        <rFont val="宋体"/>
        <charset val="0"/>
      </rPr>
      <t>座，每座补助</t>
    </r>
    <r>
      <rPr>
        <sz val="16"/>
        <rFont val="Times New Roman"/>
        <charset val="0"/>
      </rPr>
      <t>1500</t>
    </r>
    <r>
      <rPr>
        <sz val="16"/>
        <rFont val="宋体"/>
        <charset val="0"/>
      </rPr>
      <t>元，申请补助资金</t>
    </r>
    <r>
      <rPr>
        <sz val="16"/>
        <rFont val="Times New Roman"/>
        <charset val="0"/>
      </rPr>
      <t>7.35</t>
    </r>
    <r>
      <rPr>
        <sz val="16"/>
        <rFont val="宋体"/>
        <charset val="0"/>
      </rPr>
      <t>万元。陡崖村</t>
    </r>
    <r>
      <rPr>
        <sz val="16"/>
        <rFont val="Times New Roman"/>
        <charset val="0"/>
      </rPr>
      <t>2</t>
    </r>
    <r>
      <rPr>
        <sz val="16"/>
        <rFont val="宋体"/>
        <charset val="0"/>
      </rPr>
      <t>户</t>
    </r>
    <r>
      <rPr>
        <sz val="16"/>
        <rFont val="Times New Roman"/>
        <charset val="0"/>
      </rPr>
      <t>2</t>
    </r>
    <r>
      <rPr>
        <sz val="16"/>
        <rFont val="宋体"/>
        <charset val="0"/>
      </rPr>
      <t>座、金川村</t>
    </r>
    <r>
      <rPr>
        <sz val="16"/>
        <rFont val="Times New Roman"/>
        <charset val="0"/>
      </rPr>
      <t>5</t>
    </r>
    <r>
      <rPr>
        <sz val="16"/>
        <rFont val="宋体"/>
        <charset val="0"/>
      </rPr>
      <t>户</t>
    </r>
    <r>
      <rPr>
        <sz val="16"/>
        <rFont val="Times New Roman"/>
        <charset val="0"/>
      </rPr>
      <t>5</t>
    </r>
    <r>
      <rPr>
        <sz val="16"/>
        <rFont val="宋体"/>
        <charset val="0"/>
      </rPr>
      <t>座、长宁村</t>
    </r>
    <r>
      <rPr>
        <sz val="16"/>
        <rFont val="Times New Roman"/>
        <charset val="0"/>
      </rPr>
      <t>5</t>
    </r>
    <r>
      <rPr>
        <sz val="16"/>
        <rFont val="宋体"/>
        <charset val="0"/>
      </rPr>
      <t>户</t>
    </r>
    <r>
      <rPr>
        <sz val="16"/>
        <rFont val="Times New Roman"/>
        <charset val="0"/>
      </rPr>
      <t>5</t>
    </r>
    <r>
      <rPr>
        <sz val="16"/>
        <rFont val="宋体"/>
        <charset val="0"/>
      </rPr>
      <t>座、白杨村</t>
    </r>
    <r>
      <rPr>
        <sz val="16"/>
        <rFont val="Times New Roman"/>
        <charset val="0"/>
      </rPr>
      <t>2</t>
    </r>
    <r>
      <rPr>
        <sz val="16"/>
        <rFont val="宋体"/>
        <charset val="0"/>
      </rPr>
      <t>户</t>
    </r>
    <r>
      <rPr>
        <sz val="16"/>
        <rFont val="Times New Roman"/>
        <charset val="0"/>
      </rPr>
      <t>2</t>
    </r>
    <r>
      <rPr>
        <sz val="16"/>
        <rFont val="宋体"/>
        <charset val="0"/>
      </rPr>
      <t>座、花园村</t>
    </r>
    <r>
      <rPr>
        <sz val="16"/>
        <rFont val="Times New Roman"/>
        <charset val="0"/>
      </rPr>
      <t>35</t>
    </r>
    <r>
      <rPr>
        <sz val="16"/>
        <rFont val="宋体"/>
        <charset val="0"/>
      </rPr>
      <t>户</t>
    </r>
    <r>
      <rPr>
        <sz val="16"/>
        <rFont val="Times New Roman"/>
        <charset val="0"/>
      </rPr>
      <t>35</t>
    </r>
    <r>
      <rPr>
        <sz val="16"/>
        <rFont val="宋体"/>
        <charset val="0"/>
      </rPr>
      <t>座。</t>
    </r>
  </si>
  <si>
    <r>
      <rPr>
        <sz val="16"/>
        <rFont val="宋体"/>
        <charset val="134"/>
      </rPr>
      <t>闫家乡一般户实施</t>
    </r>
    <r>
      <rPr>
        <sz val="16"/>
        <rFont val="Times New Roman"/>
        <charset val="0"/>
      </rPr>
      <t>30</t>
    </r>
    <r>
      <rPr>
        <sz val="16"/>
        <rFont val="宋体"/>
        <charset val="134"/>
      </rPr>
      <t>平方米及以上饲草料棚补助项目</t>
    </r>
    <r>
      <rPr>
        <sz val="16"/>
        <rFont val="Times New Roman"/>
        <charset val="0"/>
      </rPr>
      <t>21</t>
    </r>
    <r>
      <rPr>
        <sz val="16"/>
        <rFont val="宋体"/>
        <charset val="134"/>
      </rPr>
      <t>户</t>
    </r>
    <r>
      <rPr>
        <sz val="16"/>
        <rFont val="Times New Roman"/>
        <charset val="0"/>
      </rPr>
      <t>21</t>
    </r>
    <r>
      <rPr>
        <sz val="16"/>
        <rFont val="宋体"/>
        <charset val="134"/>
      </rPr>
      <t>座，每座补助</t>
    </r>
    <r>
      <rPr>
        <sz val="16"/>
        <rFont val="Times New Roman"/>
        <charset val="0"/>
      </rPr>
      <t>1500</t>
    </r>
    <r>
      <rPr>
        <sz val="16"/>
        <rFont val="宋体"/>
        <charset val="134"/>
      </rPr>
      <t>元，补助资金</t>
    </r>
    <r>
      <rPr>
        <sz val="16"/>
        <rFont val="Times New Roman"/>
        <charset val="0"/>
      </rPr>
      <t>3.15</t>
    </r>
    <r>
      <rPr>
        <sz val="16"/>
        <rFont val="宋体"/>
        <charset val="134"/>
      </rPr>
      <t>万元，其中：朝阳村</t>
    </r>
    <r>
      <rPr>
        <sz val="16"/>
        <rFont val="Times New Roman"/>
        <charset val="0"/>
      </rPr>
      <t>8</t>
    </r>
    <r>
      <rPr>
        <sz val="16"/>
        <rFont val="宋体"/>
        <charset val="134"/>
      </rPr>
      <t>户</t>
    </r>
    <r>
      <rPr>
        <sz val="16"/>
        <rFont val="Times New Roman"/>
        <charset val="0"/>
      </rPr>
      <t>8</t>
    </r>
    <r>
      <rPr>
        <sz val="16"/>
        <rFont val="宋体"/>
        <charset val="134"/>
      </rPr>
      <t>座；丁河村</t>
    </r>
    <r>
      <rPr>
        <sz val="16"/>
        <rFont val="Times New Roman"/>
        <charset val="0"/>
      </rPr>
      <t>1</t>
    </r>
    <r>
      <rPr>
        <sz val="16"/>
        <rFont val="宋体"/>
        <charset val="134"/>
      </rPr>
      <t>户</t>
    </r>
    <r>
      <rPr>
        <sz val="16"/>
        <rFont val="Times New Roman"/>
        <charset val="0"/>
      </rPr>
      <t>1</t>
    </r>
    <r>
      <rPr>
        <sz val="16"/>
        <rFont val="宋体"/>
        <charset val="134"/>
      </rPr>
      <t>座；草川梁村</t>
    </r>
    <r>
      <rPr>
        <sz val="16"/>
        <rFont val="Times New Roman"/>
        <charset val="0"/>
      </rPr>
      <t>6</t>
    </r>
    <r>
      <rPr>
        <sz val="16"/>
        <rFont val="宋体"/>
        <charset val="134"/>
      </rPr>
      <t>户</t>
    </r>
    <r>
      <rPr>
        <sz val="16"/>
        <rFont val="Times New Roman"/>
        <charset val="0"/>
      </rPr>
      <t>6</t>
    </r>
    <r>
      <rPr>
        <sz val="16"/>
        <rFont val="宋体"/>
        <charset val="134"/>
      </rPr>
      <t>座；大场村</t>
    </r>
    <r>
      <rPr>
        <sz val="16"/>
        <rFont val="Times New Roman"/>
        <charset val="0"/>
      </rPr>
      <t>2</t>
    </r>
    <r>
      <rPr>
        <sz val="16"/>
        <rFont val="宋体"/>
        <charset val="134"/>
      </rPr>
      <t>户</t>
    </r>
    <r>
      <rPr>
        <sz val="16"/>
        <rFont val="Times New Roman"/>
        <charset val="0"/>
      </rPr>
      <t>2</t>
    </r>
    <r>
      <rPr>
        <sz val="16"/>
        <rFont val="宋体"/>
        <charset val="134"/>
      </rPr>
      <t>座；付堡村</t>
    </r>
    <r>
      <rPr>
        <sz val="16"/>
        <rFont val="Times New Roman"/>
        <charset val="0"/>
      </rPr>
      <t>4</t>
    </r>
    <r>
      <rPr>
        <sz val="16"/>
        <rFont val="宋体"/>
        <charset val="134"/>
      </rPr>
      <t>户</t>
    </r>
    <r>
      <rPr>
        <sz val="16"/>
        <rFont val="Times New Roman"/>
        <charset val="0"/>
      </rPr>
      <t>4</t>
    </r>
    <r>
      <rPr>
        <sz val="16"/>
        <rFont val="宋体"/>
        <charset val="134"/>
      </rPr>
      <t>座。</t>
    </r>
  </si>
  <si>
    <r>
      <rPr>
        <sz val="16"/>
        <rFont val="宋体"/>
        <charset val="134"/>
      </rPr>
      <t>龙山镇饲草料棚共</t>
    </r>
    <r>
      <rPr>
        <sz val="16"/>
        <rFont val="Times New Roman"/>
        <charset val="0"/>
      </rPr>
      <t>6</t>
    </r>
    <r>
      <rPr>
        <sz val="16"/>
        <rFont val="宋体"/>
        <charset val="134"/>
      </rPr>
      <t>户</t>
    </r>
    <r>
      <rPr>
        <sz val="16"/>
        <rFont val="Times New Roman"/>
        <charset val="0"/>
      </rPr>
      <t>6</t>
    </r>
    <r>
      <rPr>
        <sz val="16"/>
        <rFont val="宋体"/>
        <charset val="134"/>
      </rPr>
      <t>座，每座补助</t>
    </r>
    <r>
      <rPr>
        <sz val="16"/>
        <rFont val="Times New Roman"/>
        <charset val="0"/>
      </rPr>
      <t>1500</t>
    </r>
    <r>
      <rPr>
        <sz val="16"/>
        <rFont val="宋体"/>
        <charset val="134"/>
      </rPr>
      <t>元，共</t>
    </r>
    <r>
      <rPr>
        <sz val="16"/>
        <rFont val="Times New Roman"/>
        <charset val="0"/>
      </rPr>
      <t>0.9</t>
    </r>
    <r>
      <rPr>
        <sz val="16"/>
        <rFont val="宋体"/>
        <charset val="134"/>
      </rPr>
      <t>万元，其中：郑家村</t>
    </r>
    <r>
      <rPr>
        <sz val="16"/>
        <rFont val="Times New Roman"/>
        <charset val="0"/>
      </rPr>
      <t>4</t>
    </r>
    <r>
      <rPr>
        <sz val="16"/>
        <rFont val="宋体"/>
        <charset val="134"/>
      </rPr>
      <t>户</t>
    </r>
    <r>
      <rPr>
        <sz val="16"/>
        <rFont val="Times New Roman"/>
        <charset val="0"/>
      </rPr>
      <t>4</t>
    </r>
    <r>
      <rPr>
        <sz val="16"/>
        <rFont val="宋体"/>
        <charset val="134"/>
      </rPr>
      <t>座；马黑曼村</t>
    </r>
    <r>
      <rPr>
        <sz val="16"/>
        <rFont val="Times New Roman"/>
        <charset val="0"/>
      </rPr>
      <t>1</t>
    </r>
    <r>
      <rPr>
        <sz val="16"/>
        <rFont val="宋体"/>
        <charset val="134"/>
      </rPr>
      <t>户</t>
    </r>
    <r>
      <rPr>
        <sz val="16"/>
        <rFont val="Times New Roman"/>
        <charset val="0"/>
      </rPr>
      <t>1</t>
    </r>
    <r>
      <rPr>
        <sz val="16"/>
        <rFont val="宋体"/>
        <charset val="134"/>
      </rPr>
      <t>座，南街村</t>
    </r>
    <r>
      <rPr>
        <sz val="16"/>
        <rFont val="Times New Roman"/>
        <charset val="0"/>
      </rPr>
      <t>1</t>
    </r>
    <r>
      <rPr>
        <sz val="16"/>
        <rFont val="宋体"/>
        <charset val="134"/>
      </rPr>
      <t>户</t>
    </r>
    <r>
      <rPr>
        <sz val="16"/>
        <rFont val="Times New Roman"/>
        <charset val="0"/>
      </rPr>
      <t>1</t>
    </r>
    <r>
      <rPr>
        <sz val="16"/>
        <rFont val="宋体"/>
        <charset val="134"/>
      </rPr>
      <t>座</t>
    </r>
  </si>
  <si>
    <r>
      <rPr>
        <sz val="16"/>
        <rFont val="宋体"/>
        <charset val="134"/>
      </rPr>
      <t>在川王镇</t>
    </r>
    <r>
      <rPr>
        <sz val="16"/>
        <rFont val="Times New Roman"/>
        <charset val="0"/>
      </rPr>
      <t>2</t>
    </r>
    <r>
      <rPr>
        <sz val="16"/>
        <rFont val="宋体"/>
        <charset val="134"/>
      </rPr>
      <t>村投资</t>
    </r>
    <r>
      <rPr>
        <sz val="16"/>
        <rFont val="Times New Roman"/>
        <charset val="0"/>
      </rPr>
      <t>1.8</t>
    </r>
    <r>
      <rPr>
        <sz val="16"/>
        <rFont val="宋体"/>
        <charset val="134"/>
      </rPr>
      <t>万元补助草料棚</t>
    </r>
    <r>
      <rPr>
        <sz val="16"/>
        <rFont val="Times New Roman"/>
        <charset val="0"/>
      </rPr>
      <t>12</t>
    </r>
    <r>
      <rPr>
        <sz val="16"/>
        <rFont val="宋体"/>
        <charset val="134"/>
      </rPr>
      <t>座，其中何湾村</t>
    </r>
    <r>
      <rPr>
        <sz val="16"/>
        <rFont val="Times New Roman"/>
        <charset val="0"/>
      </rPr>
      <t>2</t>
    </r>
    <r>
      <rPr>
        <sz val="16"/>
        <rFont val="宋体"/>
        <charset val="134"/>
      </rPr>
      <t>座，马达村</t>
    </r>
    <r>
      <rPr>
        <sz val="16"/>
        <rFont val="Times New Roman"/>
        <charset val="0"/>
      </rPr>
      <t>10</t>
    </r>
    <r>
      <rPr>
        <sz val="16"/>
        <rFont val="宋体"/>
        <charset val="134"/>
      </rPr>
      <t>座，每座</t>
    </r>
    <r>
      <rPr>
        <sz val="16"/>
        <rFont val="Times New Roman"/>
        <charset val="0"/>
      </rPr>
      <t>1500</t>
    </r>
    <r>
      <rPr>
        <sz val="16"/>
        <rFont val="宋体"/>
        <charset val="134"/>
      </rPr>
      <t>元</t>
    </r>
  </si>
  <si>
    <r>
      <rPr>
        <sz val="16"/>
        <rFont val="宋体"/>
        <charset val="134"/>
      </rPr>
      <t>在胡川镇投入</t>
    </r>
    <r>
      <rPr>
        <sz val="16"/>
        <rFont val="Times New Roman"/>
        <charset val="0"/>
      </rPr>
      <t>4.65</t>
    </r>
    <r>
      <rPr>
        <sz val="16"/>
        <rFont val="宋体"/>
        <charset val="134"/>
      </rPr>
      <t>万元，用于修建饲草料棚</t>
    </r>
    <r>
      <rPr>
        <sz val="16"/>
        <rFont val="Times New Roman"/>
        <charset val="0"/>
      </rPr>
      <t>31</t>
    </r>
    <r>
      <rPr>
        <sz val="16"/>
        <rFont val="宋体"/>
        <charset val="134"/>
      </rPr>
      <t>座；其中：柳湾村</t>
    </r>
    <r>
      <rPr>
        <sz val="16"/>
        <rFont val="Times New Roman"/>
        <charset val="0"/>
      </rPr>
      <t>2</t>
    </r>
    <r>
      <rPr>
        <sz val="16"/>
        <rFont val="宋体"/>
        <charset val="134"/>
      </rPr>
      <t>户</t>
    </r>
    <r>
      <rPr>
        <sz val="16"/>
        <rFont val="Times New Roman"/>
        <charset val="0"/>
      </rPr>
      <t>2</t>
    </r>
    <r>
      <rPr>
        <sz val="16"/>
        <rFont val="宋体"/>
        <charset val="134"/>
      </rPr>
      <t>座；阳山村</t>
    </r>
    <r>
      <rPr>
        <sz val="16"/>
        <rFont val="Times New Roman"/>
        <charset val="0"/>
      </rPr>
      <t>9</t>
    </r>
    <r>
      <rPr>
        <sz val="16"/>
        <rFont val="宋体"/>
        <charset val="134"/>
      </rPr>
      <t>户</t>
    </r>
    <r>
      <rPr>
        <sz val="16"/>
        <rFont val="Times New Roman"/>
        <charset val="0"/>
      </rPr>
      <t>9</t>
    </r>
    <r>
      <rPr>
        <sz val="16"/>
        <rFont val="宋体"/>
        <charset val="134"/>
      </rPr>
      <t>座；窑上村</t>
    </r>
    <r>
      <rPr>
        <sz val="16"/>
        <rFont val="Times New Roman"/>
        <charset val="0"/>
      </rPr>
      <t>7</t>
    </r>
    <r>
      <rPr>
        <sz val="16"/>
        <rFont val="宋体"/>
        <charset val="134"/>
      </rPr>
      <t>户</t>
    </r>
    <r>
      <rPr>
        <sz val="16"/>
        <rFont val="Times New Roman"/>
        <charset val="0"/>
      </rPr>
      <t>7</t>
    </r>
    <r>
      <rPr>
        <sz val="16"/>
        <rFont val="宋体"/>
        <charset val="134"/>
      </rPr>
      <t>座；深坷村</t>
    </r>
    <r>
      <rPr>
        <sz val="16"/>
        <rFont val="Times New Roman"/>
        <charset val="0"/>
      </rPr>
      <t>4</t>
    </r>
    <r>
      <rPr>
        <sz val="16"/>
        <rFont val="宋体"/>
        <charset val="134"/>
      </rPr>
      <t>户</t>
    </r>
    <r>
      <rPr>
        <sz val="16"/>
        <rFont val="Times New Roman"/>
        <charset val="0"/>
      </rPr>
      <t>4</t>
    </r>
    <r>
      <rPr>
        <sz val="16"/>
        <rFont val="宋体"/>
        <charset val="134"/>
      </rPr>
      <t>座；胡川村</t>
    </r>
    <r>
      <rPr>
        <sz val="16"/>
        <rFont val="Times New Roman"/>
        <charset val="0"/>
      </rPr>
      <t>8</t>
    </r>
    <r>
      <rPr>
        <sz val="16"/>
        <rFont val="宋体"/>
        <charset val="134"/>
      </rPr>
      <t>户</t>
    </r>
    <r>
      <rPr>
        <sz val="16"/>
        <rFont val="Times New Roman"/>
        <charset val="0"/>
      </rPr>
      <t>8</t>
    </r>
    <r>
      <rPr>
        <sz val="16"/>
        <rFont val="宋体"/>
        <charset val="134"/>
      </rPr>
      <t>座，前梁村</t>
    </r>
    <r>
      <rPr>
        <sz val="16"/>
        <rFont val="Times New Roman"/>
        <charset val="0"/>
      </rPr>
      <t>1</t>
    </r>
    <r>
      <rPr>
        <sz val="16"/>
        <rFont val="宋体"/>
        <charset val="134"/>
      </rPr>
      <t>户</t>
    </r>
    <r>
      <rPr>
        <sz val="16"/>
        <rFont val="Times New Roman"/>
        <charset val="0"/>
      </rPr>
      <t>1</t>
    </r>
    <r>
      <rPr>
        <sz val="16"/>
        <rFont val="宋体"/>
        <charset val="134"/>
      </rPr>
      <t>座。</t>
    </r>
  </si>
  <si>
    <r>
      <rPr>
        <sz val="16"/>
        <rFont val="宋体"/>
        <charset val="134"/>
      </rPr>
      <t>共计</t>
    </r>
    <r>
      <rPr>
        <sz val="16"/>
        <rFont val="Times New Roman"/>
        <charset val="134"/>
      </rPr>
      <t>90</t>
    </r>
    <r>
      <rPr>
        <sz val="16"/>
        <rFont val="宋体"/>
        <charset val="134"/>
      </rPr>
      <t>户</t>
    </r>
    <r>
      <rPr>
        <sz val="16"/>
        <rFont val="Times New Roman"/>
        <charset val="134"/>
      </rPr>
      <t>90</t>
    </r>
    <r>
      <rPr>
        <sz val="16"/>
        <rFont val="宋体"/>
        <charset val="134"/>
      </rPr>
      <t>座，每座补助</t>
    </r>
    <r>
      <rPr>
        <sz val="16"/>
        <rFont val="Times New Roman"/>
        <charset val="134"/>
      </rPr>
      <t>1500</t>
    </r>
    <r>
      <rPr>
        <sz val="16"/>
        <rFont val="宋体"/>
        <charset val="134"/>
      </rPr>
      <t>元，共计</t>
    </r>
    <r>
      <rPr>
        <sz val="16"/>
        <rFont val="Times New Roman"/>
        <charset val="134"/>
      </rPr>
      <t>13.5</t>
    </r>
    <r>
      <rPr>
        <sz val="16"/>
        <rFont val="宋体"/>
        <charset val="134"/>
      </rPr>
      <t>万元。其中米家村</t>
    </r>
    <r>
      <rPr>
        <sz val="16"/>
        <rFont val="Times New Roman"/>
        <charset val="134"/>
      </rPr>
      <t>7</t>
    </r>
    <r>
      <rPr>
        <sz val="16"/>
        <rFont val="宋体"/>
        <charset val="134"/>
      </rPr>
      <t>户</t>
    </r>
    <r>
      <rPr>
        <sz val="16"/>
        <rFont val="Times New Roman"/>
        <charset val="134"/>
      </rPr>
      <t>7</t>
    </r>
    <r>
      <rPr>
        <sz val="16"/>
        <rFont val="宋体"/>
        <charset val="134"/>
      </rPr>
      <t>座、高家村</t>
    </r>
    <r>
      <rPr>
        <sz val="16"/>
        <rFont val="Times New Roman"/>
        <charset val="134"/>
      </rPr>
      <t>20</t>
    </r>
    <r>
      <rPr>
        <sz val="16"/>
        <rFont val="宋体"/>
        <charset val="134"/>
      </rPr>
      <t>户</t>
    </r>
    <r>
      <rPr>
        <sz val="16"/>
        <rFont val="Times New Roman"/>
        <charset val="134"/>
      </rPr>
      <t>20</t>
    </r>
    <r>
      <rPr>
        <sz val="16"/>
        <rFont val="宋体"/>
        <charset val="134"/>
      </rPr>
      <t>座、李山村</t>
    </r>
    <r>
      <rPr>
        <sz val="16"/>
        <rFont val="Times New Roman"/>
        <charset val="134"/>
      </rPr>
      <t>4</t>
    </r>
    <r>
      <rPr>
        <sz val="16"/>
        <rFont val="宋体"/>
        <charset val="134"/>
      </rPr>
      <t>户</t>
    </r>
    <r>
      <rPr>
        <sz val="16"/>
        <rFont val="Times New Roman"/>
        <charset val="134"/>
      </rPr>
      <t>4</t>
    </r>
    <r>
      <rPr>
        <sz val="16"/>
        <rFont val="宋体"/>
        <charset val="134"/>
      </rPr>
      <t>座、芦科村</t>
    </r>
    <r>
      <rPr>
        <sz val="16"/>
        <rFont val="Times New Roman"/>
        <charset val="134"/>
      </rPr>
      <t>15</t>
    </r>
    <r>
      <rPr>
        <sz val="16"/>
        <rFont val="宋体"/>
        <charset val="134"/>
      </rPr>
      <t>户</t>
    </r>
    <r>
      <rPr>
        <sz val="16"/>
        <rFont val="Times New Roman"/>
        <charset val="134"/>
      </rPr>
      <t>15</t>
    </r>
    <r>
      <rPr>
        <sz val="16"/>
        <rFont val="宋体"/>
        <charset val="134"/>
      </rPr>
      <t>座、郑沟村</t>
    </r>
    <r>
      <rPr>
        <sz val="16"/>
        <rFont val="Times New Roman"/>
        <charset val="134"/>
      </rPr>
      <t>4</t>
    </r>
    <r>
      <rPr>
        <sz val="16"/>
        <rFont val="宋体"/>
        <charset val="134"/>
      </rPr>
      <t>户</t>
    </r>
    <r>
      <rPr>
        <sz val="16"/>
        <rFont val="Times New Roman"/>
        <charset val="134"/>
      </rPr>
      <t>4</t>
    </r>
    <r>
      <rPr>
        <sz val="16"/>
        <rFont val="宋体"/>
        <charset val="134"/>
      </rPr>
      <t>座、峡里村</t>
    </r>
    <r>
      <rPr>
        <sz val="16"/>
        <rFont val="Times New Roman"/>
        <charset val="134"/>
      </rPr>
      <t>10</t>
    </r>
    <r>
      <rPr>
        <sz val="16"/>
        <rFont val="宋体"/>
        <charset val="134"/>
      </rPr>
      <t>户</t>
    </r>
    <r>
      <rPr>
        <sz val="16"/>
        <rFont val="Times New Roman"/>
        <charset val="134"/>
      </rPr>
      <t>10</t>
    </r>
    <r>
      <rPr>
        <sz val="16"/>
        <rFont val="宋体"/>
        <charset val="134"/>
      </rPr>
      <t>座、杜家村</t>
    </r>
    <r>
      <rPr>
        <sz val="16"/>
        <rFont val="Times New Roman"/>
        <charset val="134"/>
      </rPr>
      <t>3</t>
    </r>
    <r>
      <rPr>
        <sz val="16"/>
        <rFont val="宋体"/>
        <charset val="134"/>
      </rPr>
      <t>户</t>
    </r>
    <r>
      <rPr>
        <sz val="16"/>
        <rFont val="Times New Roman"/>
        <charset val="134"/>
      </rPr>
      <t>3</t>
    </r>
    <r>
      <rPr>
        <sz val="16"/>
        <rFont val="宋体"/>
        <charset val="134"/>
      </rPr>
      <t>座、王山村</t>
    </r>
    <r>
      <rPr>
        <sz val="16"/>
        <rFont val="Times New Roman"/>
        <charset val="134"/>
      </rPr>
      <t>16</t>
    </r>
    <r>
      <rPr>
        <sz val="16"/>
        <rFont val="宋体"/>
        <charset val="134"/>
      </rPr>
      <t>户</t>
    </r>
    <r>
      <rPr>
        <sz val="16"/>
        <rFont val="Times New Roman"/>
        <charset val="134"/>
      </rPr>
      <t>16</t>
    </r>
    <r>
      <rPr>
        <sz val="16"/>
        <rFont val="宋体"/>
        <charset val="134"/>
      </rPr>
      <t>座、王家村</t>
    </r>
    <r>
      <rPr>
        <sz val="16"/>
        <rFont val="Times New Roman"/>
        <charset val="134"/>
      </rPr>
      <t>8</t>
    </r>
    <r>
      <rPr>
        <sz val="16"/>
        <rFont val="宋体"/>
        <charset val="134"/>
      </rPr>
      <t>户</t>
    </r>
    <r>
      <rPr>
        <sz val="16"/>
        <rFont val="Times New Roman"/>
        <charset val="134"/>
      </rPr>
      <t>8</t>
    </r>
    <r>
      <rPr>
        <sz val="16"/>
        <rFont val="宋体"/>
        <charset val="134"/>
      </rPr>
      <t>座，赵湾村</t>
    </r>
    <r>
      <rPr>
        <sz val="16"/>
        <rFont val="Times New Roman"/>
        <charset val="134"/>
      </rPr>
      <t>1</t>
    </r>
    <r>
      <rPr>
        <sz val="16"/>
        <rFont val="宋体"/>
        <charset val="134"/>
      </rPr>
      <t>户</t>
    </r>
    <r>
      <rPr>
        <sz val="16"/>
        <rFont val="Times New Roman"/>
        <charset val="134"/>
      </rPr>
      <t>1</t>
    </r>
    <r>
      <rPr>
        <sz val="16"/>
        <rFont val="宋体"/>
        <charset val="134"/>
      </rPr>
      <t>座，刘堡村</t>
    </r>
    <r>
      <rPr>
        <sz val="16"/>
        <rFont val="Times New Roman"/>
        <charset val="134"/>
      </rPr>
      <t>2</t>
    </r>
    <r>
      <rPr>
        <sz val="16"/>
        <rFont val="宋体"/>
        <charset val="134"/>
      </rPr>
      <t>户</t>
    </r>
    <r>
      <rPr>
        <sz val="16"/>
        <rFont val="Times New Roman"/>
        <charset val="134"/>
      </rPr>
      <t>2</t>
    </r>
    <r>
      <rPr>
        <sz val="16"/>
        <rFont val="宋体"/>
        <charset val="134"/>
      </rPr>
      <t>座。</t>
    </r>
  </si>
  <si>
    <r>
      <rPr>
        <b/>
        <sz val="16"/>
        <rFont val="宋体"/>
        <charset val="134"/>
      </rPr>
      <t>概算投资</t>
    </r>
    <r>
      <rPr>
        <b/>
        <sz val="16"/>
        <rFont val="Times New Roman"/>
        <charset val="134"/>
      </rPr>
      <t>224.00</t>
    </r>
    <r>
      <rPr>
        <b/>
        <sz val="16"/>
        <rFont val="宋体"/>
        <charset val="134"/>
      </rPr>
      <t>万元用于实施一般户养畜暖棚建设补助项目</t>
    </r>
    <r>
      <rPr>
        <b/>
        <sz val="16"/>
        <rFont val="Times New Roman"/>
        <charset val="134"/>
      </rPr>
      <t>280</t>
    </r>
    <r>
      <rPr>
        <b/>
        <sz val="16"/>
        <rFont val="宋体"/>
        <charset val="134"/>
      </rPr>
      <t>座，每座补助</t>
    </r>
    <r>
      <rPr>
        <b/>
        <sz val="16"/>
        <rFont val="Times New Roman"/>
        <charset val="134"/>
      </rPr>
      <t>8000</t>
    </r>
    <r>
      <rPr>
        <b/>
        <sz val="16"/>
        <rFont val="宋体"/>
        <charset val="134"/>
      </rPr>
      <t>元。</t>
    </r>
  </si>
  <si>
    <t>木河乡新建养畜暖棚到户补助项目</t>
  </si>
  <si>
    <r>
      <rPr>
        <sz val="16"/>
        <rFont val="宋体"/>
        <charset val="134"/>
      </rPr>
      <t>在木河乡秋木村实施一般户新建养畜暖棚到户补助项目，每座补助</t>
    </r>
    <r>
      <rPr>
        <sz val="16"/>
        <rFont val="Times New Roman"/>
        <charset val="0"/>
      </rPr>
      <t>0.8</t>
    </r>
    <r>
      <rPr>
        <sz val="16"/>
        <rFont val="宋体"/>
        <charset val="134"/>
      </rPr>
      <t>万元，秋木村</t>
    </r>
    <r>
      <rPr>
        <sz val="16"/>
        <rFont val="Times New Roman"/>
        <charset val="0"/>
      </rPr>
      <t>5</t>
    </r>
    <r>
      <rPr>
        <sz val="16"/>
        <rFont val="宋体"/>
        <charset val="134"/>
      </rPr>
      <t>户</t>
    </r>
    <r>
      <rPr>
        <sz val="16"/>
        <rFont val="Times New Roman"/>
        <charset val="0"/>
      </rPr>
      <t>5</t>
    </r>
    <r>
      <rPr>
        <sz val="16"/>
        <rFont val="宋体"/>
        <charset val="134"/>
      </rPr>
      <t>座</t>
    </r>
    <r>
      <rPr>
        <sz val="16"/>
        <rFont val="Times New Roman"/>
        <charset val="0"/>
      </rPr>
      <t>4</t>
    </r>
    <r>
      <rPr>
        <sz val="16"/>
        <rFont val="宋体"/>
        <charset val="134"/>
      </rPr>
      <t>万元。</t>
    </r>
  </si>
  <si>
    <r>
      <rPr>
        <sz val="16"/>
        <rFont val="宋体"/>
        <charset val="134"/>
      </rPr>
      <t>连五乡投入</t>
    </r>
    <r>
      <rPr>
        <sz val="16"/>
        <rFont val="Times New Roman"/>
        <charset val="134"/>
      </rPr>
      <t>26.4</t>
    </r>
    <r>
      <rPr>
        <sz val="16"/>
        <rFont val="宋体"/>
        <charset val="134"/>
      </rPr>
      <t>万元新建养畜暖棚</t>
    </r>
    <r>
      <rPr>
        <sz val="16"/>
        <rFont val="Times New Roman"/>
        <charset val="134"/>
      </rPr>
      <t>33</t>
    </r>
    <r>
      <rPr>
        <sz val="16"/>
        <rFont val="宋体"/>
        <charset val="134"/>
      </rPr>
      <t>座，每座补助</t>
    </r>
    <r>
      <rPr>
        <sz val="16"/>
        <rFont val="Times New Roman"/>
        <charset val="134"/>
      </rPr>
      <t>8000</t>
    </r>
    <r>
      <rPr>
        <sz val="16"/>
        <rFont val="宋体"/>
        <charset val="134"/>
      </rPr>
      <t>元。其中兰家村</t>
    </r>
    <r>
      <rPr>
        <sz val="16"/>
        <rFont val="Times New Roman"/>
        <charset val="134"/>
      </rPr>
      <t>1</t>
    </r>
    <r>
      <rPr>
        <sz val="16"/>
        <rFont val="宋体"/>
        <charset val="134"/>
      </rPr>
      <t>户</t>
    </r>
    <r>
      <rPr>
        <sz val="16"/>
        <rFont val="Times New Roman"/>
        <charset val="134"/>
      </rPr>
      <t>1</t>
    </r>
    <r>
      <rPr>
        <sz val="16"/>
        <rFont val="宋体"/>
        <charset val="134"/>
      </rPr>
      <t>座，腰庄村</t>
    </r>
    <r>
      <rPr>
        <sz val="16"/>
        <rFont val="Times New Roman"/>
        <charset val="134"/>
      </rPr>
      <t>1</t>
    </r>
    <r>
      <rPr>
        <sz val="16"/>
        <rFont val="宋体"/>
        <charset val="134"/>
      </rPr>
      <t>户</t>
    </r>
    <r>
      <rPr>
        <sz val="16"/>
        <rFont val="Times New Roman"/>
        <charset val="134"/>
      </rPr>
      <t>1</t>
    </r>
    <r>
      <rPr>
        <sz val="16"/>
        <rFont val="宋体"/>
        <charset val="134"/>
      </rPr>
      <t>座，三合村</t>
    </r>
    <r>
      <rPr>
        <sz val="16"/>
        <rFont val="Times New Roman"/>
        <charset val="134"/>
      </rPr>
      <t>3</t>
    </r>
    <r>
      <rPr>
        <sz val="16"/>
        <rFont val="宋体"/>
        <charset val="134"/>
      </rPr>
      <t>户</t>
    </r>
    <r>
      <rPr>
        <sz val="16"/>
        <rFont val="Times New Roman"/>
        <charset val="134"/>
      </rPr>
      <t>3</t>
    </r>
    <r>
      <rPr>
        <sz val="16"/>
        <rFont val="宋体"/>
        <charset val="134"/>
      </rPr>
      <t>座，贠家村</t>
    </r>
    <r>
      <rPr>
        <sz val="16"/>
        <rFont val="Times New Roman"/>
        <charset val="134"/>
      </rPr>
      <t>28</t>
    </r>
    <r>
      <rPr>
        <sz val="16"/>
        <rFont val="宋体"/>
        <charset val="134"/>
      </rPr>
      <t>户</t>
    </r>
    <r>
      <rPr>
        <sz val="16"/>
        <rFont val="Times New Roman"/>
        <charset val="134"/>
      </rPr>
      <t>28</t>
    </r>
    <r>
      <rPr>
        <sz val="16"/>
        <rFont val="宋体"/>
        <charset val="134"/>
      </rPr>
      <t>座。</t>
    </r>
  </si>
  <si>
    <r>
      <rPr>
        <sz val="16"/>
        <rFont val="宋体"/>
        <charset val="134"/>
      </rPr>
      <t>为平安乡一般户实施养畜暖棚到户补助项目，每座补助</t>
    </r>
    <r>
      <rPr>
        <sz val="16"/>
        <rFont val="Times New Roman"/>
        <charset val="0"/>
      </rPr>
      <t>8000</t>
    </r>
    <r>
      <rPr>
        <sz val="16"/>
        <rFont val="宋体"/>
        <charset val="134"/>
      </rPr>
      <t>元，总计</t>
    </r>
    <r>
      <rPr>
        <sz val="16"/>
        <rFont val="Times New Roman"/>
        <charset val="0"/>
      </rPr>
      <t>19</t>
    </r>
    <r>
      <rPr>
        <sz val="16"/>
        <rFont val="宋体"/>
        <charset val="134"/>
      </rPr>
      <t>座</t>
    </r>
    <r>
      <rPr>
        <sz val="16"/>
        <rFont val="Times New Roman"/>
        <charset val="0"/>
      </rPr>
      <t>15.2</t>
    </r>
    <r>
      <rPr>
        <sz val="16"/>
        <rFont val="宋体"/>
        <charset val="134"/>
      </rPr>
      <t>万元，其中梨树村</t>
    </r>
    <r>
      <rPr>
        <sz val="16"/>
        <rFont val="Times New Roman"/>
        <charset val="0"/>
      </rPr>
      <t>5</t>
    </r>
    <r>
      <rPr>
        <sz val="16"/>
        <rFont val="宋体"/>
        <charset val="134"/>
      </rPr>
      <t>户</t>
    </r>
    <r>
      <rPr>
        <sz val="16"/>
        <rFont val="Times New Roman"/>
        <charset val="0"/>
      </rPr>
      <t>5</t>
    </r>
    <r>
      <rPr>
        <sz val="16"/>
        <rFont val="宋体"/>
        <charset val="134"/>
      </rPr>
      <t>座，磨马村</t>
    </r>
    <r>
      <rPr>
        <sz val="16"/>
        <rFont val="Times New Roman"/>
        <charset val="0"/>
      </rPr>
      <t>13</t>
    </r>
    <r>
      <rPr>
        <sz val="16"/>
        <rFont val="宋体"/>
        <charset val="134"/>
      </rPr>
      <t>户</t>
    </r>
    <r>
      <rPr>
        <sz val="16"/>
        <rFont val="Times New Roman"/>
        <charset val="0"/>
      </rPr>
      <t>13</t>
    </r>
    <r>
      <rPr>
        <sz val="16"/>
        <rFont val="宋体"/>
        <charset val="134"/>
      </rPr>
      <t>座，新庄村</t>
    </r>
    <r>
      <rPr>
        <sz val="16"/>
        <rFont val="Times New Roman"/>
        <charset val="0"/>
      </rPr>
      <t>1</t>
    </r>
    <r>
      <rPr>
        <sz val="16"/>
        <rFont val="宋体"/>
        <charset val="134"/>
      </rPr>
      <t>户</t>
    </r>
    <r>
      <rPr>
        <sz val="16"/>
        <rFont val="Times New Roman"/>
        <charset val="0"/>
      </rPr>
      <t>1</t>
    </r>
    <r>
      <rPr>
        <sz val="16"/>
        <rFont val="宋体"/>
        <charset val="134"/>
      </rPr>
      <t>座。</t>
    </r>
  </si>
  <si>
    <t>马关镇新建养畜暖棚到户补助项目</t>
  </si>
  <si>
    <r>
      <rPr>
        <sz val="16"/>
        <rFont val="宋体"/>
        <charset val="134"/>
      </rPr>
      <t>在马关镇</t>
    </r>
    <r>
      <rPr>
        <sz val="16"/>
        <rFont val="Times New Roman"/>
        <charset val="0"/>
      </rPr>
      <t>3</t>
    </r>
    <r>
      <rPr>
        <sz val="16"/>
        <rFont val="宋体"/>
        <charset val="134"/>
      </rPr>
      <t>个村实施新建养畜暖棚到户补助项目</t>
    </r>
    <r>
      <rPr>
        <sz val="16"/>
        <rFont val="Times New Roman"/>
        <charset val="0"/>
      </rPr>
      <t>22</t>
    </r>
    <r>
      <rPr>
        <sz val="16"/>
        <rFont val="宋体"/>
        <charset val="134"/>
      </rPr>
      <t>座，每座补助</t>
    </r>
    <r>
      <rPr>
        <sz val="16"/>
        <rFont val="Times New Roman"/>
        <charset val="0"/>
      </rPr>
      <t>8000</t>
    </r>
    <r>
      <rPr>
        <sz val="16"/>
        <rFont val="宋体"/>
        <charset val="134"/>
      </rPr>
      <t>元，共补助</t>
    </r>
    <r>
      <rPr>
        <sz val="16"/>
        <rFont val="Times New Roman"/>
        <charset val="0"/>
      </rPr>
      <t>17.6</t>
    </r>
    <r>
      <rPr>
        <sz val="16"/>
        <rFont val="宋体"/>
        <charset val="134"/>
      </rPr>
      <t>万元；其中八杜村</t>
    </r>
    <r>
      <rPr>
        <sz val="16"/>
        <rFont val="Times New Roman"/>
        <charset val="0"/>
      </rPr>
      <t>5</t>
    </r>
    <r>
      <rPr>
        <sz val="16"/>
        <rFont val="宋体"/>
        <charset val="134"/>
      </rPr>
      <t>户</t>
    </r>
    <r>
      <rPr>
        <sz val="16"/>
        <rFont val="Times New Roman"/>
        <charset val="0"/>
      </rPr>
      <t>5</t>
    </r>
    <r>
      <rPr>
        <sz val="16"/>
        <rFont val="宋体"/>
        <charset val="134"/>
      </rPr>
      <t>座、马堡村</t>
    </r>
    <r>
      <rPr>
        <sz val="16"/>
        <rFont val="Times New Roman"/>
        <charset val="0"/>
      </rPr>
      <t>7</t>
    </r>
    <r>
      <rPr>
        <sz val="16"/>
        <rFont val="宋体"/>
        <charset val="134"/>
      </rPr>
      <t>户</t>
    </r>
    <r>
      <rPr>
        <sz val="16"/>
        <rFont val="Times New Roman"/>
        <charset val="0"/>
      </rPr>
      <t>7</t>
    </r>
    <r>
      <rPr>
        <sz val="16"/>
        <rFont val="宋体"/>
        <charset val="134"/>
      </rPr>
      <t>座，石川村</t>
    </r>
    <r>
      <rPr>
        <sz val="16"/>
        <rFont val="Times New Roman"/>
        <charset val="0"/>
      </rPr>
      <t>10</t>
    </r>
    <r>
      <rPr>
        <sz val="16"/>
        <rFont val="宋体"/>
        <charset val="134"/>
      </rPr>
      <t>户</t>
    </r>
    <r>
      <rPr>
        <sz val="16"/>
        <rFont val="Times New Roman"/>
        <charset val="0"/>
      </rPr>
      <t>10</t>
    </r>
    <r>
      <rPr>
        <sz val="16"/>
        <rFont val="宋体"/>
        <charset val="134"/>
      </rPr>
      <t>座</t>
    </r>
  </si>
  <si>
    <r>
      <rPr>
        <sz val="16"/>
        <rFont val="宋体"/>
        <charset val="0"/>
      </rPr>
      <t>针对一般户，在马鹿镇金川村、宝坪村、堡梁村、长宁村、草川村、林峰村、韩河村、陡崖村、大滩村、白杨村补贴养畜暖棚</t>
    </r>
    <r>
      <rPr>
        <sz val="16"/>
        <rFont val="Times New Roman"/>
        <charset val="0"/>
      </rPr>
      <t>66</t>
    </r>
    <r>
      <rPr>
        <sz val="16"/>
        <rFont val="宋体"/>
        <charset val="0"/>
      </rPr>
      <t>座，涉及</t>
    </r>
    <r>
      <rPr>
        <sz val="16"/>
        <rFont val="Times New Roman"/>
        <charset val="0"/>
      </rPr>
      <t>66</t>
    </r>
    <r>
      <rPr>
        <sz val="16"/>
        <rFont val="宋体"/>
        <charset val="0"/>
      </rPr>
      <t>户</t>
    </r>
    <r>
      <rPr>
        <sz val="16"/>
        <rFont val="Times New Roman"/>
        <charset val="0"/>
      </rPr>
      <t>66</t>
    </r>
    <r>
      <rPr>
        <sz val="16"/>
        <rFont val="宋体"/>
        <charset val="0"/>
      </rPr>
      <t>座，每座补助</t>
    </r>
    <r>
      <rPr>
        <sz val="16"/>
        <rFont val="Times New Roman"/>
        <charset val="0"/>
      </rPr>
      <t>8000</t>
    </r>
    <r>
      <rPr>
        <sz val="16"/>
        <rFont val="宋体"/>
        <charset val="0"/>
      </rPr>
      <t>元，申请补助资金</t>
    </r>
    <r>
      <rPr>
        <sz val="16"/>
        <rFont val="Times New Roman"/>
        <charset val="0"/>
      </rPr>
      <t>52.8</t>
    </r>
    <r>
      <rPr>
        <sz val="16"/>
        <rFont val="宋体"/>
        <charset val="0"/>
      </rPr>
      <t>万元。涉及金川村</t>
    </r>
    <r>
      <rPr>
        <sz val="16"/>
        <rFont val="Times New Roman"/>
        <charset val="0"/>
      </rPr>
      <t>5</t>
    </r>
    <r>
      <rPr>
        <sz val="16"/>
        <rFont val="宋体"/>
        <charset val="0"/>
      </rPr>
      <t>户</t>
    </r>
    <r>
      <rPr>
        <sz val="16"/>
        <rFont val="Times New Roman"/>
        <charset val="0"/>
      </rPr>
      <t>5</t>
    </r>
    <r>
      <rPr>
        <sz val="16"/>
        <rFont val="宋体"/>
        <charset val="0"/>
      </rPr>
      <t>座、宝坪村</t>
    </r>
    <r>
      <rPr>
        <sz val="16"/>
        <rFont val="Times New Roman"/>
        <charset val="0"/>
      </rPr>
      <t>17</t>
    </r>
    <r>
      <rPr>
        <sz val="16"/>
        <rFont val="宋体"/>
        <charset val="0"/>
      </rPr>
      <t>户</t>
    </r>
    <r>
      <rPr>
        <sz val="16"/>
        <rFont val="Times New Roman"/>
        <charset val="0"/>
      </rPr>
      <t>17</t>
    </r>
    <r>
      <rPr>
        <sz val="16"/>
        <rFont val="宋体"/>
        <charset val="0"/>
      </rPr>
      <t>座、堡梁村</t>
    </r>
    <r>
      <rPr>
        <sz val="16"/>
        <rFont val="Times New Roman"/>
        <charset val="0"/>
      </rPr>
      <t>3</t>
    </r>
    <r>
      <rPr>
        <sz val="16"/>
        <rFont val="宋体"/>
        <charset val="0"/>
      </rPr>
      <t>户</t>
    </r>
    <r>
      <rPr>
        <sz val="16"/>
        <rFont val="Times New Roman"/>
        <charset val="0"/>
      </rPr>
      <t>3</t>
    </r>
    <r>
      <rPr>
        <sz val="16"/>
        <rFont val="宋体"/>
        <charset val="0"/>
      </rPr>
      <t>座、长宁村</t>
    </r>
    <r>
      <rPr>
        <sz val="16"/>
        <rFont val="Times New Roman"/>
        <charset val="0"/>
      </rPr>
      <t>10</t>
    </r>
    <r>
      <rPr>
        <sz val="16"/>
        <rFont val="宋体"/>
        <charset val="0"/>
      </rPr>
      <t>户</t>
    </r>
    <r>
      <rPr>
        <sz val="16"/>
        <rFont val="Times New Roman"/>
        <charset val="0"/>
      </rPr>
      <t>10</t>
    </r>
    <r>
      <rPr>
        <sz val="16"/>
        <rFont val="宋体"/>
        <charset val="0"/>
      </rPr>
      <t>座、草川村</t>
    </r>
    <r>
      <rPr>
        <sz val="16"/>
        <rFont val="Times New Roman"/>
        <charset val="0"/>
      </rPr>
      <t>11</t>
    </r>
    <r>
      <rPr>
        <sz val="16"/>
        <rFont val="宋体"/>
        <charset val="0"/>
      </rPr>
      <t>户</t>
    </r>
    <r>
      <rPr>
        <sz val="16"/>
        <rFont val="Times New Roman"/>
        <charset val="0"/>
      </rPr>
      <t>11</t>
    </r>
    <r>
      <rPr>
        <sz val="16"/>
        <rFont val="宋体"/>
        <charset val="0"/>
      </rPr>
      <t>座、林峰村</t>
    </r>
    <r>
      <rPr>
        <sz val="16"/>
        <rFont val="Times New Roman"/>
        <charset val="0"/>
      </rPr>
      <t>7</t>
    </r>
    <r>
      <rPr>
        <sz val="16"/>
        <rFont val="宋体"/>
        <charset val="0"/>
      </rPr>
      <t>户</t>
    </r>
    <r>
      <rPr>
        <sz val="16"/>
        <rFont val="Times New Roman"/>
        <charset val="0"/>
      </rPr>
      <t>7</t>
    </r>
    <r>
      <rPr>
        <sz val="16"/>
        <rFont val="宋体"/>
        <charset val="0"/>
      </rPr>
      <t>座、韩河</t>
    </r>
    <r>
      <rPr>
        <sz val="16"/>
        <rFont val="Times New Roman"/>
        <charset val="0"/>
      </rPr>
      <t>2</t>
    </r>
    <r>
      <rPr>
        <sz val="16"/>
        <rFont val="宋体"/>
        <charset val="0"/>
      </rPr>
      <t>户</t>
    </r>
    <r>
      <rPr>
        <sz val="16"/>
        <rFont val="Times New Roman"/>
        <charset val="0"/>
      </rPr>
      <t>2</t>
    </r>
    <r>
      <rPr>
        <sz val="16"/>
        <rFont val="宋体"/>
        <charset val="0"/>
      </rPr>
      <t>座、陡崖村</t>
    </r>
    <r>
      <rPr>
        <sz val="16"/>
        <rFont val="Times New Roman"/>
        <charset val="0"/>
      </rPr>
      <t>2</t>
    </r>
    <r>
      <rPr>
        <sz val="16"/>
        <rFont val="宋体"/>
        <charset val="0"/>
      </rPr>
      <t>户</t>
    </r>
    <r>
      <rPr>
        <sz val="16"/>
        <rFont val="Times New Roman"/>
        <charset val="0"/>
      </rPr>
      <t>2</t>
    </r>
    <r>
      <rPr>
        <sz val="16"/>
        <rFont val="宋体"/>
        <charset val="0"/>
      </rPr>
      <t>座、大滩村</t>
    </r>
    <r>
      <rPr>
        <sz val="16"/>
        <rFont val="Times New Roman"/>
        <charset val="0"/>
      </rPr>
      <t>4</t>
    </r>
    <r>
      <rPr>
        <sz val="16"/>
        <rFont val="宋体"/>
        <charset val="0"/>
      </rPr>
      <t>户</t>
    </r>
    <r>
      <rPr>
        <sz val="16"/>
        <rFont val="Times New Roman"/>
        <charset val="0"/>
      </rPr>
      <t>4</t>
    </r>
    <r>
      <rPr>
        <sz val="16"/>
        <rFont val="宋体"/>
        <charset val="0"/>
      </rPr>
      <t>座、白杨村</t>
    </r>
    <r>
      <rPr>
        <sz val="16"/>
        <rFont val="Times New Roman"/>
        <charset val="0"/>
      </rPr>
      <t>5</t>
    </r>
    <r>
      <rPr>
        <sz val="16"/>
        <rFont val="宋体"/>
        <charset val="0"/>
      </rPr>
      <t>户</t>
    </r>
    <r>
      <rPr>
        <sz val="16"/>
        <rFont val="Times New Roman"/>
        <charset val="0"/>
      </rPr>
      <t>5</t>
    </r>
    <r>
      <rPr>
        <sz val="16"/>
        <rFont val="宋体"/>
        <charset val="0"/>
      </rPr>
      <t>座。</t>
    </r>
  </si>
  <si>
    <r>
      <rPr>
        <sz val="16"/>
        <rFont val="宋体"/>
        <charset val="134"/>
      </rPr>
      <t>闫家乡一般户实施</t>
    </r>
    <r>
      <rPr>
        <sz val="16"/>
        <rFont val="Times New Roman"/>
        <charset val="134"/>
      </rPr>
      <t>30</t>
    </r>
    <r>
      <rPr>
        <sz val="16"/>
        <rFont val="宋体"/>
        <charset val="134"/>
      </rPr>
      <t>平方米及以上养畜暖棚补助项目</t>
    </r>
    <r>
      <rPr>
        <sz val="16"/>
        <rFont val="Times New Roman"/>
        <charset val="134"/>
      </rPr>
      <t>35</t>
    </r>
    <r>
      <rPr>
        <sz val="16"/>
        <rFont val="宋体"/>
        <charset val="134"/>
      </rPr>
      <t>户</t>
    </r>
    <r>
      <rPr>
        <sz val="16"/>
        <rFont val="Times New Roman"/>
        <charset val="134"/>
      </rPr>
      <t>35</t>
    </r>
    <r>
      <rPr>
        <sz val="16"/>
        <rFont val="宋体"/>
        <charset val="134"/>
      </rPr>
      <t>座，每座补助</t>
    </r>
    <r>
      <rPr>
        <sz val="16"/>
        <rFont val="Times New Roman"/>
        <charset val="134"/>
      </rPr>
      <t>8000</t>
    </r>
    <r>
      <rPr>
        <sz val="16"/>
        <rFont val="宋体"/>
        <charset val="134"/>
      </rPr>
      <t>元，补助资金</t>
    </r>
    <r>
      <rPr>
        <sz val="16"/>
        <rFont val="Times New Roman"/>
        <charset val="134"/>
      </rPr>
      <t>28</t>
    </r>
    <r>
      <rPr>
        <sz val="16"/>
        <rFont val="宋体"/>
        <charset val="134"/>
      </rPr>
      <t>万元，其中：朝阳村</t>
    </r>
    <r>
      <rPr>
        <sz val="16"/>
        <rFont val="Times New Roman"/>
        <charset val="134"/>
      </rPr>
      <t>4</t>
    </r>
    <r>
      <rPr>
        <sz val="16"/>
        <rFont val="宋体"/>
        <charset val="134"/>
      </rPr>
      <t>户</t>
    </r>
    <r>
      <rPr>
        <sz val="16"/>
        <rFont val="Times New Roman"/>
        <charset val="134"/>
      </rPr>
      <t>4</t>
    </r>
    <r>
      <rPr>
        <sz val="16"/>
        <rFont val="宋体"/>
        <charset val="134"/>
      </rPr>
      <t>座；丁河村</t>
    </r>
    <r>
      <rPr>
        <sz val="16"/>
        <rFont val="Times New Roman"/>
        <charset val="134"/>
      </rPr>
      <t>11</t>
    </r>
    <r>
      <rPr>
        <sz val="16"/>
        <rFont val="宋体"/>
        <charset val="134"/>
      </rPr>
      <t>户</t>
    </r>
    <r>
      <rPr>
        <sz val="16"/>
        <rFont val="Times New Roman"/>
        <charset val="134"/>
      </rPr>
      <t>11</t>
    </r>
    <r>
      <rPr>
        <sz val="16"/>
        <rFont val="宋体"/>
        <charset val="134"/>
      </rPr>
      <t>座；草川梁村</t>
    </r>
    <r>
      <rPr>
        <sz val="16"/>
        <rFont val="Times New Roman"/>
        <charset val="134"/>
      </rPr>
      <t>5</t>
    </r>
    <r>
      <rPr>
        <sz val="16"/>
        <rFont val="宋体"/>
        <charset val="134"/>
      </rPr>
      <t>户</t>
    </r>
    <r>
      <rPr>
        <sz val="16"/>
        <rFont val="Times New Roman"/>
        <charset val="134"/>
      </rPr>
      <t>5</t>
    </r>
    <r>
      <rPr>
        <sz val="16"/>
        <rFont val="宋体"/>
        <charset val="134"/>
      </rPr>
      <t>座；车古村</t>
    </r>
    <r>
      <rPr>
        <sz val="16"/>
        <rFont val="Times New Roman"/>
        <charset val="134"/>
      </rPr>
      <t>2</t>
    </r>
    <r>
      <rPr>
        <sz val="16"/>
        <rFont val="宋体"/>
        <charset val="134"/>
      </rPr>
      <t>户</t>
    </r>
    <r>
      <rPr>
        <sz val="16"/>
        <rFont val="Times New Roman"/>
        <charset val="134"/>
      </rPr>
      <t>2</t>
    </r>
    <r>
      <rPr>
        <sz val="16"/>
        <rFont val="宋体"/>
        <charset val="134"/>
      </rPr>
      <t>座；大场村</t>
    </r>
    <r>
      <rPr>
        <sz val="16"/>
        <rFont val="Times New Roman"/>
        <charset val="134"/>
      </rPr>
      <t>2</t>
    </r>
    <r>
      <rPr>
        <sz val="16"/>
        <rFont val="宋体"/>
        <charset val="134"/>
      </rPr>
      <t>户</t>
    </r>
    <r>
      <rPr>
        <sz val="16"/>
        <rFont val="Times New Roman"/>
        <charset val="134"/>
      </rPr>
      <t>2</t>
    </r>
    <r>
      <rPr>
        <sz val="16"/>
        <rFont val="宋体"/>
        <charset val="134"/>
      </rPr>
      <t>座；付堡村</t>
    </r>
    <r>
      <rPr>
        <sz val="16"/>
        <rFont val="Times New Roman"/>
        <charset val="134"/>
      </rPr>
      <t>4</t>
    </r>
    <r>
      <rPr>
        <sz val="16"/>
        <rFont val="宋体"/>
        <charset val="134"/>
      </rPr>
      <t>户</t>
    </r>
    <r>
      <rPr>
        <sz val="16"/>
        <rFont val="Times New Roman"/>
        <charset val="134"/>
      </rPr>
      <t>4</t>
    </r>
    <r>
      <rPr>
        <sz val="16"/>
        <rFont val="宋体"/>
        <charset val="134"/>
      </rPr>
      <t>座；花山村</t>
    </r>
    <r>
      <rPr>
        <sz val="16"/>
        <rFont val="Times New Roman"/>
        <charset val="134"/>
      </rPr>
      <t>7</t>
    </r>
    <r>
      <rPr>
        <sz val="16"/>
        <rFont val="宋体"/>
        <charset val="134"/>
      </rPr>
      <t>户</t>
    </r>
    <r>
      <rPr>
        <sz val="16"/>
        <rFont val="Times New Roman"/>
        <charset val="134"/>
      </rPr>
      <t>7</t>
    </r>
    <r>
      <rPr>
        <sz val="16"/>
        <rFont val="宋体"/>
        <charset val="134"/>
      </rPr>
      <t>座。</t>
    </r>
  </si>
  <si>
    <r>
      <rPr>
        <sz val="16"/>
        <rFont val="宋体"/>
        <charset val="134"/>
      </rPr>
      <t>龙山镇养畜暖棚共</t>
    </r>
    <r>
      <rPr>
        <sz val="16"/>
        <rFont val="Times New Roman"/>
        <charset val="134"/>
      </rPr>
      <t>8</t>
    </r>
    <r>
      <rPr>
        <sz val="16"/>
        <rFont val="宋体"/>
        <charset val="134"/>
      </rPr>
      <t>户</t>
    </r>
    <r>
      <rPr>
        <sz val="16"/>
        <rFont val="Times New Roman"/>
        <charset val="134"/>
      </rPr>
      <t>8</t>
    </r>
    <r>
      <rPr>
        <sz val="16"/>
        <rFont val="宋体"/>
        <charset val="134"/>
      </rPr>
      <t>座，每座补助</t>
    </r>
    <r>
      <rPr>
        <sz val="16"/>
        <rFont val="Times New Roman"/>
        <charset val="134"/>
      </rPr>
      <t>8000</t>
    </r>
    <r>
      <rPr>
        <sz val="16"/>
        <rFont val="宋体"/>
        <charset val="134"/>
      </rPr>
      <t>元，共</t>
    </r>
    <r>
      <rPr>
        <sz val="16"/>
        <rFont val="Times New Roman"/>
        <charset val="134"/>
      </rPr>
      <t>6.4</t>
    </r>
    <r>
      <rPr>
        <sz val="16"/>
        <rFont val="宋体"/>
        <charset val="134"/>
      </rPr>
      <t>万元，其中：郑家村</t>
    </r>
    <r>
      <rPr>
        <sz val="16"/>
        <rFont val="Times New Roman"/>
        <charset val="134"/>
      </rPr>
      <t>3</t>
    </r>
    <r>
      <rPr>
        <sz val="16"/>
        <rFont val="宋体"/>
        <charset val="134"/>
      </rPr>
      <t>户</t>
    </r>
    <r>
      <rPr>
        <sz val="16"/>
        <rFont val="Times New Roman"/>
        <charset val="134"/>
      </rPr>
      <t>3</t>
    </r>
    <r>
      <rPr>
        <sz val="16"/>
        <rFont val="宋体"/>
        <charset val="134"/>
      </rPr>
      <t>座；西门村</t>
    </r>
    <r>
      <rPr>
        <sz val="16"/>
        <rFont val="Times New Roman"/>
        <charset val="134"/>
      </rPr>
      <t>1</t>
    </r>
    <r>
      <rPr>
        <sz val="16"/>
        <rFont val="宋体"/>
        <charset val="134"/>
      </rPr>
      <t>户</t>
    </r>
    <r>
      <rPr>
        <sz val="16"/>
        <rFont val="Times New Roman"/>
        <charset val="134"/>
      </rPr>
      <t>1</t>
    </r>
    <r>
      <rPr>
        <sz val="16"/>
        <rFont val="宋体"/>
        <charset val="134"/>
      </rPr>
      <t>座；南街村</t>
    </r>
    <r>
      <rPr>
        <sz val="16"/>
        <rFont val="Times New Roman"/>
        <charset val="134"/>
      </rPr>
      <t>2</t>
    </r>
    <r>
      <rPr>
        <sz val="16"/>
        <rFont val="宋体"/>
        <charset val="134"/>
      </rPr>
      <t>户</t>
    </r>
    <r>
      <rPr>
        <sz val="16"/>
        <rFont val="Times New Roman"/>
        <charset val="134"/>
      </rPr>
      <t>2</t>
    </r>
    <r>
      <rPr>
        <sz val="16"/>
        <rFont val="宋体"/>
        <charset val="134"/>
      </rPr>
      <t>座；马黑曼村</t>
    </r>
    <r>
      <rPr>
        <sz val="16"/>
        <rFont val="Times New Roman"/>
        <charset val="134"/>
      </rPr>
      <t>1</t>
    </r>
    <r>
      <rPr>
        <sz val="16"/>
        <rFont val="宋体"/>
        <charset val="134"/>
      </rPr>
      <t>户</t>
    </r>
    <r>
      <rPr>
        <sz val="16"/>
        <rFont val="Times New Roman"/>
        <charset val="134"/>
      </rPr>
      <t>1</t>
    </r>
    <r>
      <rPr>
        <sz val="16"/>
        <rFont val="宋体"/>
        <charset val="134"/>
      </rPr>
      <t>座；连柯村</t>
    </r>
    <r>
      <rPr>
        <sz val="16"/>
        <rFont val="Times New Roman"/>
        <charset val="134"/>
      </rPr>
      <t>1</t>
    </r>
    <r>
      <rPr>
        <sz val="16"/>
        <rFont val="宋体"/>
        <charset val="134"/>
      </rPr>
      <t>户</t>
    </r>
    <r>
      <rPr>
        <sz val="16"/>
        <rFont val="Times New Roman"/>
        <charset val="134"/>
      </rPr>
      <t>1</t>
    </r>
    <r>
      <rPr>
        <sz val="16"/>
        <rFont val="宋体"/>
        <charset val="134"/>
      </rPr>
      <t>座</t>
    </r>
  </si>
  <si>
    <t>张棉驿乡新建养畜暖棚到户补助项目</t>
  </si>
  <si>
    <t>投资0.8万元，1户新建养畜暖棚1座，其中马夭村1户1座。</t>
  </si>
  <si>
    <t>大阳镇新建养畜暖棚建设到户补助项目</t>
  </si>
  <si>
    <r>
      <t>大阳镇投入</t>
    </r>
    <r>
      <rPr>
        <sz val="16"/>
        <rFont val="Times New Roman"/>
        <charset val="134"/>
      </rPr>
      <t>5.6</t>
    </r>
    <r>
      <rPr>
        <sz val="16"/>
        <rFont val="宋体"/>
        <charset val="134"/>
      </rPr>
      <t>万元一般户新建养畜暖棚</t>
    </r>
    <r>
      <rPr>
        <sz val="16"/>
        <rFont val="Times New Roman"/>
        <charset val="134"/>
      </rPr>
      <t>7</t>
    </r>
    <r>
      <rPr>
        <sz val="16"/>
        <rFont val="宋体"/>
        <charset val="134"/>
      </rPr>
      <t>座，每座补助</t>
    </r>
    <r>
      <rPr>
        <sz val="16"/>
        <rFont val="Times New Roman"/>
        <charset val="134"/>
      </rPr>
      <t>0.8</t>
    </r>
    <r>
      <rPr>
        <sz val="16"/>
        <rFont val="宋体"/>
        <charset val="134"/>
      </rPr>
      <t>万元。其中：陈阳村</t>
    </r>
    <r>
      <rPr>
        <sz val="16"/>
        <rFont val="Times New Roman"/>
        <charset val="134"/>
      </rPr>
      <t>1</t>
    </r>
    <r>
      <rPr>
        <sz val="16"/>
        <rFont val="宋体"/>
        <charset val="134"/>
      </rPr>
      <t>户</t>
    </r>
    <r>
      <rPr>
        <sz val="16"/>
        <rFont val="Times New Roman"/>
        <charset val="134"/>
      </rPr>
      <t>1</t>
    </r>
    <r>
      <rPr>
        <sz val="16"/>
        <rFont val="宋体"/>
        <charset val="134"/>
      </rPr>
      <t>座、刘沟村</t>
    </r>
    <r>
      <rPr>
        <sz val="16"/>
        <rFont val="Times New Roman"/>
        <charset val="134"/>
      </rPr>
      <t>6</t>
    </r>
    <r>
      <rPr>
        <sz val="16"/>
        <rFont val="宋体"/>
        <charset val="134"/>
      </rPr>
      <t>户</t>
    </r>
    <r>
      <rPr>
        <sz val="16"/>
        <rFont val="Times New Roman"/>
        <charset val="134"/>
      </rPr>
      <t>6</t>
    </r>
    <r>
      <rPr>
        <sz val="16"/>
        <rFont val="宋体"/>
        <charset val="134"/>
      </rPr>
      <t>座。</t>
    </r>
  </si>
  <si>
    <r>
      <rPr>
        <sz val="16"/>
        <rFont val="宋体"/>
        <charset val="134"/>
      </rPr>
      <t>在川王镇</t>
    </r>
    <r>
      <rPr>
        <sz val="16"/>
        <rFont val="Times New Roman"/>
        <charset val="134"/>
      </rPr>
      <t>4</t>
    </r>
    <r>
      <rPr>
        <sz val="16"/>
        <rFont val="宋体"/>
        <charset val="134"/>
      </rPr>
      <t>村投资</t>
    </r>
    <r>
      <rPr>
        <sz val="16"/>
        <rFont val="Times New Roman"/>
        <charset val="134"/>
      </rPr>
      <t>13.6</t>
    </r>
    <r>
      <rPr>
        <sz val="16"/>
        <rFont val="宋体"/>
        <charset val="134"/>
      </rPr>
      <t>万元补助养畜暖棚</t>
    </r>
    <r>
      <rPr>
        <sz val="16"/>
        <rFont val="Times New Roman"/>
        <charset val="134"/>
      </rPr>
      <t>17</t>
    </r>
    <r>
      <rPr>
        <sz val="16"/>
        <rFont val="宋体"/>
        <charset val="134"/>
      </rPr>
      <t>座，其中何湾村</t>
    </r>
    <r>
      <rPr>
        <sz val="16"/>
        <rFont val="Times New Roman"/>
        <charset val="134"/>
      </rPr>
      <t>2</t>
    </r>
    <r>
      <rPr>
        <sz val="16"/>
        <rFont val="宋体"/>
        <charset val="134"/>
      </rPr>
      <t>座，马达村</t>
    </r>
    <r>
      <rPr>
        <sz val="16"/>
        <rFont val="Times New Roman"/>
        <charset val="134"/>
      </rPr>
      <t>8</t>
    </r>
    <r>
      <rPr>
        <sz val="16"/>
        <rFont val="宋体"/>
        <charset val="134"/>
      </rPr>
      <t>座，铁洼村</t>
    </r>
    <r>
      <rPr>
        <sz val="16"/>
        <rFont val="Times New Roman"/>
        <charset val="134"/>
      </rPr>
      <t>1</t>
    </r>
    <r>
      <rPr>
        <sz val="16"/>
        <rFont val="宋体"/>
        <charset val="134"/>
      </rPr>
      <t>座，海湾村</t>
    </r>
    <r>
      <rPr>
        <sz val="16"/>
        <rFont val="Times New Roman"/>
        <charset val="134"/>
      </rPr>
      <t>6</t>
    </r>
    <r>
      <rPr>
        <sz val="16"/>
        <rFont val="宋体"/>
        <charset val="134"/>
      </rPr>
      <t>座，每座</t>
    </r>
    <r>
      <rPr>
        <sz val="16"/>
        <rFont val="Times New Roman"/>
        <charset val="134"/>
      </rPr>
      <t>8000</t>
    </r>
    <r>
      <rPr>
        <sz val="16"/>
        <rFont val="宋体"/>
        <charset val="134"/>
      </rPr>
      <t>元</t>
    </r>
  </si>
  <si>
    <r>
      <rPr>
        <sz val="16"/>
        <rFont val="宋体"/>
        <charset val="134"/>
      </rPr>
      <t>在胡川镇养畜暖棚</t>
    </r>
    <r>
      <rPr>
        <sz val="16"/>
        <rFont val="Times New Roman"/>
        <charset val="0"/>
      </rPr>
      <t>32</t>
    </r>
    <r>
      <rPr>
        <sz val="16"/>
        <rFont val="宋体"/>
        <charset val="134"/>
      </rPr>
      <t>户</t>
    </r>
    <r>
      <rPr>
        <sz val="16"/>
        <rFont val="Times New Roman"/>
        <charset val="0"/>
      </rPr>
      <t>32</t>
    </r>
    <r>
      <rPr>
        <sz val="16"/>
        <rFont val="宋体"/>
        <charset val="134"/>
      </rPr>
      <t>座共计</t>
    </r>
    <r>
      <rPr>
        <sz val="16"/>
        <rFont val="Times New Roman"/>
        <charset val="0"/>
      </rPr>
      <t>25.6</t>
    </r>
    <r>
      <rPr>
        <sz val="16"/>
        <rFont val="宋体"/>
        <charset val="134"/>
      </rPr>
      <t>万元；其中：柳湾村</t>
    </r>
    <r>
      <rPr>
        <sz val="16"/>
        <rFont val="Times New Roman"/>
        <charset val="0"/>
      </rPr>
      <t>4</t>
    </r>
    <r>
      <rPr>
        <sz val="16"/>
        <rFont val="宋体"/>
        <charset val="134"/>
      </rPr>
      <t>户</t>
    </r>
    <r>
      <rPr>
        <sz val="16"/>
        <rFont val="Times New Roman"/>
        <charset val="0"/>
      </rPr>
      <t>4</t>
    </r>
    <r>
      <rPr>
        <sz val="16"/>
        <rFont val="宋体"/>
        <charset val="134"/>
      </rPr>
      <t>座；阳山村</t>
    </r>
    <r>
      <rPr>
        <sz val="16"/>
        <rFont val="Times New Roman"/>
        <charset val="0"/>
      </rPr>
      <t>5</t>
    </r>
    <r>
      <rPr>
        <sz val="16"/>
        <rFont val="宋体"/>
        <charset val="134"/>
      </rPr>
      <t>户</t>
    </r>
    <r>
      <rPr>
        <sz val="16"/>
        <rFont val="Times New Roman"/>
        <charset val="0"/>
      </rPr>
      <t>5</t>
    </r>
    <r>
      <rPr>
        <sz val="16"/>
        <rFont val="宋体"/>
        <charset val="134"/>
      </rPr>
      <t>座；窑上村</t>
    </r>
    <r>
      <rPr>
        <sz val="16"/>
        <rFont val="Times New Roman"/>
        <charset val="0"/>
      </rPr>
      <t>4</t>
    </r>
    <r>
      <rPr>
        <sz val="16"/>
        <rFont val="宋体"/>
        <charset val="134"/>
      </rPr>
      <t>户</t>
    </r>
    <r>
      <rPr>
        <sz val="16"/>
        <rFont val="Times New Roman"/>
        <charset val="0"/>
      </rPr>
      <t>4</t>
    </r>
    <r>
      <rPr>
        <sz val="16"/>
        <rFont val="宋体"/>
        <charset val="134"/>
      </rPr>
      <t>座；深坷村</t>
    </r>
    <r>
      <rPr>
        <sz val="16"/>
        <rFont val="Times New Roman"/>
        <charset val="0"/>
      </rPr>
      <t>6</t>
    </r>
    <r>
      <rPr>
        <sz val="16"/>
        <rFont val="宋体"/>
        <charset val="134"/>
      </rPr>
      <t>户</t>
    </r>
    <r>
      <rPr>
        <sz val="16"/>
        <rFont val="Times New Roman"/>
        <charset val="0"/>
      </rPr>
      <t>6</t>
    </r>
    <r>
      <rPr>
        <sz val="16"/>
        <rFont val="宋体"/>
        <charset val="0"/>
      </rPr>
      <t>座；胡川村</t>
    </r>
    <r>
      <rPr>
        <sz val="16"/>
        <rFont val="Times New Roman"/>
        <charset val="0"/>
      </rPr>
      <t>11</t>
    </r>
    <r>
      <rPr>
        <sz val="16"/>
        <rFont val="宋体"/>
        <charset val="0"/>
      </rPr>
      <t>户</t>
    </r>
    <r>
      <rPr>
        <sz val="16"/>
        <rFont val="Times New Roman"/>
        <charset val="0"/>
      </rPr>
      <t>11</t>
    </r>
    <r>
      <rPr>
        <sz val="16"/>
        <rFont val="宋体"/>
        <charset val="0"/>
      </rPr>
      <t>座；刘塬村</t>
    </r>
    <r>
      <rPr>
        <sz val="16"/>
        <rFont val="Times New Roman"/>
        <charset val="0"/>
      </rPr>
      <t>1</t>
    </r>
    <r>
      <rPr>
        <sz val="16"/>
        <rFont val="宋体"/>
        <charset val="0"/>
      </rPr>
      <t>户</t>
    </r>
    <r>
      <rPr>
        <sz val="16"/>
        <rFont val="Times New Roman"/>
        <charset val="0"/>
      </rPr>
      <t>1</t>
    </r>
    <r>
      <rPr>
        <sz val="16"/>
        <rFont val="宋体"/>
        <charset val="0"/>
      </rPr>
      <t>座，前梁村</t>
    </r>
    <r>
      <rPr>
        <sz val="16"/>
        <rFont val="Times New Roman"/>
        <charset val="0"/>
      </rPr>
      <t>1</t>
    </r>
    <r>
      <rPr>
        <sz val="16"/>
        <rFont val="宋体"/>
        <charset val="0"/>
      </rPr>
      <t>户</t>
    </r>
    <r>
      <rPr>
        <sz val="16"/>
        <rFont val="Times New Roman"/>
        <charset val="0"/>
      </rPr>
      <t>1</t>
    </r>
    <r>
      <rPr>
        <sz val="16"/>
        <rFont val="宋体"/>
        <charset val="0"/>
      </rPr>
      <t>座。</t>
    </r>
  </si>
  <si>
    <r>
      <rPr>
        <sz val="16"/>
        <rFont val="宋体"/>
        <charset val="134"/>
      </rPr>
      <t>共计</t>
    </r>
    <r>
      <rPr>
        <sz val="16"/>
        <rFont val="Times New Roman"/>
        <charset val="0"/>
      </rPr>
      <t>5</t>
    </r>
    <r>
      <rPr>
        <sz val="16"/>
        <rFont val="宋体"/>
        <charset val="134"/>
      </rPr>
      <t>村</t>
    </r>
    <r>
      <rPr>
        <sz val="16"/>
        <rFont val="Times New Roman"/>
        <charset val="0"/>
      </rPr>
      <t>19</t>
    </r>
    <r>
      <rPr>
        <sz val="16"/>
        <rFont val="宋体"/>
        <charset val="134"/>
      </rPr>
      <t>户</t>
    </r>
    <r>
      <rPr>
        <sz val="16"/>
        <rFont val="Times New Roman"/>
        <charset val="0"/>
      </rPr>
      <t>19</t>
    </r>
    <r>
      <rPr>
        <sz val="16"/>
        <rFont val="宋体"/>
        <charset val="134"/>
      </rPr>
      <t>座，每座补助</t>
    </r>
    <r>
      <rPr>
        <sz val="16"/>
        <rFont val="Times New Roman"/>
        <charset val="0"/>
      </rPr>
      <t>8000</t>
    </r>
    <r>
      <rPr>
        <sz val="16"/>
        <rFont val="宋体"/>
        <charset val="134"/>
      </rPr>
      <t>元，共计</t>
    </r>
    <r>
      <rPr>
        <sz val="16"/>
        <rFont val="Times New Roman"/>
        <charset val="0"/>
      </rPr>
      <t>15.2</t>
    </r>
    <r>
      <rPr>
        <sz val="16"/>
        <rFont val="宋体"/>
        <charset val="134"/>
      </rPr>
      <t>万元。</t>
    </r>
    <r>
      <rPr>
        <sz val="16"/>
        <rFont val="Times New Roman"/>
        <charset val="0"/>
      </rPr>
      <t xml:space="preserve">
</t>
    </r>
    <r>
      <rPr>
        <sz val="16"/>
        <rFont val="宋体"/>
        <charset val="134"/>
      </rPr>
      <t>其中高家村</t>
    </r>
    <r>
      <rPr>
        <sz val="16"/>
        <rFont val="Times New Roman"/>
        <charset val="0"/>
      </rPr>
      <t>1</t>
    </r>
    <r>
      <rPr>
        <sz val="16"/>
        <rFont val="宋体"/>
        <charset val="0"/>
      </rPr>
      <t>户</t>
    </r>
    <r>
      <rPr>
        <sz val="16"/>
        <rFont val="Times New Roman"/>
        <charset val="0"/>
      </rPr>
      <t>1</t>
    </r>
    <r>
      <rPr>
        <sz val="16"/>
        <rFont val="宋体"/>
        <charset val="0"/>
      </rPr>
      <t>座、芦科村</t>
    </r>
    <r>
      <rPr>
        <sz val="16"/>
        <rFont val="Times New Roman"/>
        <charset val="0"/>
      </rPr>
      <t>4</t>
    </r>
    <r>
      <rPr>
        <sz val="16"/>
        <rFont val="宋体"/>
        <charset val="0"/>
      </rPr>
      <t>户</t>
    </r>
    <r>
      <rPr>
        <sz val="16"/>
        <rFont val="Times New Roman"/>
        <charset val="0"/>
      </rPr>
      <t>4</t>
    </r>
    <r>
      <rPr>
        <sz val="16"/>
        <rFont val="宋体"/>
        <charset val="0"/>
      </rPr>
      <t>座、郑沟村</t>
    </r>
    <r>
      <rPr>
        <sz val="16"/>
        <rFont val="Times New Roman"/>
        <charset val="0"/>
      </rPr>
      <t>12</t>
    </r>
    <r>
      <rPr>
        <sz val="16"/>
        <rFont val="宋体"/>
        <charset val="0"/>
      </rPr>
      <t>户</t>
    </r>
    <r>
      <rPr>
        <sz val="16"/>
        <rFont val="Times New Roman"/>
        <charset val="0"/>
      </rPr>
      <t>12</t>
    </r>
    <r>
      <rPr>
        <sz val="16"/>
        <rFont val="宋体"/>
        <charset val="0"/>
      </rPr>
      <t>座、刘堡村</t>
    </r>
    <r>
      <rPr>
        <sz val="16"/>
        <rFont val="Times New Roman"/>
        <charset val="0"/>
      </rPr>
      <t>1</t>
    </r>
    <r>
      <rPr>
        <sz val="16"/>
        <rFont val="宋体"/>
        <charset val="0"/>
      </rPr>
      <t>户</t>
    </r>
    <r>
      <rPr>
        <sz val="16"/>
        <rFont val="Times New Roman"/>
        <charset val="0"/>
      </rPr>
      <t>1</t>
    </r>
    <r>
      <rPr>
        <sz val="16"/>
        <rFont val="宋体"/>
        <charset val="0"/>
      </rPr>
      <t>座、杜家村</t>
    </r>
    <r>
      <rPr>
        <sz val="16"/>
        <rFont val="Times New Roman"/>
        <charset val="0"/>
      </rPr>
      <t>1</t>
    </r>
    <r>
      <rPr>
        <sz val="16"/>
        <rFont val="宋体"/>
        <charset val="0"/>
      </rPr>
      <t>户</t>
    </r>
    <r>
      <rPr>
        <sz val="16"/>
        <rFont val="Times New Roman"/>
        <charset val="0"/>
      </rPr>
      <t>1</t>
    </r>
    <r>
      <rPr>
        <sz val="16"/>
        <rFont val="宋体"/>
        <charset val="0"/>
      </rPr>
      <t>座。</t>
    </r>
  </si>
  <si>
    <r>
      <rPr>
        <sz val="16"/>
        <rFont val="宋体"/>
        <charset val="134"/>
      </rPr>
      <t>共</t>
    </r>
    <r>
      <rPr>
        <sz val="16"/>
        <rFont val="Times New Roman"/>
        <charset val="0"/>
      </rPr>
      <t>16</t>
    </r>
    <r>
      <rPr>
        <sz val="16"/>
        <rFont val="宋体"/>
        <charset val="134"/>
      </rPr>
      <t>户</t>
    </r>
    <r>
      <rPr>
        <sz val="16"/>
        <rFont val="Times New Roman"/>
        <charset val="0"/>
      </rPr>
      <t>16</t>
    </r>
    <r>
      <rPr>
        <sz val="16"/>
        <rFont val="宋体"/>
        <charset val="134"/>
      </rPr>
      <t>座，</t>
    </r>
    <r>
      <rPr>
        <sz val="16"/>
        <rFont val="Times New Roman"/>
        <charset val="0"/>
      </rPr>
      <t>8000</t>
    </r>
    <r>
      <rPr>
        <sz val="16"/>
        <rFont val="宋体"/>
        <charset val="134"/>
      </rPr>
      <t>元</t>
    </r>
    <r>
      <rPr>
        <sz val="16"/>
        <rFont val="Times New Roman"/>
        <charset val="0"/>
      </rPr>
      <t>/</t>
    </r>
    <r>
      <rPr>
        <sz val="16"/>
        <rFont val="宋体"/>
        <charset val="134"/>
      </rPr>
      <t>座，共</t>
    </r>
    <r>
      <rPr>
        <sz val="16"/>
        <rFont val="Times New Roman"/>
        <charset val="0"/>
      </rPr>
      <t>12.8000</t>
    </r>
    <r>
      <rPr>
        <sz val="16"/>
        <rFont val="宋体"/>
        <charset val="134"/>
      </rPr>
      <t>万元。其中仁湾村</t>
    </r>
    <r>
      <rPr>
        <sz val="16"/>
        <rFont val="Times New Roman"/>
        <charset val="0"/>
      </rPr>
      <t>15</t>
    </r>
    <r>
      <rPr>
        <sz val="16"/>
        <rFont val="宋体"/>
        <charset val="134"/>
      </rPr>
      <t>座</t>
    </r>
    <r>
      <rPr>
        <sz val="16"/>
        <rFont val="Times New Roman"/>
        <charset val="0"/>
      </rPr>
      <t>15</t>
    </r>
    <r>
      <rPr>
        <sz val="16"/>
        <rFont val="宋体"/>
        <charset val="134"/>
      </rPr>
      <t>户、阴山村</t>
    </r>
    <r>
      <rPr>
        <sz val="16"/>
        <rFont val="Times New Roman"/>
        <charset val="0"/>
      </rPr>
      <t>1</t>
    </r>
    <r>
      <rPr>
        <sz val="16"/>
        <rFont val="宋体"/>
        <charset val="134"/>
      </rPr>
      <t>座</t>
    </r>
    <r>
      <rPr>
        <sz val="16"/>
        <rFont val="Times New Roman"/>
        <charset val="0"/>
      </rPr>
      <t>1</t>
    </r>
    <r>
      <rPr>
        <sz val="16"/>
        <rFont val="宋体"/>
        <charset val="134"/>
      </rPr>
      <t>户。</t>
    </r>
  </si>
  <si>
    <r>
      <rPr>
        <b/>
        <sz val="16"/>
        <rFont val="宋体"/>
        <charset val="134"/>
      </rPr>
      <t>概算投资</t>
    </r>
    <r>
      <rPr>
        <b/>
        <sz val="16"/>
        <rFont val="Times New Roman"/>
        <charset val="0"/>
      </rPr>
      <t>36.36</t>
    </r>
    <r>
      <rPr>
        <b/>
        <sz val="16"/>
        <rFont val="宋体"/>
        <charset val="134"/>
      </rPr>
      <t>万元用于实施一般户中蜂养殖到户补助项目</t>
    </r>
    <r>
      <rPr>
        <b/>
        <sz val="16"/>
        <rFont val="Times New Roman"/>
        <charset val="0"/>
      </rPr>
      <t>1212</t>
    </r>
    <r>
      <rPr>
        <b/>
        <sz val="16"/>
        <rFont val="宋体"/>
        <charset val="134"/>
      </rPr>
      <t>箱，每箱补助</t>
    </r>
    <r>
      <rPr>
        <b/>
        <sz val="16"/>
        <rFont val="Times New Roman"/>
        <charset val="0"/>
      </rPr>
      <t>300</t>
    </r>
    <r>
      <rPr>
        <b/>
        <sz val="16"/>
        <rFont val="宋体"/>
        <charset val="134"/>
      </rPr>
      <t>元。</t>
    </r>
  </si>
  <si>
    <r>
      <rPr>
        <sz val="16"/>
        <rFont val="宋体"/>
        <charset val="134"/>
      </rPr>
      <t>在木河乡实施一般户新增中蜂到户补助项目，</t>
    </r>
    <r>
      <rPr>
        <sz val="16"/>
        <rFont val="Times New Roman"/>
        <charset val="0"/>
      </rPr>
      <t>300</t>
    </r>
    <r>
      <rPr>
        <sz val="16"/>
        <rFont val="宋体"/>
        <charset val="134"/>
      </rPr>
      <t>元</t>
    </r>
    <r>
      <rPr>
        <sz val="16"/>
        <rFont val="Times New Roman"/>
        <charset val="0"/>
      </rPr>
      <t>/</t>
    </r>
    <r>
      <rPr>
        <sz val="16"/>
        <rFont val="宋体"/>
        <charset val="134"/>
      </rPr>
      <t>箱，桃园村</t>
    </r>
    <r>
      <rPr>
        <sz val="16"/>
        <rFont val="Times New Roman"/>
        <charset val="0"/>
      </rPr>
      <t>1</t>
    </r>
    <r>
      <rPr>
        <sz val="16"/>
        <rFont val="宋体"/>
        <charset val="134"/>
      </rPr>
      <t>户</t>
    </r>
    <r>
      <rPr>
        <sz val="16"/>
        <rFont val="Times New Roman"/>
        <charset val="0"/>
      </rPr>
      <t>17</t>
    </r>
    <r>
      <rPr>
        <sz val="16"/>
        <rFont val="宋体"/>
        <charset val="134"/>
      </rPr>
      <t>箱</t>
    </r>
    <r>
      <rPr>
        <sz val="16"/>
        <rFont val="Times New Roman"/>
        <charset val="134"/>
      </rPr>
      <t>0.51</t>
    </r>
    <r>
      <rPr>
        <sz val="16"/>
        <rFont val="宋体"/>
        <charset val="134"/>
      </rPr>
      <t>万元。</t>
    </r>
  </si>
  <si>
    <r>
      <rPr>
        <sz val="16"/>
        <rFont val="宋体"/>
        <charset val="134"/>
      </rPr>
      <t>为平安乡一般户实施新增中蜂到户补助项目，每箱补助</t>
    </r>
    <r>
      <rPr>
        <sz val="16"/>
        <rFont val="Times New Roman"/>
        <charset val="0"/>
      </rPr>
      <t>300</t>
    </r>
    <r>
      <rPr>
        <sz val="16"/>
        <rFont val="宋体"/>
        <charset val="134"/>
      </rPr>
      <t>元，总计</t>
    </r>
    <r>
      <rPr>
        <sz val="16"/>
        <rFont val="Times New Roman"/>
        <charset val="0"/>
      </rPr>
      <t>426</t>
    </r>
    <r>
      <rPr>
        <sz val="16"/>
        <rFont val="宋体"/>
        <charset val="134"/>
      </rPr>
      <t>箱</t>
    </r>
    <r>
      <rPr>
        <sz val="16"/>
        <rFont val="Times New Roman"/>
        <charset val="0"/>
      </rPr>
      <t>12.78</t>
    </r>
    <r>
      <rPr>
        <sz val="16"/>
        <rFont val="宋体"/>
        <charset val="134"/>
      </rPr>
      <t>万元，其中马原村</t>
    </r>
    <r>
      <rPr>
        <sz val="16"/>
        <rFont val="Times New Roman"/>
        <charset val="0"/>
      </rPr>
      <t>15</t>
    </r>
    <r>
      <rPr>
        <sz val="16"/>
        <rFont val="宋体"/>
        <charset val="134"/>
      </rPr>
      <t>户</t>
    </r>
    <r>
      <rPr>
        <sz val="16"/>
        <rFont val="Times New Roman"/>
        <charset val="0"/>
      </rPr>
      <t>286</t>
    </r>
    <r>
      <rPr>
        <sz val="16"/>
        <rFont val="宋体"/>
        <charset val="134"/>
      </rPr>
      <t>箱，水泉村</t>
    </r>
    <r>
      <rPr>
        <sz val="16"/>
        <rFont val="Times New Roman"/>
        <charset val="0"/>
      </rPr>
      <t>7</t>
    </r>
    <r>
      <rPr>
        <sz val="16"/>
        <rFont val="宋体"/>
        <charset val="134"/>
      </rPr>
      <t>户</t>
    </r>
    <r>
      <rPr>
        <sz val="16"/>
        <rFont val="Times New Roman"/>
        <charset val="0"/>
      </rPr>
      <t>140</t>
    </r>
    <r>
      <rPr>
        <sz val="16"/>
        <rFont val="宋体"/>
        <charset val="134"/>
      </rPr>
      <t>箱。</t>
    </r>
  </si>
  <si>
    <r>
      <rPr>
        <sz val="16"/>
        <rFont val="宋体"/>
        <charset val="134"/>
      </rPr>
      <t>为梁山镇一般户实施新增中蜂到户项目，每箱补助</t>
    </r>
    <r>
      <rPr>
        <sz val="16"/>
        <rFont val="Times New Roman"/>
        <charset val="0"/>
      </rPr>
      <t>300</t>
    </r>
    <r>
      <rPr>
        <sz val="16"/>
        <rFont val="宋体"/>
        <charset val="134"/>
      </rPr>
      <t>元。需奖补</t>
    </r>
    <r>
      <rPr>
        <sz val="16"/>
        <rFont val="Times New Roman"/>
        <charset val="0"/>
      </rPr>
      <t>3.6</t>
    </r>
    <r>
      <rPr>
        <sz val="16"/>
        <rFont val="宋体"/>
        <charset val="134"/>
      </rPr>
      <t>万元，其中斜头村</t>
    </r>
    <r>
      <rPr>
        <sz val="16"/>
        <rFont val="Times New Roman"/>
        <charset val="0"/>
      </rPr>
      <t>1</t>
    </r>
    <r>
      <rPr>
        <sz val="16"/>
        <rFont val="宋体"/>
        <charset val="134"/>
      </rPr>
      <t>户</t>
    </r>
    <r>
      <rPr>
        <sz val="16"/>
        <rFont val="Times New Roman"/>
        <charset val="0"/>
      </rPr>
      <t>100</t>
    </r>
    <r>
      <rPr>
        <sz val="16"/>
        <rFont val="宋体"/>
        <charset val="134"/>
      </rPr>
      <t>箱，阳洼村</t>
    </r>
    <r>
      <rPr>
        <sz val="16"/>
        <rFont val="Times New Roman"/>
        <charset val="0"/>
      </rPr>
      <t>2</t>
    </r>
    <r>
      <rPr>
        <sz val="16"/>
        <rFont val="宋体"/>
        <charset val="134"/>
      </rPr>
      <t>户</t>
    </r>
    <r>
      <rPr>
        <sz val="16"/>
        <rFont val="Times New Roman"/>
        <charset val="0"/>
      </rPr>
      <t>20</t>
    </r>
    <r>
      <rPr>
        <sz val="16"/>
        <rFont val="宋体"/>
        <charset val="134"/>
      </rPr>
      <t>箱。</t>
    </r>
  </si>
  <si>
    <t>针对一般户，在马鹿镇申报中蜂养殖涉及一般户26户404箱，每箱补助300元，申请补助资金12.12万元。牌楼村1户30箱、金川村2户12箱；石庄科村5户165箱；花园村9户37箱；寺湾村9户160箱。</t>
  </si>
  <si>
    <r>
      <rPr>
        <sz val="16"/>
        <rFont val="宋体"/>
        <charset val="134"/>
      </rPr>
      <t>投入</t>
    </r>
    <r>
      <rPr>
        <sz val="16"/>
        <rFont val="Times New Roman"/>
        <charset val="0"/>
      </rPr>
      <t>2.7</t>
    </r>
    <r>
      <rPr>
        <sz val="16"/>
        <rFont val="宋体"/>
        <charset val="134"/>
      </rPr>
      <t>万元，</t>
    </r>
    <r>
      <rPr>
        <sz val="16"/>
        <rFont val="Times New Roman"/>
        <charset val="0"/>
      </rPr>
      <t>17</t>
    </r>
    <r>
      <rPr>
        <sz val="16"/>
        <rFont val="宋体"/>
        <charset val="134"/>
      </rPr>
      <t>户养殖中蜂</t>
    </r>
    <r>
      <rPr>
        <sz val="16"/>
        <rFont val="Times New Roman"/>
        <charset val="0"/>
      </rPr>
      <t>90</t>
    </r>
    <r>
      <rPr>
        <sz val="16"/>
        <rFont val="宋体"/>
        <charset val="134"/>
      </rPr>
      <t>箱，其中：东峡村</t>
    </r>
    <r>
      <rPr>
        <sz val="16"/>
        <rFont val="Times New Roman"/>
        <charset val="134"/>
      </rPr>
      <t>11</t>
    </r>
    <r>
      <rPr>
        <sz val="16"/>
        <rFont val="宋体"/>
        <charset val="134"/>
      </rPr>
      <t>户</t>
    </r>
    <r>
      <rPr>
        <sz val="16"/>
        <rFont val="Times New Roman"/>
        <charset val="134"/>
      </rPr>
      <t>60</t>
    </r>
    <r>
      <rPr>
        <sz val="16"/>
        <rFont val="宋体"/>
        <charset val="134"/>
      </rPr>
      <t>箱，马夭村</t>
    </r>
    <r>
      <rPr>
        <sz val="16"/>
        <rFont val="Times New Roman"/>
        <charset val="134"/>
      </rPr>
      <t>6</t>
    </r>
    <r>
      <rPr>
        <sz val="16"/>
        <rFont val="宋体"/>
        <charset val="134"/>
      </rPr>
      <t>户</t>
    </r>
    <r>
      <rPr>
        <sz val="16"/>
        <rFont val="Times New Roman"/>
        <charset val="134"/>
      </rPr>
      <t>30</t>
    </r>
    <r>
      <rPr>
        <sz val="16"/>
        <rFont val="宋体"/>
        <charset val="134"/>
      </rPr>
      <t>箱</t>
    </r>
  </si>
  <si>
    <r>
      <rPr>
        <sz val="16"/>
        <rFont val="宋体"/>
        <charset val="134"/>
      </rPr>
      <t>龙山镇养蜂基地共</t>
    </r>
    <r>
      <rPr>
        <sz val="16"/>
        <rFont val="Times New Roman"/>
        <charset val="0"/>
      </rPr>
      <t xml:space="preserve"> 30</t>
    </r>
    <r>
      <rPr>
        <sz val="16"/>
        <rFont val="宋体"/>
        <charset val="134"/>
      </rPr>
      <t>箱</t>
    </r>
    <r>
      <rPr>
        <sz val="16"/>
        <rFont val="Times New Roman"/>
        <charset val="0"/>
      </rPr>
      <t xml:space="preserve"> </t>
    </r>
    <r>
      <rPr>
        <sz val="16"/>
        <rFont val="宋体"/>
        <charset val="134"/>
      </rPr>
      <t>，每箱补助</t>
    </r>
    <r>
      <rPr>
        <sz val="16"/>
        <rFont val="Times New Roman"/>
        <charset val="0"/>
      </rPr>
      <t>300</t>
    </r>
    <r>
      <rPr>
        <sz val="16"/>
        <rFont val="宋体"/>
        <charset val="134"/>
      </rPr>
      <t>元，共</t>
    </r>
    <r>
      <rPr>
        <sz val="16"/>
        <rFont val="Times New Roman"/>
        <charset val="0"/>
      </rPr>
      <t xml:space="preserve"> 0.9</t>
    </r>
    <r>
      <rPr>
        <sz val="16"/>
        <rFont val="宋体"/>
        <charset val="134"/>
      </rPr>
      <t>万元，其中：马黑曼村</t>
    </r>
    <r>
      <rPr>
        <sz val="16"/>
        <rFont val="Times New Roman"/>
        <charset val="0"/>
      </rPr>
      <t>1</t>
    </r>
    <r>
      <rPr>
        <sz val="16"/>
        <rFont val="宋体"/>
        <charset val="134"/>
      </rPr>
      <t>户</t>
    </r>
    <r>
      <rPr>
        <sz val="16"/>
        <rFont val="Times New Roman"/>
        <charset val="0"/>
      </rPr>
      <t>30</t>
    </r>
    <r>
      <rPr>
        <sz val="16"/>
        <rFont val="宋体"/>
        <charset val="134"/>
      </rPr>
      <t>箱</t>
    </r>
  </si>
  <si>
    <r>
      <rPr>
        <sz val="16"/>
        <rFont val="宋体"/>
        <charset val="134"/>
      </rPr>
      <t>在川王镇投资</t>
    </r>
    <r>
      <rPr>
        <sz val="16"/>
        <rFont val="Times New Roman"/>
        <charset val="0"/>
      </rPr>
      <t>1.11</t>
    </r>
    <r>
      <rPr>
        <sz val="16"/>
        <rFont val="宋体"/>
        <charset val="134"/>
      </rPr>
      <t>万元补贴中蜂</t>
    </r>
    <r>
      <rPr>
        <sz val="16"/>
        <rFont val="Times New Roman"/>
        <charset val="0"/>
      </rPr>
      <t>37</t>
    </r>
    <r>
      <rPr>
        <sz val="16"/>
        <rFont val="宋体"/>
        <charset val="134"/>
      </rPr>
      <t>箱，其中范湾村</t>
    </r>
    <r>
      <rPr>
        <sz val="16"/>
        <rFont val="Times New Roman"/>
        <charset val="0"/>
      </rPr>
      <t>7</t>
    </r>
    <r>
      <rPr>
        <sz val="16"/>
        <rFont val="宋体"/>
        <charset val="134"/>
      </rPr>
      <t>箱，马达村</t>
    </r>
    <r>
      <rPr>
        <sz val="16"/>
        <rFont val="Times New Roman"/>
        <charset val="0"/>
      </rPr>
      <t>30</t>
    </r>
    <r>
      <rPr>
        <sz val="16"/>
        <rFont val="宋体"/>
        <charset val="134"/>
      </rPr>
      <t>箱，每箱</t>
    </r>
    <r>
      <rPr>
        <sz val="16"/>
        <rFont val="Times New Roman"/>
        <charset val="0"/>
      </rPr>
      <t>300</t>
    </r>
    <r>
      <rPr>
        <sz val="16"/>
        <rFont val="宋体"/>
        <charset val="134"/>
      </rPr>
      <t>元</t>
    </r>
  </si>
  <si>
    <r>
      <rPr>
        <sz val="16"/>
        <rFont val="宋体"/>
        <charset val="134"/>
      </rPr>
      <t>共计</t>
    </r>
    <r>
      <rPr>
        <sz val="16"/>
        <rFont val="Times New Roman"/>
        <charset val="0"/>
      </rPr>
      <t>2</t>
    </r>
    <r>
      <rPr>
        <sz val="16"/>
        <rFont val="宋体"/>
        <charset val="0"/>
      </rPr>
      <t>村</t>
    </r>
    <r>
      <rPr>
        <sz val="16"/>
        <rFont val="Times New Roman"/>
        <charset val="0"/>
      </rPr>
      <t>11</t>
    </r>
    <r>
      <rPr>
        <sz val="16"/>
        <rFont val="宋体"/>
        <charset val="0"/>
      </rPr>
      <t>户</t>
    </r>
    <r>
      <rPr>
        <sz val="16"/>
        <rFont val="Times New Roman"/>
        <charset val="0"/>
      </rPr>
      <t>88</t>
    </r>
    <r>
      <rPr>
        <sz val="16"/>
        <rFont val="宋体"/>
        <charset val="0"/>
      </rPr>
      <t>箱，每箱补助</t>
    </r>
    <r>
      <rPr>
        <sz val="16"/>
        <rFont val="Times New Roman"/>
        <charset val="0"/>
      </rPr>
      <t>300</t>
    </r>
    <r>
      <rPr>
        <sz val="16"/>
        <rFont val="宋体"/>
        <charset val="0"/>
      </rPr>
      <t>元，共计</t>
    </r>
    <r>
      <rPr>
        <sz val="16"/>
        <rFont val="Times New Roman"/>
        <charset val="0"/>
      </rPr>
      <t>2.64</t>
    </r>
    <r>
      <rPr>
        <sz val="16"/>
        <rFont val="宋体"/>
        <charset val="0"/>
      </rPr>
      <t>万元。其中丰银村</t>
    </r>
    <r>
      <rPr>
        <sz val="16"/>
        <rFont val="Times New Roman"/>
        <charset val="0"/>
      </rPr>
      <t>2</t>
    </r>
    <r>
      <rPr>
        <sz val="16"/>
        <rFont val="宋体"/>
        <charset val="0"/>
      </rPr>
      <t>户</t>
    </r>
    <r>
      <rPr>
        <sz val="16"/>
        <rFont val="Times New Roman"/>
        <charset val="0"/>
      </rPr>
      <t>12</t>
    </r>
    <r>
      <rPr>
        <sz val="16"/>
        <rFont val="宋体"/>
        <charset val="0"/>
      </rPr>
      <t>箱、高家村</t>
    </r>
    <r>
      <rPr>
        <sz val="16"/>
        <rFont val="Times New Roman"/>
        <charset val="0"/>
      </rPr>
      <t>9</t>
    </r>
    <r>
      <rPr>
        <sz val="16"/>
        <rFont val="宋体"/>
        <charset val="0"/>
      </rPr>
      <t>户</t>
    </r>
    <r>
      <rPr>
        <sz val="16"/>
        <rFont val="Times New Roman"/>
        <charset val="0"/>
      </rPr>
      <t>76</t>
    </r>
    <r>
      <rPr>
        <sz val="16"/>
        <rFont val="宋体"/>
        <charset val="0"/>
      </rPr>
      <t>箱。</t>
    </r>
  </si>
  <si>
    <r>
      <rPr>
        <b/>
        <sz val="16"/>
        <rFont val="宋体"/>
        <charset val="134"/>
      </rPr>
      <t>概算投资</t>
    </r>
    <r>
      <rPr>
        <b/>
        <sz val="16"/>
        <rFont val="Times New Roman"/>
        <charset val="0"/>
      </rPr>
      <t>235.6</t>
    </r>
    <r>
      <rPr>
        <b/>
        <sz val="16"/>
        <rFont val="宋体"/>
        <charset val="134"/>
      </rPr>
      <t>万元用于实施一般户饲草收贮到户补助项目</t>
    </r>
    <r>
      <rPr>
        <b/>
        <sz val="16"/>
        <rFont val="Times New Roman"/>
        <charset val="0"/>
      </rPr>
      <t>58900</t>
    </r>
    <r>
      <rPr>
        <b/>
        <sz val="16"/>
        <rFont val="宋体"/>
        <charset val="134"/>
      </rPr>
      <t>吨，每吨补助</t>
    </r>
    <r>
      <rPr>
        <b/>
        <sz val="16"/>
        <rFont val="Times New Roman"/>
        <charset val="0"/>
      </rPr>
      <t>40</t>
    </r>
    <r>
      <rPr>
        <b/>
        <sz val="16"/>
        <rFont val="宋体"/>
        <charset val="134"/>
      </rPr>
      <t>元。</t>
    </r>
  </si>
  <si>
    <r>
      <rPr>
        <sz val="16"/>
        <rFont val="宋体"/>
        <charset val="134"/>
      </rPr>
      <t>在木河乡实施脱贫户、监测户饲草收贮到户补助项目</t>
    </r>
    <r>
      <rPr>
        <sz val="16"/>
        <rFont val="Times New Roman"/>
        <charset val="0"/>
      </rPr>
      <t>7975</t>
    </r>
    <r>
      <rPr>
        <sz val="16"/>
        <rFont val="宋体"/>
        <charset val="134"/>
      </rPr>
      <t>吨，每亩补助</t>
    </r>
    <r>
      <rPr>
        <sz val="16"/>
        <rFont val="Times New Roman"/>
        <charset val="0"/>
      </rPr>
      <t>40</t>
    </r>
    <r>
      <rPr>
        <sz val="16"/>
        <rFont val="宋体"/>
        <charset val="134"/>
      </rPr>
      <t>元。共补助</t>
    </r>
    <r>
      <rPr>
        <sz val="16"/>
        <rFont val="Times New Roman"/>
        <charset val="0"/>
      </rPr>
      <t>31.90</t>
    </r>
    <r>
      <rPr>
        <sz val="16"/>
        <rFont val="宋体"/>
        <charset val="134"/>
      </rPr>
      <t>万元。其中：店子村</t>
    </r>
    <r>
      <rPr>
        <sz val="16"/>
        <rFont val="Times New Roman"/>
        <charset val="134"/>
      </rPr>
      <t>230</t>
    </r>
    <r>
      <rPr>
        <sz val="16"/>
        <rFont val="宋体"/>
        <charset val="134"/>
      </rPr>
      <t>户</t>
    </r>
    <r>
      <rPr>
        <sz val="16"/>
        <rFont val="Times New Roman"/>
        <charset val="134"/>
      </rPr>
      <t>3600</t>
    </r>
    <r>
      <rPr>
        <sz val="16"/>
        <rFont val="宋体"/>
        <charset val="134"/>
      </rPr>
      <t>吨，李沟村</t>
    </r>
    <r>
      <rPr>
        <sz val="16"/>
        <rFont val="Times New Roman"/>
        <charset val="134"/>
      </rPr>
      <t>70</t>
    </r>
    <r>
      <rPr>
        <sz val="16"/>
        <rFont val="宋体"/>
        <charset val="134"/>
      </rPr>
      <t>户</t>
    </r>
    <r>
      <rPr>
        <sz val="16"/>
        <rFont val="Times New Roman"/>
        <charset val="134"/>
      </rPr>
      <t>600</t>
    </r>
    <r>
      <rPr>
        <sz val="16"/>
        <rFont val="宋体"/>
        <charset val="134"/>
      </rPr>
      <t>吨，坪王村</t>
    </r>
    <r>
      <rPr>
        <sz val="16"/>
        <rFont val="Times New Roman"/>
        <charset val="134"/>
      </rPr>
      <t>20</t>
    </r>
    <r>
      <rPr>
        <sz val="16"/>
        <rFont val="宋体"/>
        <charset val="134"/>
      </rPr>
      <t>户</t>
    </r>
    <r>
      <rPr>
        <sz val="16"/>
        <rFont val="Times New Roman"/>
        <charset val="134"/>
      </rPr>
      <t>145</t>
    </r>
    <r>
      <rPr>
        <sz val="16"/>
        <rFont val="宋体"/>
        <charset val="134"/>
      </rPr>
      <t>吨，秋木村</t>
    </r>
    <r>
      <rPr>
        <sz val="16"/>
        <rFont val="Times New Roman"/>
        <charset val="134"/>
      </rPr>
      <t>260</t>
    </r>
    <r>
      <rPr>
        <sz val="16"/>
        <rFont val="宋体"/>
        <charset val="134"/>
      </rPr>
      <t>户</t>
    </r>
    <r>
      <rPr>
        <sz val="16"/>
        <rFont val="Times New Roman"/>
        <charset val="134"/>
      </rPr>
      <t>1650</t>
    </r>
    <r>
      <rPr>
        <sz val="16"/>
        <rFont val="宋体"/>
        <charset val="134"/>
      </rPr>
      <t>吨，桃园村</t>
    </r>
    <r>
      <rPr>
        <sz val="16"/>
        <rFont val="Times New Roman"/>
        <charset val="134"/>
      </rPr>
      <t>65</t>
    </r>
    <r>
      <rPr>
        <sz val="16"/>
        <rFont val="宋体"/>
        <charset val="134"/>
      </rPr>
      <t>户</t>
    </r>
    <r>
      <rPr>
        <sz val="16"/>
        <rFont val="Times New Roman"/>
        <charset val="134"/>
      </rPr>
      <t>780</t>
    </r>
    <r>
      <rPr>
        <sz val="16"/>
        <rFont val="宋体"/>
        <charset val="134"/>
      </rPr>
      <t>吨，下庞村</t>
    </r>
    <r>
      <rPr>
        <sz val="16"/>
        <rFont val="Times New Roman"/>
        <charset val="134"/>
      </rPr>
      <t>200</t>
    </r>
    <r>
      <rPr>
        <sz val="16"/>
        <rFont val="宋体"/>
        <charset val="134"/>
      </rPr>
      <t>户</t>
    </r>
    <r>
      <rPr>
        <sz val="16"/>
        <rFont val="Times New Roman"/>
        <charset val="134"/>
      </rPr>
      <t>1200</t>
    </r>
    <r>
      <rPr>
        <sz val="16"/>
        <rFont val="宋体"/>
        <charset val="134"/>
      </rPr>
      <t>吨。</t>
    </r>
  </si>
  <si>
    <r>
      <rPr>
        <sz val="16"/>
        <rFont val="宋体"/>
        <charset val="134"/>
      </rPr>
      <t>为平安乡一般户实施饲草收贮补助项目，每亩吨补助</t>
    </r>
    <r>
      <rPr>
        <sz val="16"/>
        <rFont val="Times New Roman"/>
        <charset val="0"/>
      </rPr>
      <t>40</t>
    </r>
    <r>
      <rPr>
        <sz val="16"/>
        <rFont val="宋体"/>
        <charset val="134"/>
      </rPr>
      <t>元。总计</t>
    </r>
    <r>
      <rPr>
        <sz val="16"/>
        <rFont val="Times New Roman"/>
        <charset val="0"/>
      </rPr>
      <t>5780</t>
    </r>
    <r>
      <rPr>
        <sz val="16"/>
        <rFont val="宋体"/>
        <charset val="134"/>
      </rPr>
      <t>吨</t>
    </r>
    <r>
      <rPr>
        <sz val="16"/>
        <rFont val="Times New Roman"/>
        <charset val="0"/>
      </rPr>
      <t>23.12</t>
    </r>
    <r>
      <rPr>
        <sz val="16"/>
        <rFont val="宋体"/>
        <charset val="134"/>
      </rPr>
      <t>万元。其中大湾村</t>
    </r>
    <r>
      <rPr>
        <sz val="16"/>
        <rFont val="Times New Roman"/>
        <charset val="0"/>
      </rPr>
      <t>5</t>
    </r>
    <r>
      <rPr>
        <sz val="16"/>
        <rFont val="宋体"/>
        <charset val="134"/>
      </rPr>
      <t>户</t>
    </r>
    <r>
      <rPr>
        <sz val="16"/>
        <rFont val="Times New Roman"/>
        <charset val="0"/>
      </rPr>
      <t>2080</t>
    </r>
    <r>
      <rPr>
        <sz val="16"/>
        <rFont val="宋体"/>
        <charset val="134"/>
      </rPr>
      <t>吨，新庄村</t>
    </r>
    <r>
      <rPr>
        <sz val="16"/>
        <rFont val="Times New Roman"/>
        <charset val="0"/>
      </rPr>
      <t>13</t>
    </r>
    <r>
      <rPr>
        <sz val="16"/>
        <rFont val="宋体"/>
        <charset val="134"/>
      </rPr>
      <t>户</t>
    </r>
    <r>
      <rPr>
        <sz val="16"/>
        <rFont val="Times New Roman"/>
        <charset val="0"/>
      </rPr>
      <t>1500</t>
    </r>
    <r>
      <rPr>
        <sz val="16"/>
        <rFont val="宋体"/>
        <charset val="134"/>
      </rPr>
      <t>吨，梨树村</t>
    </r>
    <r>
      <rPr>
        <sz val="16"/>
        <rFont val="Times New Roman"/>
        <charset val="0"/>
      </rPr>
      <t>1</t>
    </r>
    <r>
      <rPr>
        <sz val="16"/>
        <rFont val="宋体"/>
        <charset val="134"/>
      </rPr>
      <t>户</t>
    </r>
    <r>
      <rPr>
        <sz val="16"/>
        <rFont val="Times New Roman"/>
        <charset val="0"/>
      </rPr>
      <t>200</t>
    </r>
    <r>
      <rPr>
        <sz val="16"/>
        <rFont val="宋体"/>
        <charset val="134"/>
      </rPr>
      <t>吨，马原村</t>
    </r>
    <r>
      <rPr>
        <sz val="16"/>
        <rFont val="Times New Roman"/>
        <charset val="0"/>
      </rPr>
      <t>2</t>
    </r>
    <r>
      <rPr>
        <sz val="16"/>
        <rFont val="宋体"/>
        <charset val="134"/>
      </rPr>
      <t>户</t>
    </r>
    <r>
      <rPr>
        <sz val="16"/>
        <rFont val="Times New Roman"/>
        <charset val="0"/>
      </rPr>
      <t>400</t>
    </r>
    <r>
      <rPr>
        <sz val="16"/>
        <rFont val="宋体"/>
        <charset val="134"/>
      </rPr>
      <t>吨，磨马村</t>
    </r>
    <r>
      <rPr>
        <sz val="16"/>
        <rFont val="Times New Roman"/>
        <charset val="0"/>
      </rPr>
      <t>16</t>
    </r>
    <r>
      <rPr>
        <sz val="16"/>
        <rFont val="宋体"/>
        <charset val="134"/>
      </rPr>
      <t>户</t>
    </r>
    <r>
      <rPr>
        <sz val="16"/>
        <rFont val="Times New Roman"/>
        <charset val="0"/>
      </rPr>
      <t>1600</t>
    </r>
    <r>
      <rPr>
        <sz val="16"/>
        <rFont val="宋体"/>
        <charset val="134"/>
      </rPr>
      <t>吨。</t>
    </r>
  </si>
  <si>
    <r>
      <rPr>
        <sz val="16"/>
        <rFont val="宋体"/>
        <charset val="134"/>
      </rPr>
      <t>在</t>
    </r>
    <r>
      <rPr>
        <sz val="16"/>
        <rFont val="Times New Roman"/>
        <charset val="0"/>
      </rPr>
      <t>14</t>
    </r>
    <r>
      <rPr>
        <sz val="16"/>
        <rFont val="宋体"/>
        <charset val="134"/>
      </rPr>
      <t>村投资</t>
    </r>
    <r>
      <rPr>
        <sz val="16"/>
        <rFont val="Times New Roman"/>
        <charset val="0"/>
      </rPr>
      <t>10.84</t>
    </r>
    <r>
      <rPr>
        <sz val="16"/>
        <rFont val="宋体"/>
        <charset val="134"/>
      </rPr>
      <t>万元实施饲草收贮到户补助项目</t>
    </r>
    <r>
      <rPr>
        <sz val="16"/>
        <rFont val="Times New Roman"/>
        <charset val="0"/>
      </rPr>
      <t>2710</t>
    </r>
    <r>
      <rPr>
        <sz val="16"/>
        <rFont val="宋体"/>
        <charset val="134"/>
      </rPr>
      <t>吨，其中川王村</t>
    </r>
    <r>
      <rPr>
        <sz val="16"/>
        <rFont val="Times New Roman"/>
        <charset val="0"/>
      </rPr>
      <t>200</t>
    </r>
    <r>
      <rPr>
        <sz val="16"/>
        <rFont val="宋体"/>
        <charset val="134"/>
      </rPr>
      <t>吨；哈沟村</t>
    </r>
    <r>
      <rPr>
        <sz val="16"/>
        <rFont val="Times New Roman"/>
        <charset val="0"/>
      </rPr>
      <t>180</t>
    </r>
    <r>
      <rPr>
        <sz val="16"/>
        <rFont val="宋体"/>
        <charset val="134"/>
      </rPr>
      <t>吨；毛寨村</t>
    </r>
    <r>
      <rPr>
        <sz val="16"/>
        <rFont val="Times New Roman"/>
        <charset val="0"/>
      </rPr>
      <t>150</t>
    </r>
    <r>
      <rPr>
        <sz val="16"/>
        <rFont val="宋体"/>
        <charset val="134"/>
      </rPr>
      <t>吨；大庄村</t>
    </r>
    <r>
      <rPr>
        <sz val="16"/>
        <rFont val="Times New Roman"/>
        <charset val="0"/>
      </rPr>
      <t>100</t>
    </r>
    <r>
      <rPr>
        <sz val="16"/>
        <rFont val="宋体"/>
        <charset val="134"/>
      </rPr>
      <t>吨；范湾村</t>
    </r>
    <r>
      <rPr>
        <sz val="16"/>
        <rFont val="Times New Roman"/>
        <charset val="0"/>
      </rPr>
      <t>100</t>
    </r>
    <r>
      <rPr>
        <sz val="16"/>
        <rFont val="宋体"/>
        <charset val="134"/>
      </rPr>
      <t>吨；何湾村</t>
    </r>
    <r>
      <rPr>
        <sz val="16"/>
        <rFont val="Times New Roman"/>
        <charset val="0"/>
      </rPr>
      <t>100</t>
    </r>
    <r>
      <rPr>
        <sz val="16"/>
        <rFont val="宋体"/>
        <charset val="134"/>
      </rPr>
      <t>吨；马达村</t>
    </r>
    <r>
      <rPr>
        <sz val="16"/>
        <rFont val="Times New Roman"/>
        <charset val="0"/>
      </rPr>
      <t>300</t>
    </r>
    <r>
      <rPr>
        <sz val="16"/>
        <rFont val="宋体"/>
        <charset val="134"/>
      </rPr>
      <t>吨；铁洼村</t>
    </r>
    <r>
      <rPr>
        <sz val="16"/>
        <rFont val="Times New Roman"/>
        <charset val="0"/>
      </rPr>
      <t>300</t>
    </r>
    <r>
      <rPr>
        <sz val="16"/>
        <rFont val="宋体"/>
        <charset val="134"/>
      </rPr>
      <t>吨，王沟村</t>
    </r>
    <r>
      <rPr>
        <sz val="16"/>
        <rFont val="Times New Roman"/>
        <charset val="0"/>
      </rPr>
      <t>180</t>
    </r>
    <r>
      <rPr>
        <sz val="16"/>
        <rFont val="宋体"/>
        <charset val="134"/>
      </rPr>
      <t>吨；关河村</t>
    </r>
    <r>
      <rPr>
        <sz val="16"/>
        <rFont val="Times New Roman"/>
        <charset val="0"/>
      </rPr>
      <t>100</t>
    </r>
    <r>
      <rPr>
        <sz val="16"/>
        <rFont val="宋体"/>
        <charset val="134"/>
      </rPr>
      <t>吨；峡口村</t>
    </r>
    <r>
      <rPr>
        <sz val="16"/>
        <rFont val="Times New Roman"/>
        <charset val="0"/>
      </rPr>
      <t>200</t>
    </r>
    <r>
      <rPr>
        <sz val="16"/>
        <rFont val="宋体"/>
        <charset val="134"/>
      </rPr>
      <t>吨；松树湾村</t>
    </r>
    <r>
      <rPr>
        <sz val="16"/>
        <rFont val="Times New Roman"/>
        <charset val="0"/>
      </rPr>
      <t>300</t>
    </r>
    <r>
      <rPr>
        <sz val="16"/>
        <rFont val="宋体"/>
        <charset val="134"/>
      </rPr>
      <t>吨；小河村</t>
    </r>
    <r>
      <rPr>
        <sz val="16"/>
        <rFont val="Times New Roman"/>
        <charset val="0"/>
      </rPr>
      <t>200</t>
    </r>
    <r>
      <rPr>
        <sz val="16"/>
        <rFont val="宋体"/>
        <charset val="134"/>
      </rPr>
      <t>吨；海湾村</t>
    </r>
    <r>
      <rPr>
        <sz val="16"/>
        <rFont val="Times New Roman"/>
        <charset val="0"/>
      </rPr>
      <t>300</t>
    </r>
    <r>
      <rPr>
        <sz val="16"/>
        <rFont val="宋体"/>
        <charset val="134"/>
      </rPr>
      <t>吨，每吨</t>
    </r>
    <r>
      <rPr>
        <sz val="16"/>
        <rFont val="Times New Roman"/>
        <charset val="0"/>
      </rPr>
      <t>40</t>
    </r>
    <r>
      <rPr>
        <sz val="16"/>
        <rFont val="宋体"/>
        <charset val="134"/>
      </rPr>
      <t>元</t>
    </r>
  </si>
  <si>
    <t>为梁山镇实施饲草收贮到户补助项目，每吨补助40元。总计1200吨4.8万元。其中五方村400吨，阳洼村800吨。</t>
  </si>
  <si>
    <r>
      <rPr>
        <sz val="16"/>
        <rFont val="宋体"/>
        <charset val="134"/>
      </rPr>
      <t>连五乡投入</t>
    </r>
    <r>
      <rPr>
        <sz val="16"/>
        <rFont val="Times New Roman"/>
        <charset val="0"/>
      </rPr>
      <t>41.2</t>
    </r>
    <r>
      <rPr>
        <sz val="16"/>
        <rFont val="宋体"/>
        <charset val="134"/>
      </rPr>
      <t>万元收贮饲草</t>
    </r>
    <r>
      <rPr>
        <sz val="16"/>
        <rFont val="Times New Roman"/>
        <charset val="0"/>
      </rPr>
      <t>10300</t>
    </r>
    <r>
      <rPr>
        <sz val="16"/>
        <rFont val="宋体"/>
        <charset val="134"/>
      </rPr>
      <t>吨，每吨补助</t>
    </r>
    <r>
      <rPr>
        <sz val="16"/>
        <rFont val="Times New Roman"/>
        <charset val="0"/>
      </rPr>
      <t>40</t>
    </r>
    <r>
      <rPr>
        <sz val="16"/>
        <rFont val="宋体"/>
        <charset val="134"/>
      </rPr>
      <t>元。其中连五村</t>
    </r>
    <r>
      <rPr>
        <sz val="16"/>
        <rFont val="Times New Roman"/>
        <charset val="0"/>
      </rPr>
      <t>3</t>
    </r>
    <r>
      <rPr>
        <sz val="16"/>
        <rFont val="宋体"/>
        <charset val="134"/>
      </rPr>
      <t>户</t>
    </r>
    <r>
      <rPr>
        <sz val="16"/>
        <rFont val="Times New Roman"/>
        <charset val="0"/>
      </rPr>
      <t>2250</t>
    </r>
    <r>
      <rPr>
        <sz val="16"/>
        <rFont val="宋体"/>
        <charset val="134"/>
      </rPr>
      <t>吨，兰家村</t>
    </r>
    <r>
      <rPr>
        <sz val="16"/>
        <rFont val="Times New Roman"/>
        <charset val="0"/>
      </rPr>
      <t>2</t>
    </r>
    <r>
      <rPr>
        <sz val="16"/>
        <rFont val="宋体"/>
        <charset val="134"/>
      </rPr>
      <t>户</t>
    </r>
    <r>
      <rPr>
        <sz val="16"/>
        <rFont val="Times New Roman"/>
        <charset val="0"/>
      </rPr>
      <t>600</t>
    </r>
    <r>
      <rPr>
        <sz val="16"/>
        <rFont val="宋体"/>
        <charset val="134"/>
      </rPr>
      <t>吨，张家村</t>
    </r>
    <r>
      <rPr>
        <sz val="16"/>
        <rFont val="Times New Roman"/>
        <charset val="0"/>
      </rPr>
      <t>2</t>
    </r>
    <r>
      <rPr>
        <sz val="16"/>
        <rFont val="宋体"/>
        <charset val="134"/>
      </rPr>
      <t>户</t>
    </r>
    <r>
      <rPr>
        <sz val="16"/>
        <rFont val="Times New Roman"/>
        <charset val="0"/>
      </rPr>
      <t>400</t>
    </r>
    <r>
      <rPr>
        <sz val="16"/>
        <rFont val="宋体"/>
        <charset val="134"/>
      </rPr>
      <t>吨，四合村</t>
    </r>
    <r>
      <rPr>
        <sz val="16"/>
        <rFont val="Times New Roman"/>
        <charset val="0"/>
      </rPr>
      <t>5</t>
    </r>
    <r>
      <rPr>
        <sz val="16"/>
        <rFont val="宋体"/>
        <charset val="134"/>
      </rPr>
      <t>户</t>
    </r>
    <r>
      <rPr>
        <sz val="16"/>
        <rFont val="Times New Roman"/>
        <charset val="0"/>
      </rPr>
      <t>1400</t>
    </r>
    <r>
      <rPr>
        <sz val="16"/>
        <rFont val="宋体"/>
        <charset val="134"/>
      </rPr>
      <t>吨，陈家村</t>
    </r>
    <r>
      <rPr>
        <sz val="16"/>
        <rFont val="Times New Roman"/>
        <charset val="0"/>
      </rPr>
      <t>1</t>
    </r>
    <r>
      <rPr>
        <sz val="16"/>
        <rFont val="宋体"/>
        <charset val="134"/>
      </rPr>
      <t>户</t>
    </r>
    <r>
      <rPr>
        <sz val="16"/>
        <rFont val="Times New Roman"/>
        <charset val="0"/>
      </rPr>
      <t>550</t>
    </r>
    <r>
      <rPr>
        <sz val="16"/>
        <rFont val="宋体"/>
        <charset val="134"/>
      </rPr>
      <t>吨，贠家村</t>
    </r>
    <r>
      <rPr>
        <sz val="16"/>
        <rFont val="Times New Roman"/>
        <charset val="0"/>
      </rPr>
      <t>4</t>
    </r>
    <r>
      <rPr>
        <sz val="16"/>
        <rFont val="宋体"/>
        <charset val="134"/>
      </rPr>
      <t>户</t>
    </r>
    <r>
      <rPr>
        <sz val="16"/>
        <rFont val="Times New Roman"/>
        <charset val="0"/>
      </rPr>
      <t>1600</t>
    </r>
    <r>
      <rPr>
        <sz val="16"/>
        <rFont val="宋体"/>
        <charset val="134"/>
      </rPr>
      <t>吨，黄家村</t>
    </r>
    <r>
      <rPr>
        <sz val="16"/>
        <rFont val="Times New Roman"/>
        <charset val="0"/>
      </rPr>
      <t>1</t>
    </r>
    <r>
      <rPr>
        <sz val="16"/>
        <rFont val="宋体"/>
        <charset val="134"/>
      </rPr>
      <t>户</t>
    </r>
    <r>
      <rPr>
        <sz val="16"/>
        <rFont val="Times New Roman"/>
        <charset val="0"/>
      </rPr>
      <t>300</t>
    </r>
    <r>
      <rPr>
        <sz val="16"/>
        <rFont val="宋体"/>
        <charset val="134"/>
      </rPr>
      <t>吨，腰庄村</t>
    </r>
    <r>
      <rPr>
        <sz val="16"/>
        <rFont val="Times New Roman"/>
        <charset val="0"/>
      </rPr>
      <t>5</t>
    </r>
    <r>
      <rPr>
        <sz val="16"/>
        <rFont val="宋体"/>
        <charset val="134"/>
      </rPr>
      <t>户</t>
    </r>
    <r>
      <rPr>
        <sz val="16"/>
        <rFont val="Times New Roman"/>
        <charset val="0"/>
      </rPr>
      <t>2000</t>
    </r>
    <r>
      <rPr>
        <sz val="16"/>
        <rFont val="宋体"/>
        <charset val="134"/>
      </rPr>
      <t>吨，马咀村</t>
    </r>
    <r>
      <rPr>
        <sz val="16"/>
        <rFont val="Times New Roman"/>
        <charset val="0"/>
      </rPr>
      <t>4</t>
    </r>
    <r>
      <rPr>
        <sz val="16"/>
        <rFont val="宋体"/>
        <charset val="134"/>
      </rPr>
      <t>户</t>
    </r>
    <r>
      <rPr>
        <sz val="16"/>
        <rFont val="Times New Roman"/>
        <charset val="0"/>
      </rPr>
      <t>1200</t>
    </r>
    <r>
      <rPr>
        <sz val="16"/>
        <rFont val="宋体"/>
        <charset val="134"/>
      </rPr>
      <t>吨。</t>
    </r>
  </si>
  <si>
    <r>
      <rPr>
        <sz val="16"/>
        <rFont val="宋体"/>
        <charset val="134"/>
      </rPr>
      <t>针对一般户</t>
    </r>
    <r>
      <rPr>
        <sz val="16"/>
        <rFont val="Times New Roman"/>
        <charset val="134"/>
      </rPr>
      <t>303</t>
    </r>
    <r>
      <rPr>
        <sz val="16"/>
        <rFont val="宋体"/>
        <charset val="134"/>
      </rPr>
      <t>户收贮饲草</t>
    </r>
    <r>
      <rPr>
        <sz val="16"/>
        <rFont val="Times New Roman"/>
        <charset val="134"/>
      </rPr>
      <t>24156</t>
    </r>
    <r>
      <rPr>
        <sz val="16"/>
        <rFont val="宋体"/>
        <charset val="134"/>
      </rPr>
      <t>吨，每吨补助</t>
    </r>
    <r>
      <rPr>
        <sz val="16"/>
        <rFont val="Times New Roman"/>
        <charset val="134"/>
      </rPr>
      <t>40</t>
    </r>
    <r>
      <rPr>
        <sz val="16"/>
        <rFont val="宋体"/>
        <charset val="134"/>
      </rPr>
      <t>元，申请补助资金</t>
    </r>
    <r>
      <rPr>
        <sz val="16"/>
        <rFont val="Times New Roman"/>
        <charset val="134"/>
      </rPr>
      <t>96.624</t>
    </r>
    <r>
      <rPr>
        <sz val="16"/>
        <rFont val="宋体"/>
        <charset val="134"/>
      </rPr>
      <t>万元。其中牌楼村</t>
    </r>
    <r>
      <rPr>
        <sz val="16"/>
        <rFont val="Times New Roman"/>
        <charset val="134"/>
      </rPr>
      <t>25</t>
    </r>
    <r>
      <rPr>
        <sz val="16"/>
        <rFont val="宋体"/>
        <charset val="134"/>
      </rPr>
      <t>户</t>
    </r>
    <r>
      <rPr>
        <sz val="16"/>
        <rFont val="Times New Roman"/>
        <charset val="134"/>
      </rPr>
      <t>2600</t>
    </r>
    <r>
      <rPr>
        <sz val="16"/>
        <rFont val="宋体"/>
        <charset val="134"/>
      </rPr>
      <t>吨，韩河村</t>
    </r>
    <r>
      <rPr>
        <sz val="16"/>
        <rFont val="Times New Roman"/>
        <charset val="134"/>
      </rPr>
      <t>18</t>
    </r>
    <r>
      <rPr>
        <sz val="16"/>
        <rFont val="宋体"/>
        <charset val="134"/>
      </rPr>
      <t>户</t>
    </r>
    <r>
      <rPr>
        <sz val="16"/>
        <rFont val="Times New Roman"/>
        <charset val="134"/>
      </rPr>
      <t>900</t>
    </r>
    <r>
      <rPr>
        <sz val="16"/>
        <rFont val="宋体"/>
        <charset val="134"/>
      </rPr>
      <t>吨，陡崖村</t>
    </r>
    <r>
      <rPr>
        <sz val="16"/>
        <rFont val="Times New Roman"/>
        <charset val="134"/>
      </rPr>
      <t>18</t>
    </r>
    <r>
      <rPr>
        <sz val="16"/>
        <rFont val="宋体"/>
        <charset val="134"/>
      </rPr>
      <t>户</t>
    </r>
    <r>
      <rPr>
        <sz val="16"/>
        <rFont val="Times New Roman"/>
        <charset val="134"/>
      </rPr>
      <t>240</t>
    </r>
    <r>
      <rPr>
        <sz val="16"/>
        <rFont val="宋体"/>
        <charset val="134"/>
      </rPr>
      <t>吨，龙口村</t>
    </r>
    <r>
      <rPr>
        <sz val="16"/>
        <rFont val="Times New Roman"/>
        <charset val="134"/>
      </rPr>
      <t>45</t>
    </r>
    <r>
      <rPr>
        <sz val="16"/>
        <rFont val="宋体"/>
        <charset val="134"/>
      </rPr>
      <t>户</t>
    </r>
    <r>
      <rPr>
        <sz val="16"/>
        <rFont val="Times New Roman"/>
        <charset val="134"/>
      </rPr>
      <t>2344</t>
    </r>
    <r>
      <rPr>
        <sz val="16"/>
        <rFont val="宋体"/>
        <charset val="134"/>
      </rPr>
      <t>吨，大滩村</t>
    </r>
    <r>
      <rPr>
        <sz val="16"/>
        <rFont val="Times New Roman"/>
        <charset val="134"/>
      </rPr>
      <t>77</t>
    </r>
    <r>
      <rPr>
        <sz val="16"/>
        <rFont val="宋体"/>
        <charset val="134"/>
      </rPr>
      <t>户</t>
    </r>
    <r>
      <rPr>
        <sz val="16"/>
        <rFont val="Times New Roman"/>
        <charset val="134"/>
      </rPr>
      <t>1976</t>
    </r>
    <r>
      <rPr>
        <sz val="16"/>
        <rFont val="宋体"/>
        <charset val="134"/>
      </rPr>
      <t>吨，草川村</t>
    </r>
    <r>
      <rPr>
        <sz val="16"/>
        <rFont val="Times New Roman"/>
        <charset val="134"/>
      </rPr>
      <t>13</t>
    </r>
    <r>
      <rPr>
        <sz val="16"/>
        <rFont val="宋体"/>
        <charset val="134"/>
      </rPr>
      <t>户</t>
    </r>
    <r>
      <rPr>
        <sz val="16"/>
        <rFont val="Times New Roman"/>
        <charset val="134"/>
      </rPr>
      <t>664</t>
    </r>
    <r>
      <rPr>
        <sz val="16"/>
        <rFont val="宋体"/>
        <charset val="134"/>
      </rPr>
      <t>吨，堡梁村</t>
    </r>
    <r>
      <rPr>
        <sz val="16"/>
        <rFont val="Times New Roman"/>
        <charset val="134"/>
      </rPr>
      <t>4</t>
    </r>
    <r>
      <rPr>
        <sz val="16"/>
        <rFont val="宋体"/>
        <charset val="134"/>
      </rPr>
      <t>户</t>
    </r>
    <r>
      <rPr>
        <sz val="16"/>
        <rFont val="Times New Roman"/>
        <charset val="134"/>
      </rPr>
      <t>230</t>
    </r>
    <r>
      <rPr>
        <sz val="16"/>
        <rFont val="宋体"/>
        <charset val="134"/>
      </rPr>
      <t>吨，金川村</t>
    </r>
    <r>
      <rPr>
        <sz val="16"/>
        <rFont val="Times New Roman"/>
        <charset val="134"/>
      </rPr>
      <t>18</t>
    </r>
    <r>
      <rPr>
        <sz val="16"/>
        <rFont val="宋体"/>
        <charset val="134"/>
      </rPr>
      <t>户</t>
    </r>
    <r>
      <rPr>
        <sz val="16"/>
        <rFont val="Times New Roman"/>
        <charset val="134"/>
      </rPr>
      <t>8600</t>
    </r>
    <r>
      <rPr>
        <sz val="16"/>
        <rFont val="宋体"/>
        <charset val="134"/>
      </rPr>
      <t>吨，康王村</t>
    </r>
    <r>
      <rPr>
        <sz val="16"/>
        <rFont val="Times New Roman"/>
        <charset val="134"/>
      </rPr>
      <t>21</t>
    </r>
    <r>
      <rPr>
        <sz val="16"/>
        <rFont val="宋体"/>
        <charset val="134"/>
      </rPr>
      <t>户</t>
    </r>
    <r>
      <rPr>
        <sz val="16"/>
        <rFont val="Times New Roman"/>
        <charset val="134"/>
      </rPr>
      <t>1100</t>
    </r>
    <r>
      <rPr>
        <sz val="16"/>
        <rFont val="宋体"/>
        <charset val="134"/>
      </rPr>
      <t>吨，白杨村</t>
    </r>
    <r>
      <rPr>
        <sz val="16"/>
        <rFont val="Times New Roman"/>
        <charset val="134"/>
      </rPr>
      <t>8</t>
    </r>
    <r>
      <rPr>
        <sz val="16"/>
        <rFont val="宋体"/>
        <charset val="134"/>
      </rPr>
      <t>户</t>
    </r>
    <r>
      <rPr>
        <sz val="16"/>
        <rFont val="Times New Roman"/>
        <charset val="134"/>
      </rPr>
      <t>660</t>
    </r>
    <r>
      <rPr>
        <sz val="16"/>
        <rFont val="宋体"/>
        <charset val="134"/>
      </rPr>
      <t>吨，林峰村</t>
    </r>
    <r>
      <rPr>
        <sz val="16"/>
        <rFont val="Times New Roman"/>
        <charset val="134"/>
      </rPr>
      <t>1</t>
    </r>
    <r>
      <rPr>
        <sz val="16"/>
        <rFont val="宋体"/>
        <charset val="134"/>
      </rPr>
      <t>户</t>
    </r>
    <r>
      <rPr>
        <sz val="16"/>
        <rFont val="Times New Roman"/>
        <charset val="134"/>
      </rPr>
      <t>80</t>
    </r>
    <r>
      <rPr>
        <sz val="16"/>
        <rFont val="宋体"/>
        <charset val="134"/>
      </rPr>
      <t>吨，宝坪村</t>
    </r>
    <r>
      <rPr>
        <sz val="16"/>
        <rFont val="Times New Roman"/>
        <charset val="134"/>
      </rPr>
      <t>37</t>
    </r>
    <r>
      <rPr>
        <sz val="16"/>
        <rFont val="宋体"/>
        <charset val="134"/>
      </rPr>
      <t>户</t>
    </r>
    <r>
      <rPr>
        <sz val="16"/>
        <rFont val="Times New Roman"/>
        <charset val="134"/>
      </rPr>
      <t>1192</t>
    </r>
    <r>
      <rPr>
        <sz val="16"/>
        <rFont val="宋体"/>
        <charset val="134"/>
      </rPr>
      <t>吨，长宁村</t>
    </r>
    <r>
      <rPr>
        <sz val="16"/>
        <rFont val="Times New Roman"/>
        <charset val="134"/>
      </rPr>
      <t>15</t>
    </r>
    <r>
      <rPr>
        <sz val="16"/>
        <rFont val="宋体"/>
        <charset val="134"/>
      </rPr>
      <t>户</t>
    </r>
    <r>
      <rPr>
        <sz val="16"/>
        <rFont val="Times New Roman"/>
        <charset val="134"/>
      </rPr>
      <t>1750</t>
    </r>
    <r>
      <rPr>
        <sz val="16"/>
        <rFont val="宋体"/>
        <charset val="134"/>
      </rPr>
      <t>吨，花园村</t>
    </r>
    <r>
      <rPr>
        <sz val="16"/>
        <rFont val="Times New Roman"/>
        <charset val="134"/>
      </rPr>
      <t>2</t>
    </r>
    <r>
      <rPr>
        <sz val="16"/>
        <rFont val="宋体"/>
        <charset val="134"/>
      </rPr>
      <t>户</t>
    </r>
    <r>
      <rPr>
        <sz val="16"/>
        <rFont val="Times New Roman"/>
        <charset val="134"/>
      </rPr>
      <t>900</t>
    </r>
    <r>
      <rPr>
        <sz val="16"/>
        <rFont val="宋体"/>
        <charset val="134"/>
      </rPr>
      <t>吨，石庄科村</t>
    </r>
    <r>
      <rPr>
        <sz val="16"/>
        <rFont val="Times New Roman"/>
        <charset val="134"/>
      </rPr>
      <t>1</t>
    </r>
    <r>
      <rPr>
        <sz val="16"/>
        <rFont val="宋体"/>
        <charset val="134"/>
      </rPr>
      <t>户</t>
    </r>
    <r>
      <rPr>
        <sz val="16"/>
        <rFont val="Times New Roman"/>
        <charset val="134"/>
      </rPr>
      <t>920</t>
    </r>
    <r>
      <rPr>
        <sz val="16"/>
        <rFont val="宋体"/>
        <charset val="134"/>
      </rPr>
      <t>吨。</t>
    </r>
  </si>
  <si>
    <r>
      <rPr>
        <sz val="16"/>
        <rFont val="宋体"/>
        <charset val="134"/>
      </rPr>
      <t>闫家乡一般户实施饲草收贮补助项目</t>
    </r>
    <r>
      <rPr>
        <sz val="16"/>
        <rFont val="Times New Roman"/>
        <charset val="0"/>
      </rPr>
      <t>17</t>
    </r>
    <r>
      <rPr>
        <sz val="16"/>
        <rFont val="宋体"/>
        <charset val="134"/>
      </rPr>
      <t>户</t>
    </r>
    <r>
      <rPr>
        <sz val="16"/>
        <rFont val="Times New Roman"/>
        <charset val="0"/>
      </rPr>
      <t>2144</t>
    </r>
    <r>
      <rPr>
        <sz val="16"/>
        <rFont val="宋体"/>
        <charset val="134"/>
      </rPr>
      <t>吨，每吨补助</t>
    </r>
    <r>
      <rPr>
        <sz val="16"/>
        <rFont val="Times New Roman"/>
        <charset val="0"/>
      </rPr>
      <t>40</t>
    </r>
    <r>
      <rPr>
        <sz val="16"/>
        <rFont val="宋体"/>
        <charset val="134"/>
      </rPr>
      <t>元，补助资金</t>
    </r>
    <r>
      <rPr>
        <sz val="16"/>
        <rFont val="Times New Roman"/>
        <charset val="0"/>
      </rPr>
      <t>8.576</t>
    </r>
    <r>
      <rPr>
        <sz val="16"/>
        <rFont val="宋体"/>
        <charset val="134"/>
      </rPr>
      <t>万元，其中：大场村</t>
    </r>
    <r>
      <rPr>
        <sz val="16"/>
        <rFont val="Times New Roman"/>
        <charset val="0"/>
      </rPr>
      <t>8</t>
    </r>
    <r>
      <rPr>
        <sz val="16"/>
        <rFont val="宋体"/>
        <charset val="134"/>
      </rPr>
      <t>户</t>
    </r>
    <r>
      <rPr>
        <sz val="16"/>
        <rFont val="Times New Roman"/>
        <charset val="0"/>
      </rPr>
      <t>322</t>
    </r>
    <r>
      <rPr>
        <sz val="16"/>
        <rFont val="宋体"/>
        <charset val="134"/>
      </rPr>
      <t>吨；付堡村</t>
    </r>
    <r>
      <rPr>
        <sz val="16"/>
        <rFont val="Times New Roman"/>
        <charset val="0"/>
      </rPr>
      <t>6</t>
    </r>
    <r>
      <rPr>
        <sz val="16"/>
        <rFont val="宋体"/>
        <charset val="134"/>
      </rPr>
      <t>户</t>
    </r>
    <r>
      <rPr>
        <sz val="16"/>
        <rFont val="Times New Roman"/>
        <charset val="0"/>
      </rPr>
      <t>1562</t>
    </r>
    <r>
      <rPr>
        <sz val="16"/>
        <rFont val="宋体"/>
        <charset val="134"/>
      </rPr>
      <t>吨；丁河村</t>
    </r>
    <r>
      <rPr>
        <sz val="16"/>
        <rFont val="Times New Roman"/>
        <charset val="0"/>
      </rPr>
      <t>2</t>
    </r>
    <r>
      <rPr>
        <sz val="16"/>
        <rFont val="宋体"/>
        <charset val="134"/>
      </rPr>
      <t>户</t>
    </r>
    <r>
      <rPr>
        <sz val="16"/>
        <rFont val="Times New Roman"/>
        <charset val="0"/>
      </rPr>
      <t>200</t>
    </r>
    <r>
      <rPr>
        <sz val="16"/>
        <rFont val="宋体"/>
        <charset val="134"/>
      </rPr>
      <t>吨；朝阳村</t>
    </r>
    <r>
      <rPr>
        <sz val="16"/>
        <rFont val="Times New Roman"/>
        <charset val="0"/>
      </rPr>
      <t>1</t>
    </r>
    <r>
      <rPr>
        <sz val="16"/>
        <rFont val="宋体"/>
        <charset val="134"/>
      </rPr>
      <t>户</t>
    </r>
    <r>
      <rPr>
        <sz val="16"/>
        <rFont val="Times New Roman"/>
        <charset val="0"/>
      </rPr>
      <t>60</t>
    </r>
    <r>
      <rPr>
        <sz val="16"/>
        <rFont val="宋体"/>
        <charset val="134"/>
      </rPr>
      <t>吨。</t>
    </r>
  </si>
  <si>
    <r>
      <rPr>
        <sz val="16"/>
        <rFont val="宋体"/>
        <charset val="134"/>
      </rPr>
      <t>共</t>
    </r>
    <r>
      <rPr>
        <sz val="16"/>
        <rFont val="Times New Roman"/>
        <charset val="0"/>
      </rPr>
      <t>20</t>
    </r>
    <r>
      <rPr>
        <sz val="16"/>
        <rFont val="宋体"/>
        <charset val="134"/>
      </rPr>
      <t>户</t>
    </r>
    <r>
      <rPr>
        <sz val="16"/>
        <rFont val="Times New Roman"/>
        <charset val="0"/>
      </rPr>
      <t>4635</t>
    </r>
    <r>
      <rPr>
        <sz val="16"/>
        <rFont val="宋体"/>
        <charset val="134"/>
      </rPr>
      <t>吨，共</t>
    </r>
    <r>
      <rPr>
        <sz val="16"/>
        <rFont val="Times New Roman"/>
        <charset val="0"/>
      </rPr>
      <t>18.5400</t>
    </r>
    <r>
      <rPr>
        <sz val="16"/>
        <rFont val="宋体"/>
        <charset val="134"/>
      </rPr>
      <t>万元。毛磨村</t>
    </r>
    <r>
      <rPr>
        <sz val="16"/>
        <rFont val="Times New Roman"/>
        <charset val="0"/>
      </rPr>
      <t>2</t>
    </r>
    <r>
      <rPr>
        <sz val="16"/>
        <rFont val="宋体"/>
        <charset val="134"/>
      </rPr>
      <t>户</t>
    </r>
    <r>
      <rPr>
        <sz val="16"/>
        <rFont val="Times New Roman"/>
        <charset val="0"/>
      </rPr>
      <t>150</t>
    </r>
    <r>
      <rPr>
        <sz val="16"/>
        <rFont val="宋体"/>
        <charset val="134"/>
      </rPr>
      <t>吨、恭门村</t>
    </r>
    <r>
      <rPr>
        <sz val="16"/>
        <rFont val="Times New Roman"/>
        <charset val="0"/>
      </rPr>
      <t>3</t>
    </r>
    <r>
      <rPr>
        <sz val="16"/>
        <rFont val="宋体"/>
        <charset val="134"/>
      </rPr>
      <t>户</t>
    </r>
    <r>
      <rPr>
        <sz val="16"/>
        <rFont val="Times New Roman"/>
        <charset val="0"/>
      </rPr>
      <t>650</t>
    </r>
    <r>
      <rPr>
        <sz val="16"/>
        <rFont val="宋体"/>
        <charset val="134"/>
      </rPr>
      <t>吨、付川村</t>
    </r>
    <r>
      <rPr>
        <sz val="16"/>
        <rFont val="Times New Roman"/>
        <charset val="0"/>
      </rPr>
      <t>4</t>
    </r>
    <r>
      <rPr>
        <sz val="16"/>
        <rFont val="宋体"/>
        <charset val="134"/>
      </rPr>
      <t>户</t>
    </r>
    <r>
      <rPr>
        <sz val="16"/>
        <rFont val="Times New Roman"/>
        <charset val="0"/>
      </rPr>
      <t>600</t>
    </r>
    <r>
      <rPr>
        <sz val="16"/>
        <rFont val="宋体"/>
        <charset val="134"/>
      </rPr>
      <t>吨、城子村</t>
    </r>
    <r>
      <rPr>
        <sz val="16"/>
        <rFont val="Times New Roman"/>
        <charset val="0"/>
      </rPr>
      <t>6</t>
    </r>
    <r>
      <rPr>
        <sz val="16"/>
        <rFont val="宋体"/>
        <charset val="134"/>
      </rPr>
      <t>户</t>
    </r>
    <r>
      <rPr>
        <sz val="16"/>
        <rFont val="Times New Roman"/>
        <charset val="0"/>
      </rPr>
      <t>2080</t>
    </r>
    <r>
      <rPr>
        <sz val="16"/>
        <rFont val="宋体"/>
        <charset val="134"/>
      </rPr>
      <t>吨、海河村</t>
    </r>
    <r>
      <rPr>
        <sz val="16"/>
        <rFont val="Times New Roman"/>
        <charset val="0"/>
      </rPr>
      <t>3</t>
    </r>
    <r>
      <rPr>
        <sz val="16"/>
        <rFont val="宋体"/>
        <charset val="134"/>
      </rPr>
      <t>户</t>
    </r>
    <r>
      <rPr>
        <sz val="16"/>
        <rFont val="Times New Roman"/>
        <charset val="0"/>
      </rPr>
      <t>280</t>
    </r>
    <r>
      <rPr>
        <sz val="16"/>
        <rFont val="宋体"/>
        <charset val="134"/>
      </rPr>
      <t>吨。袁家村</t>
    </r>
    <r>
      <rPr>
        <sz val="16"/>
        <rFont val="Times New Roman"/>
        <charset val="0"/>
      </rPr>
      <t>2</t>
    </r>
    <r>
      <rPr>
        <sz val="16"/>
        <rFont val="宋体"/>
        <charset val="134"/>
      </rPr>
      <t>户</t>
    </r>
    <r>
      <rPr>
        <sz val="16"/>
        <rFont val="Times New Roman"/>
        <charset val="0"/>
      </rPr>
      <t>875</t>
    </r>
    <r>
      <rPr>
        <sz val="16"/>
        <rFont val="宋体"/>
        <charset val="134"/>
      </rPr>
      <t>吨。（</t>
    </r>
    <r>
      <rPr>
        <sz val="16"/>
        <rFont val="Times New Roman"/>
        <charset val="0"/>
      </rPr>
      <t>40</t>
    </r>
    <r>
      <rPr>
        <sz val="16"/>
        <rFont val="宋体"/>
        <charset val="134"/>
      </rPr>
      <t>元</t>
    </r>
    <r>
      <rPr>
        <sz val="16"/>
        <rFont val="Times New Roman"/>
        <charset val="0"/>
      </rPr>
      <t>/</t>
    </r>
    <r>
      <rPr>
        <sz val="16"/>
        <rFont val="宋体"/>
        <charset val="134"/>
      </rPr>
      <t>吨）</t>
    </r>
  </si>
  <si>
    <t>新增土鸡养殖到户补助项目</t>
  </si>
  <si>
    <r>
      <rPr>
        <b/>
        <sz val="16"/>
        <rFont val="宋体"/>
        <charset val="134"/>
      </rPr>
      <t>概算投资</t>
    </r>
    <r>
      <rPr>
        <b/>
        <sz val="16"/>
        <rFont val="Times New Roman"/>
        <charset val="134"/>
      </rPr>
      <t>9.75</t>
    </r>
    <r>
      <rPr>
        <b/>
        <sz val="16"/>
        <rFont val="宋体"/>
        <charset val="134"/>
      </rPr>
      <t>万元用于实施一般户土鸡养殖到户补助项目</t>
    </r>
    <r>
      <rPr>
        <b/>
        <sz val="16"/>
        <rFont val="Times New Roman"/>
        <charset val="134"/>
      </rPr>
      <t>9750</t>
    </r>
    <r>
      <rPr>
        <b/>
        <sz val="16"/>
        <rFont val="宋体"/>
        <charset val="134"/>
      </rPr>
      <t>只，每只补助</t>
    </r>
    <r>
      <rPr>
        <b/>
        <sz val="16"/>
        <rFont val="Times New Roman"/>
        <charset val="134"/>
      </rPr>
      <t>10</t>
    </r>
    <r>
      <rPr>
        <b/>
        <sz val="16"/>
        <rFont val="宋体"/>
        <charset val="134"/>
      </rPr>
      <t>元。</t>
    </r>
  </si>
  <si>
    <t>平安乡新增土鸡养殖到户补助项目</t>
  </si>
  <si>
    <r>
      <rPr>
        <sz val="16"/>
        <rFont val="宋体"/>
        <charset val="134"/>
      </rPr>
      <t>为平安乡一般户实施鸡养殖到户补助项目，每只补助</t>
    </r>
    <r>
      <rPr>
        <sz val="16"/>
        <rFont val="Times New Roman"/>
        <charset val="0"/>
      </rPr>
      <t>10</t>
    </r>
    <r>
      <rPr>
        <sz val="16"/>
        <rFont val="宋体"/>
        <charset val="134"/>
      </rPr>
      <t>元，总计</t>
    </r>
    <r>
      <rPr>
        <sz val="16"/>
        <rFont val="Times New Roman"/>
        <charset val="0"/>
      </rPr>
      <t>100</t>
    </r>
    <r>
      <rPr>
        <sz val="16"/>
        <rFont val="宋体"/>
        <charset val="134"/>
      </rPr>
      <t>只</t>
    </r>
    <r>
      <rPr>
        <sz val="16"/>
        <rFont val="Times New Roman"/>
        <charset val="0"/>
      </rPr>
      <t>0.1</t>
    </r>
    <r>
      <rPr>
        <sz val="16"/>
        <rFont val="宋体"/>
        <charset val="134"/>
      </rPr>
      <t>万元，其中马原村</t>
    </r>
    <r>
      <rPr>
        <sz val="16"/>
        <rFont val="Times New Roman"/>
        <charset val="0"/>
      </rPr>
      <t>1</t>
    </r>
    <r>
      <rPr>
        <sz val="16"/>
        <rFont val="宋体"/>
        <charset val="134"/>
      </rPr>
      <t>户</t>
    </r>
    <r>
      <rPr>
        <sz val="16"/>
        <rFont val="Times New Roman"/>
        <charset val="0"/>
      </rPr>
      <t>100</t>
    </r>
    <r>
      <rPr>
        <sz val="16"/>
        <rFont val="宋体"/>
        <charset val="134"/>
      </rPr>
      <t>只。</t>
    </r>
  </si>
  <si>
    <t>龙山镇新增土鸡养殖到户补助项目</t>
  </si>
  <si>
    <r>
      <rPr>
        <sz val="16"/>
        <rFont val="宋体"/>
        <charset val="134"/>
      </rPr>
      <t>龙山镇土鸡购进</t>
    </r>
    <r>
      <rPr>
        <sz val="16"/>
        <rFont val="Times New Roman"/>
        <charset val="134"/>
      </rPr>
      <t>4</t>
    </r>
    <r>
      <rPr>
        <sz val="16"/>
        <rFont val="宋体"/>
        <charset val="134"/>
      </rPr>
      <t>户</t>
    </r>
    <r>
      <rPr>
        <sz val="16"/>
        <rFont val="Times New Roman"/>
        <charset val="134"/>
      </rPr>
      <t>6650</t>
    </r>
    <r>
      <rPr>
        <sz val="16"/>
        <rFont val="宋体"/>
        <charset val="134"/>
      </rPr>
      <t>只，每只补助</t>
    </r>
    <r>
      <rPr>
        <sz val="16"/>
        <rFont val="Times New Roman"/>
        <charset val="134"/>
      </rPr>
      <t>10</t>
    </r>
    <r>
      <rPr>
        <sz val="16"/>
        <rFont val="宋体"/>
        <charset val="134"/>
      </rPr>
      <t>元。共</t>
    </r>
    <r>
      <rPr>
        <sz val="16"/>
        <rFont val="Times New Roman"/>
        <charset val="134"/>
      </rPr>
      <t>6.65</t>
    </r>
    <r>
      <rPr>
        <sz val="16"/>
        <rFont val="宋体"/>
        <charset val="134"/>
      </rPr>
      <t>万元，其中：西门村</t>
    </r>
    <r>
      <rPr>
        <sz val="16"/>
        <rFont val="Times New Roman"/>
        <charset val="134"/>
      </rPr>
      <t>1</t>
    </r>
    <r>
      <rPr>
        <sz val="16"/>
        <rFont val="宋体"/>
        <charset val="134"/>
      </rPr>
      <t>户</t>
    </r>
    <r>
      <rPr>
        <sz val="16"/>
        <rFont val="Times New Roman"/>
        <charset val="134"/>
      </rPr>
      <t>3000</t>
    </r>
    <r>
      <rPr>
        <sz val="16"/>
        <rFont val="宋体"/>
        <charset val="134"/>
      </rPr>
      <t>只；官泉村</t>
    </r>
    <r>
      <rPr>
        <sz val="16"/>
        <rFont val="Times New Roman"/>
        <charset val="134"/>
      </rPr>
      <t>1</t>
    </r>
    <r>
      <rPr>
        <sz val="16"/>
        <rFont val="宋体"/>
        <charset val="134"/>
      </rPr>
      <t>户</t>
    </r>
    <r>
      <rPr>
        <sz val="16"/>
        <rFont val="Times New Roman"/>
        <charset val="134"/>
      </rPr>
      <t>1550</t>
    </r>
    <r>
      <rPr>
        <sz val="16"/>
        <rFont val="宋体"/>
        <charset val="134"/>
      </rPr>
      <t>只；韩川村</t>
    </r>
    <r>
      <rPr>
        <sz val="16"/>
        <rFont val="Times New Roman"/>
        <charset val="134"/>
      </rPr>
      <t>2</t>
    </r>
    <r>
      <rPr>
        <sz val="16"/>
        <rFont val="宋体"/>
        <charset val="134"/>
      </rPr>
      <t>户</t>
    </r>
    <r>
      <rPr>
        <sz val="16"/>
        <rFont val="Times New Roman"/>
        <charset val="134"/>
      </rPr>
      <t>2100</t>
    </r>
    <r>
      <rPr>
        <sz val="16"/>
        <rFont val="宋体"/>
        <charset val="134"/>
      </rPr>
      <t>只</t>
    </r>
  </si>
  <si>
    <t>张家川镇新增土鸡养殖到户补助项目</t>
  </si>
  <si>
    <r>
      <rPr>
        <sz val="16"/>
        <rFont val="宋体"/>
        <charset val="134"/>
      </rPr>
      <t>东关村</t>
    </r>
    <r>
      <rPr>
        <sz val="16"/>
        <rFont val="Times New Roman"/>
        <charset val="134"/>
      </rPr>
      <t>1</t>
    </r>
    <r>
      <rPr>
        <sz val="16"/>
        <rFont val="宋体"/>
        <charset val="134"/>
      </rPr>
      <t>户</t>
    </r>
    <r>
      <rPr>
        <sz val="16"/>
        <rFont val="Times New Roman"/>
        <charset val="134"/>
      </rPr>
      <t>2000</t>
    </r>
    <r>
      <rPr>
        <sz val="16"/>
        <rFont val="宋体"/>
        <charset val="134"/>
      </rPr>
      <t>只。每只补助</t>
    </r>
    <r>
      <rPr>
        <sz val="16"/>
        <rFont val="Times New Roman"/>
        <charset val="134"/>
      </rPr>
      <t>10</t>
    </r>
    <r>
      <rPr>
        <sz val="16"/>
        <rFont val="宋体"/>
        <charset val="134"/>
      </rPr>
      <t>元。</t>
    </r>
  </si>
  <si>
    <t>刘堡镇新增土鸡养殖到户补助项目</t>
  </si>
  <si>
    <r>
      <rPr>
        <sz val="16"/>
        <rFont val="宋体"/>
        <charset val="134"/>
      </rPr>
      <t>杜家村养鸡</t>
    </r>
    <r>
      <rPr>
        <sz val="16"/>
        <rFont val="Times New Roman"/>
        <charset val="0"/>
      </rPr>
      <t>1</t>
    </r>
    <r>
      <rPr>
        <sz val="16"/>
        <rFont val="宋体"/>
        <charset val="134"/>
      </rPr>
      <t>户</t>
    </r>
    <r>
      <rPr>
        <sz val="16"/>
        <rFont val="Times New Roman"/>
        <charset val="0"/>
      </rPr>
      <t>1000</t>
    </r>
    <r>
      <rPr>
        <sz val="16"/>
        <rFont val="宋体"/>
        <charset val="134"/>
      </rPr>
      <t>只，补助</t>
    </r>
    <r>
      <rPr>
        <sz val="16"/>
        <rFont val="Times New Roman"/>
        <charset val="0"/>
      </rPr>
      <t>1</t>
    </r>
    <r>
      <rPr>
        <sz val="16"/>
        <rFont val="宋体"/>
        <charset val="134"/>
      </rPr>
      <t>万元</t>
    </r>
  </si>
  <si>
    <t>⑥</t>
  </si>
  <si>
    <t>庭院经济（一般户）</t>
  </si>
  <si>
    <r>
      <rPr>
        <b/>
        <sz val="16"/>
        <rFont val="宋体"/>
        <charset val="134"/>
      </rPr>
      <t>概算投资</t>
    </r>
    <r>
      <rPr>
        <b/>
        <sz val="16"/>
        <rFont val="Times New Roman"/>
        <charset val="134"/>
      </rPr>
      <t>198.88</t>
    </r>
    <r>
      <rPr>
        <b/>
        <sz val="16"/>
        <rFont val="宋体"/>
        <charset val="134"/>
      </rPr>
      <t>万元用于实施一般户庭院经济补助项目。</t>
    </r>
  </si>
  <si>
    <t>木河乡一般户庭院经济到户补助项目</t>
  </si>
  <si>
    <r>
      <rPr>
        <sz val="16"/>
        <rFont val="宋体"/>
        <charset val="134"/>
      </rPr>
      <t>在木河乡杜渠村实施一般户庭院经济到户补助项目，庭院特色种植</t>
    </r>
    <r>
      <rPr>
        <sz val="16"/>
        <rFont val="Times New Roman"/>
        <charset val="0"/>
      </rPr>
      <t>1</t>
    </r>
    <r>
      <rPr>
        <sz val="16"/>
        <rFont val="宋体"/>
        <charset val="134"/>
      </rPr>
      <t>户</t>
    </r>
    <r>
      <rPr>
        <sz val="16"/>
        <rFont val="Times New Roman"/>
        <charset val="0"/>
      </rPr>
      <t>0.15</t>
    </r>
    <r>
      <rPr>
        <sz val="16"/>
        <rFont val="宋体"/>
        <charset val="134"/>
      </rPr>
      <t>万元（菜园</t>
    </r>
    <r>
      <rPr>
        <sz val="16"/>
        <rFont val="Times New Roman"/>
        <charset val="0"/>
      </rPr>
      <t>60</t>
    </r>
    <r>
      <rPr>
        <sz val="16"/>
        <rFont val="宋体"/>
        <charset val="134"/>
      </rPr>
      <t>㎡）。</t>
    </r>
  </si>
  <si>
    <r>
      <rPr>
        <sz val="16"/>
        <rFont val="宋体"/>
        <charset val="134"/>
      </rPr>
      <t>连五乡投入</t>
    </r>
    <r>
      <rPr>
        <sz val="16"/>
        <rFont val="Times New Roman"/>
        <charset val="134"/>
      </rPr>
      <t>5.63</t>
    </r>
    <r>
      <rPr>
        <sz val="16"/>
        <rFont val="宋体"/>
        <charset val="134"/>
      </rPr>
      <t>万元用于一般户发展庭院经济</t>
    </r>
    <r>
      <rPr>
        <sz val="16"/>
        <rFont val="Times New Roman"/>
        <charset val="134"/>
      </rPr>
      <t>27</t>
    </r>
    <r>
      <rPr>
        <sz val="16"/>
        <rFont val="宋体"/>
        <charset val="134"/>
      </rPr>
      <t>户。其中：兰家村庭院特色种植</t>
    </r>
    <r>
      <rPr>
        <sz val="16"/>
        <rFont val="Times New Roman"/>
        <charset val="134"/>
      </rPr>
      <t>16</t>
    </r>
    <r>
      <rPr>
        <sz val="16"/>
        <rFont val="宋体"/>
        <charset val="134"/>
      </rPr>
      <t>户</t>
    </r>
    <r>
      <rPr>
        <sz val="16"/>
        <rFont val="Times New Roman"/>
        <charset val="134"/>
      </rPr>
      <t>2.4</t>
    </r>
    <r>
      <rPr>
        <sz val="16"/>
        <rFont val="宋体"/>
        <charset val="134"/>
      </rPr>
      <t>万元，庭院特色手工（馒头加工）</t>
    </r>
    <r>
      <rPr>
        <sz val="16"/>
        <rFont val="Times New Roman"/>
        <charset val="134"/>
      </rPr>
      <t>1</t>
    </r>
    <r>
      <rPr>
        <sz val="16"/>
        <rFont val="宋体"/>
        <charset val="134"/>
      </rPr>
      <t>户</t>
    </r>
    <r>
      <rPr>
        <sz val="16"/>
        <rFont val="Times New Roman"/>
        <charset val="134"/>
      </rPr>
      <t>0.5</t>
    </r>
    <r>
      <rPr>
        <sz val="16"/>
        <rFont val="宋体"/>
        <charset val="134"/>
      </rPr>
      <t>万元；中心村庭院特色种植</t>
    </r>
    <r>
      <rPr>
        <sz val="16"/>
        <rFont val="Times New Roman"/>
        <charset val="134"/>
      </rPr>
      <t>1</t>
    </r>
    <r>
      <rPr>
        <sz val="16"/>
        <rFont val="宋体"/>
        <charset val="134"/>
      </rPr>
      <t>户</t>
    </r>
    <r>
      <rPr>
        <sz val="16"/>
        <rFont val="Times New Roman"/>
        <charset val="134"/>
      </rPr>
      <t>0.15</t>
    </r>
    <r>
      <rPr>
        <sz val="16"/>
        <rFont val="宋体"/>
        <charset val="134"/>
      </rPr>
      <t>万元；中渠村庭院特色种植</t>
    </r>
    <r>
      <rPr>
        <sz val="16"/>
        <rFont val="Times New Roman"/>
        <charset val="134"/>
      </rPr>
      <t>2</t>
    </r>
    <r>
      <rPr>
        <sz val="16"/>
        <rFont val="宋体"/>
        <charset val="134"/>
      </rPr>
      <t>户</t>
    </r>
    <r>
      <rPr>
        <sz val="16"/>
        <rFont val="Times New Roman"/>
        <charset val="134"/>
      </rPr>
      <t>0.3</t>
    </r>
    <r>
      <rPr>
        <sz val="16"/>
        <rFont val="宋体"/>
        <charset val="134"/>
      </rPr>
      <t>万元，庭院特色养殖</t>
    </r>
    <r>
      <rPr>
        <sz val="16"/>
        <rFont val="Times New Roman"/>
        <charset val="134"/>
      </rPr>
      <t>2</t>
    </r>
    <r>
      <rPr>
        <sz val="16"/>
        <rFont val="宋体"/>
        <charset val="134"/>
      </rPr>
      <t>户</t>
    </r>
    <r>
      <rPr>
        <sz val="16"/>
        <rFont val="Times New Roman"/>
        <charset val="134"/>
      </rPr>
      <t>6</t>
    </r>
    <r>
      <rPr>
        <sz val="16"/>
        <rFont val="宋体"/>
        <charset val="134"/>
      </rPr>
      <t>箱，每户</t>
    </r>
    <r>
      <rPr>
        <sz val="16"/>
        <rFont val="Times New Roman"/>
        <charset val="134"/>
      </rPr>
      <t>3</t>
    </r>
    <r>
      <rPr>
        <sz val="16"/>
        <rFont val="宋体"/>
        <charset val="134"/>
      </rPr>
      <t>箱（蜜蜂）</t>
    </r>
    <r>
      <rPr>
        <sz val="16"/>
        <rFont val="Times New Roman"/>
        <charset val="134"/>
      </rPr>
      <t>0.18</t>
    </r>
    <r>
      <rPr>
        <sz val="16"/>
        <rFont val="宋体"/>
        <charset val="134"/>
      </rPr>
      <t>万元；四合村庭院特色养殖</t>
    </r>
    <r>
      <rPr>
        <sz val="16"/>
        <rFont val="Times New Roman"/>
        <charset val="134"/>
      </rPr>
      <t>3</t>
    </r>
    <r>
      <rPr>
        <sz val="16"/>
        <rFont val="宋体"/>
        <charset val="134"/>
      </rPr>
      <t>户</t>
    </r>
    <r>
      <rPr>
        <sz val="16"/>
        <rFont val="Times New Roman"/>
        <charset val="134"/>
      </rPr>
      <t>60</t>
    </r>
    <r>
      <rPr>
        <sz val="16"/>
        <rFont val="宋体"/>
        <charset val="134"/>
      </rPr>
      <t>箱，每户</t>
    </r>
    <r>
      <rPr>
        <sz val="16"/>
        <rFont val="Times New Roman"/>
        <charset val="134"/>
      </rPr>
      <t>20</t>
    </r>
    <r>
      <rPr>
        <sz val="16"/>
        <rFont val="宋体"/>
        <charset val="134"/>
      </rPr>
      <t>箱（蜜蜂）</t>
    </r>
    <r>
      <rPr>
        <sz val="16"/>
        <rFont val="Times New Roman"/>
        <charset val="134"/>
      </rPr>
      <t>1.8</t>
    </r>
    <r>
      <rPr>
        <sz val="16"/>
        <rFont val="宋体"/>
        <charset val="134"/>
      </rPr>
      <t>万元；贠家村庭院特色养殖</t>
    </r>
    <r>
      <rPr>
        <sz val="16"/>
        <rFont val="Times New Roman"/>
        <charset val="134"/>
      </rPr>
      <t>2</t>
    </r>
    <r>
      <rPr>
        <sz val="16"/>
        <rFont val="宋体"/>
        <charset val="134"/>
      </rPr>
      <t>户</t>
    </r>
    <r>
      <rPr>
        <sz val="16"/>
        <rFont val="Times New Roman"/>
        <charset val="134"/>
      </rPr>
      <t>10</t>
    </r>
    <r>
      <rPr>
        <sz val="16"/>
        <rFont val="宋体"/>
        <charset val="134"/>
      </rPr>
      <t>箱，每户</t>
    </r>
    <r>
      <rPr>
        <sz val="16"/>
        <rFont val="Times New Roman"/>
        <charset val="134"/>
      </rPr>
      <t>5</t>
    </r>
    <r>
      <rPr>
        <sz val="16"/>
        <rFont val="宋体"/>
        <charset val="134"/>
      </rPr>
      <t>箱（蜜蜂）</t>
    </r>
    <r>
      <rPr>
        <sz val="16"/>
        <rFont val="Times New Roman"/>
        <charset val="134"/>
      </rPr>
      <t>0.3</t>
    </r>
    <r>
      <rPr>
        <sz val="16"/>
        <rFont val="宋体"/>
        <charset val="134"/>
      </rPr>
      <t>万元。</t>
    </r>
  </si>
  <si>
    <t>平安乡一般户庭院特色种植补助项目</t>
  </si>
  <si>
    <r>
      <rPr>
        <sz val="16"/>
        <rFont val="宋体"/>
        <charset val="134"/>
      </rPr>
      <t>为平安乡一般户实施庭院经济特色种植补助项目，经济菜园每个补助</t>
    </r>
    <r>
      <rPr>
        <sz val="16"/>
        <rFont val="Times New Roman"/>
        <charset val="0"/>
      </rPr>
      <t>1500</t>
    </r>
    <r>
      <rPr>
        <sz val="16"/>
        <rFont val="宋体"/>
        <charset val="134"/>
      </rPr>
      <t>元，总计</t>
    </r>
    <r>
      <rPr>
        <sz val="16"/>
        <rFont val="Times New Roman"/>
        <charset val="0"/>
      </rPr>
      <t>33</t>
    </r>
    <r>
      <rPr>
        <sz val="16"/>
        <rFont val="宋体"/>
        <charset val="134"/>
      </rPr>
      <t>个</t>
    </r>
    <r>
      <rPr>
        <sz val="16"/>
        <rFont val="Times New Roman"/>
        <charset val="0"/>
      </rPr>
      <t>4.95</t>
    </r>
    <r>
      <rPr>
        <sz val="16"/>
        <rFont val="宋体"/>
        <charset val="134"/>
      </rPr>
      <t>万元。其中大湾村</t>
    </r>
    <r>
      <rPr>
        <sz val="16"/>
        <rFont val="Times New Roman"/>
        <charset val="0"/>
      </rPr>
      <t>5</t>
    </r>
    <r>
      <rPr>
        <sz val="16"/>
        <rFont val="宋体"/>
        <charset val="134"/>
      </rPr>
      <t>户</t>
    </r>
    <r>
      <rPr>
        <sz val="16"/>
        <rFont val="Times New Roman"/>
        <charset val="0"/>
      </rPr>
      <t>5</t>
    </r>
    <r>
      <rPr>
        <sz val="16"/>
        <rFont val="宋体"/>
        <charset val="134"/>
      </rPr>
      <t>个，梨树村</t>
    </r>
    <r>
      <rPr>
        <sz val="16"/>
        <rFont val="Times New Roman"/>
        <charset val="0"/>
      </rPr>
      <t>8</t>
    </r>
    <r>
      <rPr>
        <sz val="16"/>
        <rFont val="宋体"/>
        <charset val="134"/>
      </rPr>
      <t>户</t>
    </r>
    <r>
      <rPr>
        <sz val="16"/>
        <rFont val="Times New Roman"/>
        <charset val="0"/>
      </rPr>
      <t>8</t>
    </r>
    <r>
      <rPr>
        <sz val="16"/>
        <rFont val="宋体"/>
        <charset val="134"/>
      </rPr>
      <t>个，马原村</t>
    </r>
    <r>
      <rPr>
        <sz val="16"/>
        <rFont val="Times New Roman"/>
        <charset val="0"/>
      </rPr>
      <t>2</t>
    </r>
    <r>
      <rPr>
        <sz val="16"/>
        <rFont val="宋体"/>
        <charset val="134"/>
      </rPr>
      <t>户</t>
    </r>
    <r>
      <rPr>
        <sz val="16"/>
        <rFont val="Times New Roman"/>
        <charset val="0"/>
      </rPr>
      <t>2</t>
    </r>
    <r>
      <rPr>
        <sz val="16"/>
        <rFont val="宋体"/>
        <charset val="134"/>
      </rPr>
      <t>个，水泉村</t>
    </r>
    <r>
      <rPr>
        <sz val="16"/>
        <rFont val="Times New Roman"/>
        <charset val="0"/>
      </rPr>
      <t>5</t>
    </r>
    <r>
      <rPr>
        <sz val="16"/>
        <rFont val="宋体"/>
        <charset val="134"/>
      </rPr>
      <t>户</t>
    </r>
    <r>
      <rPr>
        <sz val="16"/>
        <rFont val="Times New Roman"/>
        <charset val="0"/>
      </rPr>
      <t>5</t>
    </r>
    <r>
      <rPr>
        <sz val="16"/>
        <rFont val="宋体"/>
        <charset val="134"/>
      </rPr>
      <t>个，新庄村</t>
    </r>
    <r>
      <rPr>
        <sz val="16"/>
        <rFont val="Times New Roman"/>
        <charset val="0"/>
      </rPr>
      <t>13</t>
    </r>
    <r>
      <rPr>
        <sz val="16"/>
        <rFont val="宋体"/>
        <charset val="134"/>
      </rPr>
      <t>户</t>
    </r>
    <r>
      <rPr>
        <sz val="16"/>
        <rFont val="Times New Roman"/>
        <charset val="0"/>
      </rPr>
      <t>13</t>
    </r>
    <r>
      <rPr>
        <sz val="16"/>
        <rFont val="宋体"/>
        <charset val="134"/>
      </rPr>
      <t>个。</t>
    </r>
  </si>
  <si>
    <t>平安乡一般户庭院特色养殖补助项目</t>
  </si>
  <si>
    <r>
      <rPr>
        <sz val="16"/>
        <rFont val="宋体"/>
        <charset val="134"/>
      </rPr>
      <t>为平安乡一般户实施庭院经济特色养殖补助项目，中蜂每群每补助</t>
    </r>
    <r>
      <rPr>
        <sz val="16"/>
        <rFont val="Times New Roman"/>
        <charset val="0"/>
      </rPr>
      <t>300</t>
    </r>
    <r>
      <rPr>
        <sz val="16"/>
        <rFont val="宋体"/>
        <charset val="134"/>
      </rPr>
      <t>元，总计</t>
    </r>
    <r>
      <rPr>
        <sz val="16"/>
        <rFont val="Times New Roman"/>
        <charset val="0"/>
      </rPr>
      <t>13</t>
    </r>
    <r>
      <rPr>
        <sz val="16"/>
        <rFont val="宋体"/>
        <charset val="134"/>
      </rPr>
      <t>户</t>
    </r>
    <r>
      <rPr>
        <sz val="16"/>
        <rFont val="Times New Roman"/>
        <charset val="0"/>
      </rPr>
      <t>153</t>
    </r>
    <r>
      <rPr>
        <sz val="16"/>
        <rFont val="宋体"/>
        <charset val="134"/>
      </rPr>
      <t>箱</t>
    </r>
    <r>
      <rPr>
        <sz val="16"/>
        <rFont val="Times New Roman"/>
        <charset val="0"/>
      </rPr>
      <t>4.59</t>
    </r>
    <r>
      <rPr>
        <sz val="16"/>
        <rFont val="宋体"/>
        <charset val="134"/>
      </rPr>
      <t>万元。其中梨树村</t>
    </r>
    <r>
      <rPr>
        <sz val="16"/>
        <rFont val="Times New Roman"/>
        <charset val="0"/>
      </rPr>
      <t>3</t>
    </r>
    <r>
      <rPr>
        <sz val="16"/>
        <rFont val="宋体"/>
        <charset val="134"/>
      </rPr>
      <t>户</t>
    </r>
    <r>
      <rPr>
        <sz val="16"/>
        <rFont val="Times New Roman"/>
        <charset val="0"/>
      </rPr>
      <t>30</t>
    </r>
    <r>
      <rPr>
        <sz val="16"/>
        <rFont val="宋体"/>
        <charset val="134"/>
      </rPr>
      <t>箱（一户</t>
    </r>
    <r>
      <rPr>
        <sz val="16"/>
        <rFont val="Times New Roman"/>
        <charset val="0"/>
      </rPr>
      <t>20</t>
    </r>
    <r>
      <rPr>
        <sz val="16"/>
        <rFont val="宋体"/>
        <charset val="134"/>
      </rPr>
      <t>箱，一户</t>
    </r>
    <r>
      <rPr>
        <sz val="16"/>
        <rFont val="Times New Roman"/>
        <charset val="0"/>
      </rPr>
      <t>5</t>
    </r>
    <r>
      <rPr>
        <sz val="16"/>
        <rFont val="宋体"/>
        <charset val="134"/>
      </rPr>
      <t>箱，一户</t>
    </r>
    <r>
      <rPr>
        <sz val="16"/>
        <rFont val="Times New Roman"/>
        <charset val="0"/>
      </rPr>
      <t>5</t>
    </r>
    <r>
      <rPr>
        <sz val="16"/>
        <rFont val="宋体"/>
        <charset val="134"/>
      </rPr>
      <t>箱），铁固村</t>
    </r>
    <r>
      <rPr>
        <sz val="16"/>
        <rFont val="Times New Roman"/>
        <charset val="0"/>
      </rPr>
      <t>1</t>
    </r>
    <r>
      <rPr>
        <sz val="16"/>
        <rFont val="宋体"/>
        <charset val="134"/>
      </rPr>
      <t>户</t>
    </r>
    <r>
      <rPr>
        <sz val="16"/>
        <rFont val="Times New Roman"/>
        <charset val="0"/>
      </rPr>
      <t>4</t>
    </r>
    <r>
      <rPr>
        <sz val="16"/>
        <rFont val="宋体"/>
        <charset val="134"/>
      </rPr>
      <t>箱，新庄村</t>
    </r>
    <r>
      <rPr>
        <sz val="16"/>
        <rFont val="Times New Roman"/>
        <charset val="0"/>
      </rPr>
      <t>4</t>
    </r>
    <r>
      <rPr>
        <sz val="16"/>
        <rFont val="宋体"/>
        <charset val="134"/>
      </rPr>
      <t>户</t>
    </r>
    <r>
      <rPr>
        <sz val="16"/>
        <rFont val="Times New Roman"/>
        <charset val="0"/>
      </rPr>
      <t>72</t>
    </r>
    <r>
      <rPr>
        <sz val="16"/>
        <rFont val="宋体"/>
        <charset val="134"/>
      </rPr>
      <t>箱（每户</t>
    </r>
    <r>
      <rPr>
        <sz val="16"/>
        <rFont val="Times New Roman"/>
        <charset val="134"/>
      </rPr>
      <t>18</t>
    </r>
    <r>
      <rPr>
        <sz val="16"/>
        <rFont val="宋体"/>
        <charset val="134"/>
      </rPr>
      <t>箱），磨马村</t>
    </r>
    <r>
      <rPr>
        <sz val="16"/>
        <rFont val="Times New Roman"/>
        <charset val="134"/>
      </rPr>
      <t>3</t>
    </r>
    <r>
      <rPr>
        <sz val="16"/>
        <rFont val="宋体"/>
        <charset val="134"/>
      </rPr>
      <t>户</t>
    </r>
    <r>
      <rPr>
        <sz val="16"/>
        <rFont val="Times New Roman"/>
        <charset val="134"/>
      </rPr>
      <t>27</t>
    </r>
    <r>
      <rPr>
        <sz val="16"/>
        <rFont val="宋体"/>
        <charset val="134"/>
      </rPr>
      <t>箱（每户</t>
    </r>
    <r>
      <rPr>
        <sz val="16"/>
        <rFont val="Times New Roman"/>
        <charset val="134"/>
      </rPr>
      <t>9</t>
    </r>
    <r>
      <rPr>
        <sz val="16"/>
        <rFont val="宋体"/>
        <charset val="134"/>
      </rPr>
      <t>箱），大湾村</t>
    </r>
    <r>
      <rPr>
        <sz val="16"/>
        <rFont val="Times New Roman"/>
        <charset val="134"/>
      </rPr>
      <t>1</t>
    </r>
    <r>
      <rPr>
        <sz val="16"/>
        <rFont val="宋体"/>
        <charset val="134"/>
      </rPr>
      <t>户</t>
    </r>
    <r>
      <rPr>
        <sz val="16"/>
        <rFont val="Times New Roman"/>
        <charset val="134"/>
      </rPr>
      <t>10</t>
    </r>
    <r>
      <rPr>
        <sz val="16"/>
        <rFont val="宋体"/>
        <charset val="134"/>
      </rPr>
      <t>箱，包梁村</t>
    </r>
    <r>
      <rPr>
        <sz val="16"/>
        <rFont val="Times New Roman"/>
        <charset val="134"/>
      </rPr>
      <t>1</t>
    </r>
    <r>
      <rPr>
        <sz val="16"/>
        <rFont val="宋体"/>
        <charset val="134"/>
      </rPr>
      <t>户</t>
    </r>
    <r>
      <rPr>
        <sz val="16"/>
        <rFont val="Times New Roman"/>
        <charset val="134"/>
      </rPr>
      <t>10</t>
    </r>
    <r>
      <rPr>
        <sz val="16"/>
        <rFont val="宋体"/>
        <charset val="134"/>
      </rPr>
      <t>箱。共计</t>
    </r>
    <r>
      <rPr>
        <sz val="16"/>
        <rFont val="Times New Roman"/>
        <charset val="134"/>
      </rPr>
      <t>14</t>
    </r>
    <r>
      <rPr>
        <sz val="16"/>
        <rFont val="宋体"/>
        <charset val="134"/>
      </rPr>
      <t>户每户不超过</t>
    </r>
    <r>
      <rPr>
        <sz val="16"/>
        <rFont val="Times New Roman"/>
        <charset val="134"/>
      </rPr>
      <t>1</t>
    </r>
    <r>
      <rPr>
        <sz val="16"/>
        <rFont val="宋体"/>
        <charset val="134"/>
      </rPr>
      <t>万元。</t>
    </r>
  </si>
  <si>
    <t>平安乡一般户庭院生产生活服务补助项目</t>
  </si>
  <si>
    <r>
      <rPr>
        <sz val="16"/>
        <rFont val="宋体"/>
        <charset val="134"/>
      </rPr>
      <t>为平安乡一般户实施庭院生产生活服务补助类开办小卖部项目，总计</t>
    </r>
    <r>
      <rPr>
        <sz val="16"/>
        <rFont val="Times New Roman"/>
        <charset val="0"/>
      </rPr>
      <t>2</t>
    </r>
    <r>
      <rPr>
        <sz val="16"/>
        <rFont val="宋体"/>
        <charset val="134"/>
      </rPr>
      <t>户</t>
    </r>
    <r>
      <rPr>
        <sz val="16"/>
        <rFont val="Times New Roman"/>
        <charset val="0"/>
      </rPr>
      <t>0.9</t>
    </r>
    <r>
      <rPr>
        <sz val="16"/>
        <rFont val="宋体"/>
        <charset val="134"/>
      </rPr>
      <t>万元。其中铁固村</t>
    </r>
    <r>
      <rPr>
        <sz val="16"/>
        <rFont val="Times New Roman"/>
        <charset val="0"/>
      </rPr>
      <t>1</t>
    </r>
    <r>
      <rPr>
        <sz val="16"/>
        <rFont val="宋体"/>
        <charset val="134"/>
      </rPr>
      <t>户（开办小卖部面积</t>
    </r>
    <r>
      <rPr>
        <sz val="16"/>
        <rFont val="Times New Roman"/>
        <charset val="0"/>
      </rPr>
      <t>15-20</t>
    </r>
    <r>
      <rPr>
        <sz val="16"/>
        <rFont val="宋体"/>
        <charset val="134"/>
      </rPr>
      <t>㎡之间，商品类别</t>
    </r>
    <r>
      <rPr>
        <sz val="16"/>
        <rFont val="Times New Roman"/>
        <charset val="0"/>
      </rPr>
      <t>10</t>
    </r>
    <r>
      <rPr>
        <sz val="16"/>
        <rFont val="宋体"/>
        <charset val="134"/>
      </rPr>
      <t>种以上，有营业执照，补助</t>
    </r>
    <r>
      <rPr>
        <sz val="16"/>
        <rFont val="Times New Roman"/>
        <charset val="0"/>
      </rPr>
      <t>3000</t>
    </r>
    <r>
      <rPr>
        <sz val="16"/>
        <rFont val="宋体"/>
        <charset val="134"/>
      </rPr>
      <t>元），新庄村</t>
    </r>
    <r>
      <rPr>
        <sz val="16"/>
        <rFont val="Times New Roman"/>
        <charset val="0"/>
      </rPr>
      <t>1</t>
    </r>
    <r>
      <rPr>
        <sz val="16"/>
        <rFont val="宋体"/>
        <charset val="134"/>
      </rPr>
      <t>户（开办小卖部面积均为</t>
    </r>
    <r>
      <rPr>
        <sz val="16"/>
        <rFont val="Times New Roman"/>
        <charset val="0"/>
      </rPr>
      <t>20</t>
    </r>
    <r>
      <rPr>
        <sz val="16"/>
        <rFont val="宋体"/>
        <charset val="134"/>
      </rPr>
      <t>㎡以上，商品类别</t>
    </r>
    <r>
      <rPr>
        <sz val="16"/>
        <rFont val="Times New Roman"/>
        <charset val="0"/>
      </rPr>
      <t>15</t>
    </r>
    <r>
      <rPr>
        <sz val="16"/>
        <rFont val="宋体"/>
        <charset val="134"/>
      </rPr>
      <t>种以上，有营业执照，每户补助</t>
    </r>
    <r>
      <rPr>
        <sz val="16"/>
        <rFont val="Times New Roman"/>
        <charset val="0"/>
      </rPr>
      <t>6000</t>
    </r>
    <r>
      <rPr>
        <sz val="16"/>
        <rFont val="宋体"/>
        <charset val="134"/>
      </rPr>
      <t>元，共计</t>
    </r>
    <r>
      <rPr>
        <sz val="16"/>
        <rFont val="Times New Roman"/>
        <charset val="0"/>
      </rPr>
      <t>0.6</t>
    </r>
    <r>
      <rPr>
        <sz val="16"/>
        <rFont val="宋体"/>
        <charset val="134"/>
      </rPr>
      <t>万元）。</t>
    </r>
  </si>
  <si>
    <t>马关镇一般户庭院生产生活服务补助项目</t>
  </si>
  <si>
    <t>在马关镇9个村实施庭院经济项目35户，共补助12.96万元；其中1.八杜村共19户，补助5.31万元，其中发展微菜园4户，每户补助0.15万元，共补助0.6万元；13户养殖中蜂157箱，补助4.71万元（王永良养殖中蜂4群，补助0.12万元；冯小明养殖中蜂20群，补助0.6万元；王军稳养殖中蜂10群，补助0.3万元；王军雄养殖中蜂25群，补助0.75万元；王金胜养殖中蜂18群，补助0.54万元；窦月香养殖中蜂13群，补助0.39万元；王国安养殖中蜂15群，补助0.45万元；王伟养殖中蜂20群，补助0.6万元；李春春养殖中蜂4群，补助0.12万元，王国方养殖中蜂20群，补助0.6万元，赵香春养殖中蜂3群，补助0.09万元，王存胜养殖中蜂5群，补助0.15万元）。2.黄花村2户，补助1.5万元，其中2户养殖中蜂50箱，补助1.5万元（毛福平养殖30群，补助0.9万元，陈三十20箱补助0.6万元）。3.上河村3户，共补助1.8万元，上河村生活服务类开办小卖部1户，面积25平方米，商品类别23种，补助0.6万元；2户养殖中蜂40箱，补助1.2万元（窦生林养殖30群，补助0.9万元；窦学军10群，补助0.3万元）。4.西庄村6户，共补助0.9万元。其中6户种植微菜园，每户补助0.15万元，共补助0.9万元。5.石川村2户，共补助0.65万元。其中铁艺手工作坊1户，补助0.5万元，微菜园1户，补助0.15万元。6.马堡村1户，补助0.8万元。其中养殖土鸡1户800只，补助0.8万元。7.上豆村3户，补助0.9万元，其中中蜂养殖3户30群，补助0.9万元，其中王建平15群，补助0.45万元，豆吉祥10群，补助0.3万元，豆永合5群，补助0.15万元。8.韦沟村1户，补助0.6万元，其中养殖土鸡1户600只，补助0.6万元。9.小庄村1户，补助0.5万元，其中手工雕刻1户，补助0.5万元。</t>
  </si>
  <si>
    <t>马鹿镇一般户庭院经济补助项目</t>
  </si>
  <si>
    <r>
      <rPr>
        <sz val="16"/>
        <rFont val="宋体"/>
        <charset val="134"/>
      </rPr>
      <t>针对一般户实施庭院经济补助项目，</t>
    </r>
    <r>
      <rPr>
        <sz val="16"/>
        <rFont val="Times New Roman"/>
        <charset val="134"/>
      </rPr>
      <t>306</t>
    </r>
    <r>
      <rPr>
        <sz val="16"/>
        <rFont val="宋体"/>
        <charset val="134"/>
      </rPr>
      <t>户</t>
    </r>
    <r>
      <rPr>
        <sz val="16"/>
        <rFont val="Times New Roman"/>
        <charset val="134"/>
      </rPr>
      <t>54.42</t>
    </r>
    <r>
      <rPr>
        <sz val="16"/>
        <rFont val="宋体"/>
        <charset val="134"/>
      </rPr>
      <t>万元，特色种植（微菜园）</t>
    </r>
    <r>
      <rPr>
        <sz val="16"/>
        <rFont val="Times New Roman"/>
        <charset val="134"/>
      </rPr>
      <t>276</t>
    </r>
    <r>
      <rPr>
        <sz val="16"/>
        <rFont val="宋体"/>
        <charset val="134"/>
      </rPr>
      <t>户</t>
    </r>
    <r>
      <rPr>
        <sz val="16"/>
        <rFont val="Times New Roman"/>
        <charset val="134"/>
      </rPr>
      <t>41.4</t>
    </r>
    <r>
      <rPr>
        <sz val="16"/>
        <rFont val="宋体"/>
        <charset val="134"/>
      </rPr>
      <t>万元，特色养殖（中蜂）</t>
    </r>
    <r>
      <rPr>
        <sz val="16"/>
        <rFont val="Times New Roman"/>
        <charset val="134"/>
      </rPr>
      <t>29</t>
    </r>
    <r>
      <rPr>
        <sz val="16"/>
        <rFont val="宋体"/>
        <charset val="134"/>
      </rPr>
      <t>户</t>
    </r>
    <r>
      <rPr>
        <sz val="16"/>
        <rFont val="Times New Roman"/>
        <charset val="134"/>
      </rPr>
      <t>424</t>
    </r>
    <r>
      <rPr>
        <sz val="16"/>
        <rFont val="宋体"/>
        <charset val="134"/>
      </rPr>
      <t>箱</t>
    </r>
    <r>
      <rPr>
        <sz val="16"/>
        <rFont val="Times New Roman"/>
        <charset val="134"/>
      </rPr>
      <t>12.72</t>
    </r>
    <r>
      <rPr>
        <sz val="16"/>
        <rFont val="宋体"/>
        <charset val="134"/>
      </rPr>
      <t>万元，特色养殖（土鸡）</t>
    </r>
    <r>
      <rPr>
        <sz val="16"/>
        <rFont val="Times New Roman"/>
        <charset val="134"/>
      </rPr>
      <t>1</t>
    </r>
    <r>
      <rPr>
        <sz val="16"/>
        <rFont val="宋体"/>
        <charset val="134"/>
      </rPr>
      <t>户</t>
    </r>
    <r>
      <rPr>
        <sz val="16"/>
        <rFont val="Times New Roman"/>
        <charset val="134"/>
      </rPr>
      <t>0.3</t>
    </r>
    <r>
      <rPr>
        <sz val="16"/>
        <rFont val="宋体"/>
        <charset val="134"/>
      </rPr>
      <t>万元。其中牌楼村特色养殖（中蜂）蒲福祥</t>
    </r>
    <r>
      <rPr>
        <sz val="16"/>
        <rFont val="Times New Roman"/>
        <charset val="134"/>
      </rPr>
      <t>1</t>
    </r>
    <r>
      <rPr>
        <sz val="16"/>
        <rFont val="宋体"/>
        <charset val="134"/>
      </rPr>
      <t>户</t>
    </r>
    <r>
      <rPr>
        <sz val="16"/>
        <rFont val="Times New Roman"/>
        <charset val="134"/>
      </rPr>
      <t>15</t>
    </r>
    <r>
      <rPr>
        <sz val="16"/>
        <rFont val="宋体"/>
        <charset val="134"/>
      </rPr>
      <t>箱</t>
    </r>
    <r>
      <rPr>
        <sz val="16"/>
        <rFont val="Times New Roman"/>
        <charset val="134"/>
      </rPr>
      <t>0.45</t>
    </r>
    <r>
      <rPr>
        <sz val="16"/>
        <rFont val="宋体"/>
        <charset val="134"/>
      </rPr>
      <t>万元；韩河村特色种植（微菜园）</t>
    </r>
    <r>
      <rPr>
        <sz val="16"/>
        <rFont val="Times New Roman"/>
        <charset val="134"/>
      </rPr>
      <t>7</t>
    </r>
    <r>
      <rPr>
        <sz val="16"/>
        <rFont val="宋体"/>
        <charset val="134"/>
      </rPr>
      <t>户</t>
    </r>
    <r>
      <rPr>
        <sz val="16"/>
        <rFont val="Times New Roman"/>
        <charset val="134"/>
      </rPr>
      <t>1.05</t>
    </r>
    <r>
      <rPr>
        <sz val="16"/>
        <rFont val="宋体"/>
        <charset val="134"/>
      </rPr>
      <t>万元；陡崖村特色种植（微菜园）</t>
    </r>
    <r>
      <rPr>
        <sz val="16"/>
        <rFont val="Times New Roman"/>
        <charset val="134"/>
      </rPr>
      <t>14</t>
    </r>
    <r>
      <rPr>
        <sz val="16"/>
        <rFont val="宋体"/>
        <charset val="134"/>
      </rPr>
      <t>户</t>
    </r>
    <r>
      <rPr>
        <sz val="16"/>
        <rFont val="Times New Roman"/>
        <charset val="134"/>
      </rPr>
      <t>2.1</t>
    </r>
    <r>
      <rPr>
        <sz val="16"/>
        <rFont val="宋体"/>
        <charset val="134"/>
      </rPr>
      <t>万元；龙口村特色种植（微菜园）</t>
    </r>
    <r>
      <rPr>
        <sz val="16"/>
        <rFont val="Times New Roman"/>
        <charset val="134"/>
      </rPr>
      <t>23</t>
    </r>
    <r>
      <rPr>
        <sz val="16"/>
        <rFont val="宋体"/>
        <charset val="134"/>
      </rPr>
      <t>户</t>
    </r>
    <r>
      <rPr>
        <sz val="16"/>
        <rFont val="Times New Roman"/>
        <charset val="134"/>
      </rPr>
      <t>3.45</t>
    </r>
    <r>
      <rPr>
        <sz val="16"/>
        <rFont val="宋体"/>
        <charset val="134"/>
      </rPr>
      <t>万元；大滩村特色种植（微菜园）</t>
    </r>
    <r>
      <rPr>
        <sz val="16"/>
        <rFont val="Times New Roman"/>
        <charset val="134"/>
      </rPr>
      <t>44</t>
    </r>
    <r>
      <rPr>
        <sz val="16"/>
        <rFont val="宋体"/>
        <charset val="134"/>
      </rPr>
      <t>户</t>
    </r>
    <r>
      <rPr>
        <sz val="16"/>
        <rFont val="Times New Roman"/>
        <charset val="134"/>
      </rPr>
      <t>6.6</t>
    </r>
    <r>
      <rPr>
        <sz val="16"/>
        <rFont val="宋体"/>
        <charset val="134"/>
      </rPr>
      <t>万元；草川村特色种植（微菜园）</t>
    </r>
    <r>
      <rPr>
        <sz val="16"/>
        <rFont val="Times New Roman"/>
        <charset val="134"/>
      </rPr>
      <t>13</t>
    </r>
    <r>
      <rPr>
        <sz val="16"/>
        <rFont val="宋体"/>
        <charset val="134"/>
      </rPr>
      <t>户</t>
    </r>
    <r>
      <rPr>
        <sz val="16"/>
        <rFont val="Times New Roman"/>
        <charset val="134"/>
      </rPr>
      <t>1.95</t>
    </r>
    <r>
      <rPr>
        <sz val="16"/>
        <rFont val="宋体"/>
        <charset val="134"/>
      </rPr>
      <t>万元；堡梁村特色种植（微菜园）</t>
    </r>
    <r>
      <rPr>
        <sz val="16"/>
        <rFont val="Times New Roman"/>
        <charset val="134"/>
      </rPr>
      <t>28</t>
    </r>
    <r>
      <rPr>
        <sz val="16"/>
        <rFont val="宋体"/>
        <charset val="134"/>
      </rPr>
      <t>户</t>
    </r>
    <r>
      <rPr>
        <sz val="16"/>
        <rFont val="Times New Roman"/>
        <charset val="134"/>
      </rPr>
      <t>4.2</t>
    </r>
    <r>
      <rPr>
        <sz val="16"/>
        <rFont val="宋体"/>
        <charset val="134"/>
      </rPr>
      <t>万元，特色养殖（土鸡）</t>
    </r>
    <r>
      <rPr>
        <sz val="16"/>
        <rFont val="Times New Roman"/>
        <charset val="134"/>
      </rPr>
      <t>1</t>
    </r>
    <r>
      <rPr>
        <sz val="16"/>
        <rFont val="宋体"/>
        <charset val="134"/>
      </rPr>
      <t>户</t>
    </r>
    <r>
      <rPr>
        <sz val="16"/>
        <rFont val="Times New Roman"/>
        <charset val="134"/>
      </rPr>
      <t>0.3</t>
    </r>
    <r>
      <rPr>
        <sz val="16"/>
        <rFont val="宋体"/>
        <charset val="134"/>
      </rPr>
      <t>万元；金川村特色种植（微菜园）</t>
    </r>
    <r>
      <rPr>
        <sz val="16"/>
        <rFont val="Times New Roman"/>
        <charset val="134"/>
      </rPr>
      <t>55</t>
    </r>
    <r>
      <rPr>
        <sz val="16"/>
        <rFont val="宋体"/>
        <charset val="134"/>
      </rPr>
      <t>户</t>
    </r>
    <r>
      <rPr>
        <sz val="16"/>
        <rFont val="Times New Roman"/>
        <charset val="134"/>
      </rPr>
      <t>8.25</t>
    </r>
    <r>
      <rPr>
        <sz val="16"/>
        <rFont val="宋体"/>
        <charset val="134"/>
      </rPr>
      <t>万元，特色养殖（中蜂）</t>
    </r>
    <r>
      <rPr>
        <sz val="16"/>
        <rFont val="Times New Roman"/>
        <charset val="134"/>
      </rPr>
      <t>2</t>
    </r>
    <r>
      <rPr>
        <sz val="16"/>
        <rFont val="宋体"/>
        <charset val="134"/>
      </rPr>
      <t>户</t>
    </r>
    <r>
      <rPr>
        <sz val="16"/>
        <rFont val="Times New Roman"/>
        <charset val="134"/>
      </rPr>
      <t>12</t>
    </r>
    <r>
      <rPr>
        <sz val="16"/>
        <rFont val="宋体"/>
        <charset val="134"/>
      </rPr>
      <t>箱</t>
    </r>
    <r>
      <rPr>
        <sz val="16"/>
        <rFont val="Times New Roman"/>
        <charset val="134"/>
      </rPr>
      <t>0.36</t>
    </r>
    <r>
      <rPr>
        <sz val="16"/>
        <rFont val="宋体"/>
        <charset val="134"/>
      </rPr>
      <t>万元，崔玉芹</t>
    </r>
    <r>
      <rPr>
        <sz val="16"/>
        <rFont val="Times New Roman"/>
        <charset val="134"/>
      </rPr>
      <t>6</t>
    </r>
    <r>
      <rPr>
        <sz val="16"/>
        <rFont val="宋体"/>
        <charset val="134"/>
      </rPr>
      <t>箱、马宝勤</t>
    </r>
    <r>
      <rPr>
        <sz val="16"/>
        <rFont val="Times New Roman"/>
        <charset val="134"/>
      </rPr>
      <t>6</t>
    </r>
    <r>
      <rPr>
        <sz val="16"/>
        <rFont val="宋体"/>
        <charset val="134"/>
      </rPr>
      <t>箱；康王村特色种植（微菜园）</t>
    </r>
    <r>
      <rPr>
        <sz val="16"/>
        <rFont val="Times New Roman"/>
        <charset val="134"/>
      </rPr>
      <t>8</t>
    </r>
    <r>
      <rPr>
        <sz val="16"/>
        <rFont val="宋体"/>
        <charset val="134"/>
      </rPr>
      <t>户</t>
    </r>
    <r>
      <rPr>
        <sz val="16"/>
        <rFont val="Times New Roman"/>
        <charset val="134"/>
      </rPr>
      <t>1.2</t>
    </r>
    <r>
      <rPr>
        <sz val="16"/>
        <rFont val="宋体"/>
        <charset val="134"/>
      </rPr>
      <t>万元；白杨村特色种植（微菜园）</t>
    </r>
    <r>
      <rPr>
        <sz val="16"/>
        <rFont val="Times New Roman"/>
        <charset val="134"/>
      </rPr>
      <t>36</t>
    </r>
    <r>
      <rPr>
        <sz val="16"/>
        <rFont val="宋体"/>
        <charset val="134"/>
      </rPr>
      <t>户</t>
    </r>
    <r>
      <rPr>
        <sz val="16"/>
        <rFont val="Times New Roman"/>
        <charset val="134"/>
      </rPr>
      <t>5.4</t>
    </r>
    <r>
      <rPr>
        <sz val="16"/>
        <rFont val="宋体"/>
        <charset val="134"/>
      </rPr>
      <t>万元，特色养殖（中蜂）</t>
    </r>
    <r>
      <rPr>
        <sz val="16"/>
        <rFont val="Times New Roman"/>
        <charset val="134"/>
      </rPr>
      <t>3</t>
    </r>
    <r>
      <rPr>
        <sz val="16"/>
        <rFont val="宋体"/>
        <charset val="134"/>
      </rPr>
      <t>户</t>
    </r>
    <r>
      <rPr>
        <sz val="16"/>
        <rFont val="Times New Roman"/>
        <charset val="134"/>
      </rPr>
      <t>23</t>
    </r>
    <r>
      <rPr>
        <sz val="16"/>
        <rFont val="宋体"/>
        <charset val="134"/>
      </rPr>
      <t>箱</t>
    </r>
    <r>
      <rPr>
        <sz val="16"/>
        <rFont val="Times New Roman"/>
        <charset val="134"/>
      </rPr>
      <t>0.69</t>
    </r>
    <r>
      <rPr>
        <sz val="16"/>
        <rFont val="宋体"/>
        <charset val="134"/>
      </rPr>
      <t>万元，李建喜</t>
    </r>
    <r>
      <rPr>
        <sz val="16"/>
        <rFont val="Times New Roman"/>
        <charset val="134"/>
      </rPr>
      <t>10</t>
    </r>
    <r>
      <rPr>
        <sz val="16"/>
        <rFont val="宋体"/>
        <charset val="134"/>
      </rPr>
      <t>箱、崔保定</t>
    </r>
    <r>
      <rPr>
        <sz val="16"/>
        <rFont val="Times New Roman"/>
        <charset val="134"/>
      </rPr>
      <t>5</t>
    </r>
    <r>
      <rPr>
        <sz val="16"/>
        <rFont val="宋体"/>
        <charset val="134"/>
      </rPr>
      <t>箱、张银祥</t>
    </r>
    <r>
      <rPr>
        <sz val="16"/>
        <rFont val="Times New Roman"/>
        <charset val="134"/>
      </rPr>
      <t>8</t>
    </r>
    <r>
      <rPr>
        <sz val="16"/>
        <rFont val="宋体"/>
        <charset val="134"/>
      </rPr>
      <t>箱；林峰村特色种植（微菜园）</t>
    </r>
    <r>
      <rPr>
        <sz val="16"/>
        <rFont val="Times New Roman"/>
        <charset val="134"/>
      </rPr>
      <t>19</t>
    </r>
    <r>
      <rPr>
        <sz val="16"/>
        <rFont val="宋体"/>
        <charset val="134"/>
      </rPr>
      <t>户</t>
    </r>
    <r>
      <rPr>
        <sz val="16"/>
        <rFont val="Times New Roman"/>
        <charset val="134"/>
      </rPr>
      <t>2.85</t>
    </r>
    <r>
      <rPr>
        <sz val="16"/>
        <rFont val="宋体"/>
        <charset val="134"/>
      </rPr>
      <t>万元；宝坪村特色种植（微菜园）</t>
    </r>
    <r>
      <rPr>
        <sz val="16"/>
        <rFont val="Times New Roman"/>
        <charset val="134"/>
      </rPr>
      <t>19</t>
    </r>
    <r>
      <rPr>
        <sz val="16"/>
        <rFont val="宋体"/>
        <charset val="134"/>
      </rPr>
      <t>户</t>
    </r>
    <r>
      <rPr>
        <sz val="16"/>
        <rFont val="Times New Roman"/>
        <charset val="134"/>
      </rPr>
      <t>2.85</t>
    </r>
    <r>
      <rPr>
        <sz val="16"/>
        <rFont val="宋体"/>
        <charset val="134"/>
      </rPr>
      <t>万元；石庄科村特色种植（微菜园）</t>
    </r>
    <r>
      <rPr>
        <sz val="16"/>
        <rFont val="Times New Roman"/>
        <charset val="134"/>
      </rPr>
      <t>3</t>
    </r>
    <r>
      <rPr>
        <sz val="16"/>
        <rFont val="宋体"/>
        <charset val="134"/>
      </rPr>
      <t>户</t>
    </r>
    <r>
      <rPr>
        <sz val="16"/>
        <rFont val="Times New Roman"/>
        <charset val="134"/>
      </rPr>
      <t>0.45</t>
    </r>
    <r>
      <rPr>
        <sz val="16"/>
        <rFont val="宋体"/>
        <charset val="134"/>
      </rPr>
      <t>万元，特色养殖（中蜂）</t>
    </r>
    <r>
      <rPr>
        <sz val="16"/>
        <rFont val="Times New Roman"/>
        <charset val="134"/>
      </rPr>
      <t>5</t>
    </r>
    <r>
      <rPr>
        <sz val="16"/>
        <rFont val="宋体"/>
        <charset val="134"/>
      </rPr>
      <t>户</t>
    </r>
    <r>
      <rPr>
        <sz val="16"/>
        <rFont val="Times New Roman"/>
        <charset val="134"/>
      </rPr>
      <t>165</t>
    </r>
    <r>
      <rPr>
        <sz val="16"/>
        <rFont val="宋体"/>
        <charset val="134"/>
      </rPr>
      <t>箱</t>
    </r>
    <r>
      <rPr>
        <sz val="16"/>
        <rFont val="Times New Roman"/>
        <charset val="134"/>
      </rPr>
      <t>4.95</t>
    </r>
    <r>
      <rPr>
        <sz val="16"/>
        <rFont val="宋体"/>
        <charset val="134"/>
      </rPr>
      <t>万元，任小军</t>
    </r>
    <r>
      <rPr>
        <sz val="16"/>
        <rFont val="Times New Roman"/>
        <charset val="134"/>
      </rPr>
      <t>33</t>
    </r>
    <r>
      <rPr>
        <sz val="16"/>
        <rFont val="宋体"/>
        <charset val="134"/>
      </rPr>
      <t>箱、任万寿</t>
    </r>
    <r>
      <rPr>
        <sz val="16"/>
        <rFont val="Times New Roman"/>
        <charset val="134"/>
      </rPr>
      <t>33</t>
    </r>
    <r>
      <rPr>
        <sz val="16"/>
        <rFont val="宋体"/>
        <charset val="134"/>
      </rPr>
      <t>箱、任东升</t>
    </r>
    <r>
      <rPr>
        <sz val="16"/>
        <rFont val="Times New Roman"/>
        <charset val="134"/>
      </rPr>
      <t>33</t>
    </r>
    <r>
      <rPr>
        <sz val="16"/>
        <rFont val="宋体"/>
        <charset val="134"/>
      </rPr>
      <t>箱、张银祥</t>
    </r>
    <r>
      <rPr>
        <sz val="16"/>
        <rFont val="Times New Roman"/>
        <charset val="134"/>
      </rPr>
      <t>33</t>
    </r>
    <r>
      <rPr>
        <sz val="16"/>
        <rFont val="宋体"/>
        <charset val="134"/>
      </rPr>
      <t>箱、任继红</t>
    </r>
    <r>
      <rPr>
        <sz val="16"/>
        <rFont val="Times New Roman"/>
        <charset val="134"/>
      </rPr>
      <t>33</t>
    </r>
    <r>
      <rPr>
        <sz val="16"/>
        <rFont val="宋体"/>
        <charset val="134"/>
      </rPr>
      <t>箱；花园村特色种植（微菜园）</t>
    </r>
    <r>
      <rPr>
        <sz val="16"/>
        <rFont val="Times New Roman"/>
        <charset val="134"/>
      </rPr>
      <t>6</t>
    </r>
    <r>
      <rPr>
        <sz val="16"/>
        <rFont val="宋体"/>
        <charset val="134"/>
      </rPr>
      <t>户</t>
    </r>
    <r>
      <rPr>
        <sz val="16"/>
        <rFont val="Times New Roman"/>
        <charset val="134"/>
      </rPr>
      <t>0.9</t>
    </r>
    <r>
      <rPr>
        <sz val="16"/>
        <rFont val="宋体"/>
        <charset val="134"/>
      </rPr>
      <t>万元，特色养殖（中蜂）</t>
    </r>
    <r>
      <rPr>
        <sz val="16"/>
        <rFont val="Times New Roman"/>
        <charset val="134"/>
      </rPr>
      <t>9</t>
    </r>
    <r>
      <rPr>
        <sz val="16"/>
        <rFont val="宋体"/>
        <charset val="134"/>
      </rPr>
      <t>户</t>
    </r>
    <r>
      <rPr>
        <sz val="16"/>
        <rFont val="Times New Roman"/>
        <charset val="134"/>
      </rPr>
      <t>49</t>
    </r>
    <r>
      <rPr>
        <sz val="16"/>
        <rFont val="宋体"/>
        <charset val="134"/>
      </rPr>
      <t>箱</t>
    </r>
    <r>
      <rPr>
        <sz val="16"/>
        <rFont val="Times New Roman"/>
        <charset val="134"/>
      </rPr>
      <t>1.47</t>
    </r>
    <r>
      <rPr>
        <sz val="16"/>
        <rFont val="宋体"/>
        <charset val="134"/>
      </rPr>
      <t>万元，康田祥</t>
    </r>
    <r>
      <rPr>
        <sz val="16"/>
        <rFont val="Times New Roman"/>
        <charset val="134"/>
      </rPr>
      <t>7</t>
    </r>
    <r>
      <rPr>
        <sz val="16"/>
        <rFont val="宋体"/>
        <charset val="134"/>
      </rPr>
      <t>箱、李长生</t>
    </r>
    <r>
      <rPr>
        <sz val="16"/>
        <rFont val="Times New Roman"/>
        <charset val="134"/>
      </rPr>
      <t>5</t>
    </r>
    <r>
      <rPr>
        <sz val="16"/>
        <rFont val="宋体"/>
        <charset val="134"/>
      </rPr>
      <t>箱、李建刚</t>
    </r>
    <r>
      <rPr>
        <sz val="16"/>
        <rFont val="Times New Roman"/>
        <charset val="134"/>
      </rPr>
      <t>5</t>
    </r>
    <r>
      <rPr>
        <sz val="16"/>
        <rFont val="宋体"/>
        <charset val="134"/>
      </rPr>
      <t>箱、蒲具祥</t>
    </r>
    <r>
      <rPr>
        <sz val="16"/>
        <rFont val="Times New Roman"/>
        <charset val="134"/>
      </rPr>
      <t>5</t>
    </r>
    <r>
      <rPr>
        <sz val="16"/>
        <rFont val="宋体"/>
        <charset val="134"/>
      </rPr>
      <t>箱、陈海鹏</t>
    </r>
    <r>
      <rPr>
        <sz val="16"/>
        <rFont val="Times New Roman"/>
        <charset val="134"/>
      </rPr>
      <t>5</t>
    </r>
    <r>
      <rPr>
        <sz val="16"/>
        <rFont val="宋体"/>
        <charset val="134"/>
      </rPr>
      <t>箱、汪春林</t>
    </r>
    <r>
      <rPr>
        <sz val="16"/>
        <rFont val="Times New Roman"/>
        <charset val="134"/>
      </rPr>
      <t>5</t>
    </r>
    <r>
      <rPr>
        <sz val="16"/>
        <rFont val="宋体"/>
        <charset val="134"/>
      </rPr>
      <t>箱、康根田</t>
    </r>
    <r>
      <rPr>
        <sz val="16"/>
        <rFont val="Times New Roman"/>
        <charset val="134"/>
      </rPr>
      <t>6</t>
    </r>
    <r>
      <rPr>
        <sz val="16"/>
        <rFont val="宋体"/>
        <charset val="134"/>
      </rPr>
      <t>箱、杨泽玉</t>
    </r>
    <r>
      <rPr>
        <sz val="16"/>
        <rFont val="Times New Roman"/>
        <charset val="134"/>
      </rPr>
      <t>5</t>
    </r>
    <r>
      <rPr>
        <sz val="16"/>
        <rFont val="宋体"/>
        <charset val="134"/>
      </rPr>
      <t>箱、王志新</t>
    </r>
    <r>
      <rPr>
        <sz val="16"/>
        <rFont val="Times New Roman"/>
        <charset val="134"/>
      </rPr>
      <t>6</t>
    </r>
    <r>
      <rPr>
        <sz val="16"/>
        <rFont val="宋体"/>
        <charset val="134"/>
      </rPr>
      <t>箱；寺湾村特色种植（微菜园）</t>
    </r>
    <r>
      <rPr>
        <sz val="16"/>
        <rFont val="Times New Roman"/>
        <charset val="134"/>
      </rPr>
      <t>1</t>
    </r>
    <r>
      <rPr>
        <sz val="16"/>
        <rFont val="宋体"/>
        <charset val="134"/>
      </rPr>
      <t>户</t>
    </r>
    <r>
      <rPr>
        <sz val="16"/>
        <rFont val="Times New Roman"/>
        <charset val="134"/>
      </rPr>
      <t>0.15</t>
    </r>
    <r>
      <rPr>
        <sz val="16"/>
        <rFont val="宋体"/>
        <charset val="134"/>
      </rPr>
      <t>万元，特色养殖（中蜂）</t>
    </r>
    <r>
      <rPr>
        <sz val="16"/>
        <rFont val="Times New Roman"/>
        <charset val="134"/>
      </rPr>
      <t>9</t>
    </r>
    <r>
      <rPr>
        <sz val="16"/>
        <rFont val="宋体"/>
        <charset val="134"/>
      </rPr>
      <t>户</t>
    </r>
    <r>
      <rPr>
        <sz val="16"/>
        <rFont val="Times New Roman"/>
        <charset val="134"/>
      </rPr>
      <t>160</t>
    </r>
    <r>
      <rPr>
        <sz val="16"/>
        <rFont val="宋体"/>
        <charset val="134"/>
      </rPr>
      <t>箱</t>
    </r>
    <r>
      <rPr>
        <sz val="16"/>
        <rFont val="Times New Roman"/>
        <charset val="134"/>
      </rPr>
      <t>4.8</t>
    </r>
    <r>
      <rPr>
        <sz val="16"/>
        <rFont val="宋体"/>
        <charset val="134"/>
      </rPr>
      <t>万元，蒲玉堂</t>
    </r>
    <r>
      <rPr>
        <sz val="16"/>
        <rFont val="Times New Roman"/>
        <charset val="134"/>
      </rPr>
      <t>20</t>
    </r>
    <r>
      <rPr>
        <sz val="16"/>
        <rFont val="宋体"/>
        <charset val="134"/>
      </rPr>
      <t>箱、李院院</t>
    </r>
    <r>
      <rPr>
        <sz val="16"/>
        <rFont val="Times New Roman"/>
        <charset val="134"/>
      </rPr>
      <t>20</t>
    </r>
    <r>
      <rPr>
        <sz val="16"/>
        <rFont val="宋体"/>
        <charset val="134"/>
      </rPr>
      <t>箱、李金保</t>
    </r>
    <r>
      <rPr>
        <sz val="16"/>
        <rFont val="Times New Roman"/>
        <charset val="134"/>
      </rPr>
      <t>25</t>
    </r>
    <r>
      <rPr>
        <sz val="16"/>
        <rFont val="宋体"/>
        <charset val="134"/>
      </rPr>
      <t>箱、王和平</t>
    </r>
    <r>
      <rPr>
        <sz val="16"/>
        <rFont val="Times New Roman"/>
        <charset val="134"/>
      </rPr>
      <t>20</t>
    </r>
    <r>
      <rPr>
        <sz val="16"/>
        <rFont val="宋体"/>
        <charset val="134"/>
      </rPr>
      <t>箱、李金强</t>
    </r>
    <r>
      <rPr>
        <sz val="16"/>
        <rFont val="Times New Roman"/>
        <charset val="134"/>
      </rPr>
      <t>10</t>
    </r>
    <r>
      <rPr>
        <sz val="16"/>
        <rFont val="宋体"/>
        <charset val="134"/>
      </rPr>
      <t>箱、赵长义</t>
    </r>
    <r>
      <rPr>
        <sz val="16"/>
        <rFont val="Times New Roman"/>
        <charset val="134"/>
      </rPr>
      <t>20</t>
    </r>
    <r>
      <rPr>
        <sz val="16"/>
        <rFont val="宋体"/>
        <charset val="134"/>
      </rPr>
      <t>箱、桑招芹</t>
    </r>
    <r>
      <rPr>
        <sz val="16"/>
        <rFont val="Times New Roman"/>
        <charset val="134"/>
      </rPr>
      <t>10</t>
    </r>
    <r>
      <rPr>
        <sz val="16"/>
        <rFont val="宋体"/>
        <charset val="134"/>
      </rPr>
      <t>箱、李存志</t>
    </r>
    <r>
      <rPr>
        <sz val="16"/>
        <rFont val="Times New Roman"/>
        <charset val="134"/>
      </rPr>
      <t>10</t>
    </r>
    <r>
      <rPr>
        <sz val="16"/>
        <rFont val="宋体"/>
        <charset val="134"/>
      </rPr>
      <t>箱、李连志</t>
    </r>
    <r>
      <rPr>
        <sz val="16"/>
        <rFont val="Times New Roman"/>
        <charset val="134"/>
      </rPr>
      <t>25</t>
    </r>
    <r>
      <rPr>
        <sz val="16"/>
        <rFont val="宋体"/>
        <charset val="134"/>
      </rPr>
      <t>箱。</t>
    </r>
  </si>
  <si>
    <t>闫家乡一般户庭院经济补助项目22户，补助资金8.07万元，其中：后山村3户王育荣、张菊英、王常荣申报实施庭院经济菜园种植小菜园，每户补助1500元，共计0.45万元；王存虎申报庭院生产生活服务小卖部20平米以上，总计资金0.6万元；王军秀申报中蜂补助项目5箱，每箱补助300元，共计0.15万元。神树村发展庭院经济特色种植5户（铁有社、毛小平、马英桃、马世荣、黎女女），每户补助1500元，共计0.75万元。王坪村申报特色养殖中蜂2户13箱，其中杨大留3箱、王治怀10箱，补助0.39万元。付堡村申报庭院特色养殖中蜂1户20箱，李富强20箱，每箱补助300元，合计0.6万元。朝阳村申报庭院特色养殖中蜂6户147箱，其中马国录10箱、马维斌5箱、丁小平33箱、马小东33箱、马维强33箱、马维俊33箱，每箱补助300元，共计4.41万元。丁河村申报庭院特色养殖2户20箱，马成荣、杨德福各10箱，每箱补助300元，共计0.6万元。在车古村申请庭院经济特色养殖中蜂1户4箱，黎生宝4箱，每箱补助300元，共计0.12万元。</t>
  </si>
  <si>
    <t>龙山镇一般户庭院生产生活服务补助项目</t>
  </si>
  <si>
    <t>一般户龙山镇庭院经济共77户，34.14万元，其中：北街村1户0.5万元，蔡哈山经营油坊，补助0.5万元；南梁村庭院经济特色种植3户0.45万元，李盘石菜园（面积60㎡），张全生菜园（面积60㎡），马五斤菜园（面积60㎡）；西川村共3户，补助2.6万元，其中：汪永平发展庭院特色养殖，养殖鸡1000只，补助1万元；汪建军发展庭院特色养殖，养殖鸡1000只，补助1万元；汪连连生产生活服务类开办小卖部面积24平方米，商品类别15种，补助0.6万元.西沟村实施庭院经济11户，4.65万元，其中发展庭院特色种植3户0.45万元（杨金桃种植蔬菜60平方米，补助资金0.15万元；马连生种植蔬菜60平方米，补助资金0.15万元；豆粉娥种植蔬菜60平方米，补助资金0.15万元）；发展庭院生产生活服务8户4.2万元。苏小兰生产生活服务类开办小卖部面积24平方米，商品类别15种，补助0.6万元，李俊录生产生活服务类开办小卖部面积23平方米，商品类别15种，补助0.6万元，李勇生产生活服务类开办小卖部面积22平方米，商品类别15种，补助0.6万元，李兆军生产生活服务类开办小卖部面积15平方米，商品类别15种，补助0.3万元，李双彦生产生活服务类开办小卖部面积15平方米，商品类别15种，补助0.3万元；蒲长安生产生活服务类开办小卖部面积23平方米，商品类别15种，补助0.6万元；李春梅生产生活服务类开办小卖部面积22平方米，商品类别15种，补助0.6万元；马建华生产生活服务类开办小卖部面积23平方米，商品类别15种，补助0.6万元；李山村3户1.8万元(妥建忠养殖中蜂养殖30箱，0.9万元；马瑞珍生产生活服务类开办小卖部面积15平方米，商品类别15种，补助0.3万元，马宝全生产生活服务类开办小卖部面积24平方米，商品类别15种，补助0.6万元。西门村新建一般户庭院经济5户2.3万元，其中：王龙龙馒头面条作坊1户，补助0.5万元；鸽子养殖2户，马具元养殖200只补助0.2万元、马国元养殖200只补助0.2万元；马鹏程面粉加工作坊1户，补助0.5万元；蜜蜂养殖1户，马有仓30箱，补助0.9万元；连柯村2户1.56万元，李青茂生产生活服务类开办小卖部面积50平方米，商品类别20种，补助0.6万元、李具峰中蜂32箱0.96万元北河村一般户2户共补助1.6万元，何牛胡生产生活服务类开办小卖部面积23平方米，商品类别15种，补助0.6万元，发展庭院特色养殖一般户1户马宝珍养殖鸡1000只，补助资金1万元；芦塬村一般户实施庭院经济7户1.5万元，均为房前屋后种植蔬菜户，每户补助资金1500元（王志强种植面积150平方米，马小鱼120平方米，杨小周120平方米，马金鱼80平方米，王继贤80平方米，孙小荣80平方米），杨彦武生产生活服务类开办小卖部面积25平方米，商品类别15种，补助0.6万元，南街村投入4.95万元帮助11户一般户发展庭院经济。其中发展庭院特色种植1户何尔沙种植蔬菜，面积60每平方米，补助0.15万元；发展庭院特色手工9户，每户补助0.5万元，共补助4.5万元：其中李六十、李小平、李国栋、李二麻、李志林加工豆腐，喜中元甜醅加工，马福全馒头加工，李秉荣手工醋加工，王社木油坊；发展庭院生产生活服务1户，马福荣开小卖部15平米，商品种类10种，补助0.3万元。官泉村4户 1.12 万元，其中何军林手工案板200件，补助0.2万元，刘智忠手工桌子200件，补助0.2万元。洪江喜1户120只鸽子养殖补助0.12万元，洪亮生产生活服务类开办小卖部面积22平方米，商品类别35种，补助0.6万元；韩川村7户3.96万元。马新生生产生活服务类开办小卖部面积 22 平方米，商品类别 15 种，补助0.6万元。韩德宝生产生活服务类开办小卖部面积 25 平方米，商品类别 15 种，补助 0.6万元。张海喜生产生活服务类开办小卖部面积 25 平方米，商品类别 15 种，补助0.6万元。张富良生产生活服务类开办小卖部面积 25 平方米，商品类别 15 种，补助0.6万元。马跃（中蜂 32 箱 0.96万元）张克平（中蜂 10 箱 0.3万 元）张瑞清（中蜂 10 箱 0.3万元）。汪堡村庭院经济共3户1.1万元，其中汪社明家窗帘加工800件，补助0.8万元；桑全录种植蔬菜666.67平方米共0.15万元，汪治和种植蔬菜园72平方米，补助0.15万元；榆树村庭院经济14户补助5.45万元，其中： 1.刘云康生产生活服务类开办小卖部面积15平方米，商品类别11种，补助0.3万元。2.刘福泽生产生活服务类开办小卖部面积28平方米，商品类别16种，补助0.6万元。3.刘瑜强生产生活服务类开办小卖部面积66平方米，商品类别22种，补助0.6万元。4.李粉勤生产生活服务类开办小卖部面积30平方米，商品类别18种，补助0.6元。5.高改玉生产生活服务类开办小卖部面积15平方米，商品类别11种，补助0.3万元。6.刘守权生产生活服务类开办小卖部面积28平方米，商品类别18种，补助0.6万元。7.刘麦虎生产生活服务类开办小卖部面积16平方米，商品类别10种，补助0.3万元。8.刘新旺生产生活服务类开办小卖部面积15平方米，商品类别10种，补助0.3万元。9.刘安宁生产生活服务类开办小卖部面积66平方米，商品类别21种，补助0.6万元。10.刘孝军1户服装生产加工销售300件，补助0.3万元；11.发展特色种植3户分别为：刘新旺蔬菜种植60平米补助0.15万元、李金柱补蔬菜种植60平米补助0.15万元、杨斌斌蔬菜种植60平米补助0.15万元，14.李金旺发展农产品加工辣椒加工1户5000元；树坡村1户0.6万元，张世祥生产生活服务类开办小卖部面积26平方米，商品类别15种，补助0.6万元</t>
  </si>
  <si>
    <t>川王镇一般户庭院生产生活服务补助项目</t>
  </si>
  <si>
    <t>在川王镇3村7户投资2.65万元补贴庭院经济发展，其中在何湾村1户投资0.15万元补助庭院经济特色种植业（小菜园）；在小河村发展生产生活服务类2户（小河村海万学生产生活服务类开办饭馆，面积42平方米，补助0.5万元；小河村马建华生产生活服务开办小油坊，面积34平方米，补助0.5万元）；冯家村2户0.3万元（李和平农户申报养兔奖补200只共0.2万元；马阿旦农户申报养兔奖补100只共0.1万元）；马达村共2户0.45万元发展庭院经济，其中特色养殖业1户（补助0.15万元养殖150只成年鸡）；生产生活服务类1户（马达村马保元生产生活服务类开办小卖部面积16平方米，商品类别21种，补助0.3万元）；海湾村1户投资0.75万元发展庭院经济特色养殖 （海湾村马世忠申报中蜂25群）。</t>
  </si>
  <si>
    <t>胡川镇一般户庭院经济到户补助项目</t>
  </si>
  <si>
    <r>
      <rPr>
        <sz val="16"/>
        <rFont val="宋体"/>
        <charset val="134"/>
      </rPr>
      <t>胡川镇投资</t>
    </r>
    <r>
      <rPr>
        <sz val="16"/>
        <rFont val="Times New Roman"/>
        <charset val="134"/>
      </rPr>
      <t>15.44</t>
    </r>
    <r>
      <rPr>
        <sz val="16"/>
        <rFont val="宋体"/>
        <charset val="134"/>
      </rPr>
      <t>万元，其中：柳湾村特色养殖中蜂</t>
    </r>
    <r>
      <rPr>
        <sz val="16"/>
        <rFont val="Times New Roman"/>
        <charset val="134"/>
      </rPr>
      <t>2</t>
    </r>
    <r>
      <rPr>
        <sz val="16"/>
        <rFont val="宋体"/>
        <charset val="134"/>
      </rPr>
      <t>户</t>
    </r>
    <r>
      <rPr>
        <sz val="16"/>
        <rFont val="Times New Roman"/>
        <charset val="134"/>
      </rPr>
      <t>12</t>
    </r>
    <r>
      <rPr>
        <sz val="16"/>
        <rFont val="宋体"/>
        <charset val="134"/>
      </rPr>
      <t>箱（马正福</t>
    </r>
    <r>
      <rPr>
        <sz val="16"/>
        <rFont val="Times New Roman"/>
        <charset val="134"/>
      </rPr>
      <t>10</t>
    </r>
    <r>
      <rPr>
        <sz val="16"/>
        <rFont val="宋体"/>
        <charset val="134"/>
      </rPr>
      <t>箱，马明道</t>
    </r>
    <r>
      <rPr>
        <sz val="16"/>
        <rFont val="Times New Roman"/>
        <charset val="134"/>
      </rPr>
      <t>2</t>
    </r>
    <r>
      <rPr>
        <sz val="16"/>
        <rFont val="宋体"/>
        <charset val="134"/>
      </rPr>
      <t>箱），投资</t>
    </r>
    <r>
      <rPr>
        <sz val="16"/>
        <rFont val="Times New Roman"/>
        <charset val="134"/>
      </rPr>
      <t>0.36</t>
    </r>
    <r>
      <rPr>
        <sz val="16"/>
        <rFont val="宋体"/>
        <charset val="134"/>
      </rPr>
      <t>万元；宁马村特色种植业</t>
    </r>
    <r>
      <rPr>
        <sz val="16"/>
        <rFont val="Times New Roman"/>
        <charset val="134"/>
      </rPr>
      <t>17</t>
    </r>
    <r>
      <rPr>
        <sz val="16"/>
        <rFont val="宋体"/>
        <charset val="134"/>
      </rPr>
      <t>户（马志珍、马素福、马志林、米文义、米尚义、王剑、李石留、丁志云、于海连、王桃英、王国玉、王五斤、马永贵、王剑清、马继发、王素麻、马明明），特色养殖中蜂</t>
    </r>
    <r>
      <rPr>
        <sz val="16"/>
        <rFont val="Times New Roman"/>
        <charset val="134"/>
      </rPr>
      <t>3</t>
    </r>
    <r>
      <rPr>
        <sz val="16"/>
        <rFont val="宋体"/>
        <charset val="134"/>
      </rPr>
      <t>户</t>
    </r>
    <r>
      <rPr>
        <sz val="16"/>
        <rFont val="Times New Roman"/>
        <charset val="134"/>
      </rPr>
      <t>21</t>
    </r>
    <r>
      <rPr>
        <sz val="16"/>
        <rFont val="宋体"/>
        <charset val="134"/>
      </rPr>
      <t>箱（米文有</t>
    </r>
    <r>
      <rPr>
        <sz val="16"/>
        <rFont val="Times New Roman"/>
        <charset val="134"/>
      </rPr>
      <t>9</t>
    </r>
    <r>
      <rPr>
        <sz val="16"/>
        <rFont val="宋体"/>
        <charset val="134"/>
      </rPr>
      <t>箱、马永峰</t>
    </r>
    <r>
      <rPr>
        <sz val="16"/>
        <rFont val="Times New Roman"/>
        <charset val="134"/>
      </rPr>
      <t>9</t>
    </r>
    <r>
      <rPr>
        <sz val="16"/>
        <rFont val="宋体"/>
        <charset val="134"/>
      </rPr>
      <t>箱、马万林</t>
    </r>
    <r>
      <rPr>
        <sz val="16"/>
        <rFont val="Times New Roman"/>
        <charset val="134"/>
      </rPr>
      <t>3</t>
    </r>
    <r>
      <rPr>
        <sz val="16"/>
        <rFont val="宋体"/>
        <charset val="134"/>
      </rPr>
      <t>箱），投资</t>
    </r>
    <r>
      <rPr>
        <sz val="16"/>
        <rFont val="Times New Roman"/>
        <charset val="134"/>
      </rPr>
      <t>3.18</t>
    </r>
    <r>
      <rPr>
        <sz val="16"/>
        <rFont val="宋体"/>
        <charset val="134"/>
      </rPr>
      <t>万元；阳山村特色养殖中蜂</t>
    </r>
    <r>
      <rPr>
        <sz val="16"/>
        <rFont val="Times New Roman"/>
        <charset val="134"/>
      </rPr>
      <t>2</t>
    </r>
    <r>
      <rPr>
        <sz val="16"/>
        <rFont val="宋体"/>
        <charset val="134"/>
      </rPr>
      <t>户</t>
    </r>
    <r>
      <rPr>
        <sz val="16"/>
        <rFont val="Times New Roman"/>
        <charset val="134"/>
      </rPr>
      <t>20</t>
    </r>
    <r>
      <rPr>
        <sz val="16"/>
        <rFont val="宋体"/>
        <charset val="134"/>
      </rPr>
      <t>箱（肖百哈</t>
    </r>
    <r>
      <rPr>
        <sz val="16"/>
        <rFont val="Times New Roman"/>
        <charset val="134"/>
      </rPr>
      <t>10</t>
    </r>
    <r>
      <rPr>
        <sz val="16"/>
        <rFont val="宋体"/>
        <charset val="134"/>
      </rPr>
      <t>箱</t>
    </r>
    <r>
      <rPr>
        <sz val="16"/>
        <rFont val="Times New Roman"/>
        <charset val="134"/>
      </rPr>
      <t xml:space="preserve"> </t>
    </r>
    <r>
      <rPr>
        <sz val="16"/>
        <rFont val="宋体"/>
        <charset val="134"/>
      </rPr>
      <t>、王喆</t>
    </r>
    <r>
      <rPr>
        <sz val="16"/>
        <rFont val="Times New Roman"/>
        <charset val="134"/>
      </rPr>
      <t>10</t>
    </r>
    <r>
      <rPr>
        <sz val="16"/>
        <rFont val="宋体"/>
        <charset val="134"/>
      </rPr>
      <t>箱），特色种植业</t>
    </r>
    <r>
      <rPr>
        <sz val="16"/>
        <rFont val="Times New Roman"/>
        <charset val="134"/>
      </rPr>
      <t>4</t>
    </r>
    <r>
      <rPr>
        <sz val="16"/>
        <rFont val="宋体"/>
        <charset val="134"/>
      </rPr>
      <t>户（马国中、沙学科、马力夜、田国学），投资</t>
    </r>
    <r>
      <rPr>
        <sz val="16"/>
        <rFont val="Times New Roman"/>
        <charset val="134"/>
      </rPr>
      <t>1.2</t>
    </r>
    <r>
      <rPr>
        <sz val="16"/>
        <rFont val="宋体"/>
        <charset val="134"/>
      </rPr>
      <t>万元；仓下村庭院特色种植</t>
    </r>
    <r>
      <rPr>
        <sz val="16"/>
        <rFont val="Times New Roman"/>
        <charset val="134"/>
      </rPr>
      <t>6</t>
    </r>
    <r>
      <rPr>
        <sz val="16"/>
        <rFont val="宋体"/>
        <charset val="134"/>
      </rPr>
      <t>户（马建荣、马玉平、马义牙、马福科、杨喜喜、马明礼），投资</t>
    </r>
    <r>
      <rPr>
        <sz val="16"/>
        <rFont val="Times New Roman"/>
        <charset val="134"/>
      </rPr>
      <t>0.9</t>
    </r>
    <r>
      <rPr>
        <sz val="16"/>
        <rFont val="宋体"/>
        <charset val="134"/>
      </rPr>
      <t>万元；窑上村庭院特色种植</t>
    </r>
    <r>
      <rPr>
        <sz val="16"/>
        <rFont val="Times New Roman"/>
        <charset val="134"/>
      </rPr>
      <t>26</t>
    </r>
    <r>
      <rPr>
        <sz val="16"/>
        <rFont val="宋体"/>
        <charset val="134"/>
      </rPr>
      <t>户（李召生、马春理、马建清、马咪兰、马志荣、马主麻、咸胡玲、咸孝荣、咸来存、海志刚、海明发、海正荣、海忠杰、李存娃、海明杰、马建平、海万林、海忠祥、毛召存、海忠荣、马志珍、马有利、马五斤、马福平、马彦虎、马彦清），投资</t>
    </r>
    <r>
      <rPr>
        <sz val="16"/>
        <rFont val="Times New Roman"/>
        <charset val="134"/>
      </rPr>
      <t>3.9</t>
    </r>
    <r>
      <rPr>
        <sz val="16"/>
        <rFont val="宋体"/>
        <charset val="134"/>
      </rPr>
      <t>万元；胡川村特色养殖业</t>
    </r>
    <r>
      <rPr>
        <sz val="16"/>
        <rFont val="Times New Roman"/>
        <charset val="134"/>
      </rPr>
      <t>2</t>
    </r>
    <r>
      <rPr>
        <sz val="16"/>
        <rFont val="宋体"/>
        <charset val="134"/>
      </rPr>
      <t>户</t>
    </r>
    <r>
      <rPr>
        <sz val="16"/>
        <rFont val="Times New Roman"/>
        <charset val="134"/>
      </rPr>
      <t>30</t>
    </r>
    <r>
      <rPr>
        <sz val="16"/>
        <rFont val="宋体"/>
        <charset val="134"/>
      </rPr>
      <t>箱（李忠林</t>
    </r>
    <r>
      <rPr>
        <sz val="16"/>
        <rFont val="Times New Roman"/>
        <charset val="134"/>
      </rPr>
      <t>15</t>
    </r>
    <r>
      <rPr>
        <sz val="16"/>
        <rFont val="宋体"/>
        <charset val="134"/>
      </rPr>
      <t>箱，马满素</t>
    </r>
    <r>
      <rPr>
        <sz val="16"/>
        <rFont val="Times New Roman"/>
        <charset val="134"/>
      </rPr>
      <t>15</t>
    </r>
    <r>
      <rPr>
        <sz val="16"/>
        <rFont val="宋体"/>
        <charset val="134"/>
      </rPr>
      <t>箱），特色食品加工（李志强）</t>
    </r>
    <r>
      <rPr>
        <sz val="16"/>
        <rFont val="Times New Roman"/>
        <charset val="134"/>
      </rPr>
      <t>1</t>
    </r>
    <r>
      <rPr>
        <sz val="16"/>
        <rFont val="宋体"/>
        <charset val="134"/>
      </rPr>
      <t>户</t>
    </r>
    <r>
      <rPr>
        <sz val="16"/>
        <rFont val="Times New Roman"/>
        <charset val="134"/>
      </rPr>
      <t>0.5</t>
    </r>
    <r>
      <rPr>
        <sz val="16"/>
        <rFont val="宋体"/>
        <charset val="134"/>
      </rPr>
      <t>万元，投资</t>
    </r>
    <r>
      <rPr>
        <sz val="16"/>
        <rFont val="Times New Roman"/>
        <charset val="134"/>
      </rPr>
      <t>1.4</t>
    </r>
    <r>
      <rPr>
        <sz val="16"/>
        <rFont val="宋体"/>
        <charset val="134"/>
      </rPr>
      <t>万元；后湾村特色养殖业</t>
    </r>
    <r>
      <rPr>
        <sz val="16"/>
        <rFont val="Times New Roman"/>
        <charset val="134"/>
      </rPr>
      <t>1</t>
    </r>
    <r>
      <rPr>
        <sz val="16"/>
        <rFont val="宋体"/>
        <charset val="134"/>
      </rPr>
      <t>户</t>
    </r>
    <r>
      <rPr>
        <sz val="16"/>
        <rFont val="Times New Roman"/>
        <charset val="134"/>
      </rPr>
      <t>30</t>
    </r>
    <r>
      <rPr>
        <sz val="16"/>
        <rFont val="宋体"/>
        <charset val="134"/>
      </rPr>
      <t>箱（杨占祥</t>
    </r>
    <r>
      <rPr>
        <sz val="16"/>
        <rFont val="Times New Roman"/>
        <charset val="134"/>
      </rPr>
      <t>30</t>
    </r>
    <r>
      <rPr>
        <sz val="16"/>
        <rFont val="宋体"/>
        <charset val="134"/>
      </rPr>
      <t>箱），投资</t>
    </r>
    <r>
      <rPr>
        <sz val="16"/>
        <rFont val="Times New Roman"/>
        <charset val="134"/>
      </rPr>
      <t>0.9</t>
    </r>
    <r>
      <rPr>
        <sz val="16"/>
        <rFont val="宋体"/>
        <charset val="134"/>
      </rPr>
      <t>万元；张堡村特色养殖业</t>
    </r>
    <r>
      <rPr>
        <sz val="16"/>
        <rFont val="Times New Roman"/>
        <charset val="134"/>
      </rPr>
      <t>2</t>
    </r>
    <r>
      <rPr>
        <sz val="16"/>
        <rFont val="宋体"/>
        <charset val="134"/>
      </rPr>
      <t>户</t>
    </r>
    <r>
      <rPr>
        <sz val="16"/>
        <rFont val="Times New Roman"/>
        <charset val="134"/>
      </rPr>
      <t>30</t>
    </r>
    <r>
      <rPr>
        <sz val="16"/>
        <rFont val="宋体"/>
        <charset val="134"/>
      </rPr>
      <t>箱（马六斤</t>
    </r>
    <r>
      <rPr>
        <sz val="16"/>
        <rFont val="Times New Roman"/>
        <charset val="134"/>
      </rPr>
      <t>15</t>
    </r>
    <r>
      <rPr>
        <sz val="16"/>
        <rFont val="宋体"/>
        <charset val="134"/>
      </rPr>
      <t>箱，马素夫夜</t>
    </r>
    <r>
      <rPr>
        <sz val="16"/>
        <rFont val="Times New Roman"/>
        <charset val="134"/>
      </rPr>
      <t>15</t>
    </r>
    <r>
      <rPr>
        <sz val="16"/>
        <rFont val="宋体"/>
        <charset val="134"/>
      </rPr>
      <t>箱），投资</t>
    </r>
    <r>
      <rPr>
        <sz val="16"/>
        <rFont val="Times New Roman"/>
        <charset val="134"/>
      </rPr>
      <t>0.9</t>
    </r>
    <r>
      <rPr>
        <sz val="16"/>
        <rFont val="宋体"/>
        <charset val="134"/>
      </rPr>
      <t>万元；前梁村特色养殖业</t>
    </r>
    <r>
      <rPr>
        <sz val="16"/>
        <rFont val="Times New Roman"/>
        <charset val="134"/>
      </rPr>
      <t>2</t>
    </r>
    <r>
      <rPr>
        <sz val="16"/>
        <rFont val="宋体"/>
        <charset val="134"/>
      </rPr>
      <t>户</t>
    </r>
    <r>
      <rPr>
        <sz val="16"/>
        <rFont val="Times New Roman"/>
        <charset val="134"/>
      </rPr>
      <t>20</t>
    </r>
    <r>
      <rPr>
        <sz val="16"/>
        <rFont val="宋体"/>
        <charset val="134"/>
      </rPr>
      <t>箱（丁志科</t>
    </r>
    <r>
      <rPr>
        <sz val="16"/>
        <rFont val="Times New Roman"/>
        <charset val="134"/>
      </rPr>
      <t>10</t>
    </r>
    <r>
      <rPr>
        <sz val="16"/>
        <rFont val="宋体"/>
        <charset val="134"/>
      </rPr>
      <t>箱，马有清</t>
    </r>
    <r>
      <rPr>
        <sz val="16"/>
        <rFont val="Times New Roman"/>
        <charset val="134"/>
      </rPr>
      <t>10</t>
    </r>
    <r>
      <rPr>
        <sz val="16"/>
        <rFont val="宋体"/>
        <charset val="134"/>
      </rPr>
      <t>箱），投资</t>
    </r>
    <r>
      <rPr>
        <sz val="16"/>
        <rFont val="Times New Roman"/>
        <charset val="134"/>
      </rPr>
      <t>0.6</t>
    </r>
    <r>
      <rPr>
        <sz val="16"/>
        <rFont val="宋体"/>
        <charset val="134"/>
      </rPr>
      <t>万元；潘峪村特色养殖业</t>
    </r>
    <r>
      <rPr>
        <sz val="16"/>
        <rFont val="Times New Roman"/>
        <charset val="134"/>
      </rPr>
      <t>5</t>
    </r>
    <r>
      <rPr>
        <sz val="16"/>
        <rFont val="宋体"/>
        <charset val="134"/>
      </rPr>
      <t>户</t>
    </r>
    <r>
      <rPr>
        <sz val="16"/>
        <rFont val="Times New Roman"/>
        <charset val="134"/>
      </rPr>
      <t>50</t>
    </r>
    <r>
      <rPr>
        <sz val="16"/>
        <rFont val="宋体"/>
        <charset val="134"/>
      </rPr>
      <t>箱（马拾一</t>
    </r>
    <r>
      <rPr>
        <sz val="16"/>
        <rFont val="Times New Roman"/>
        <charset val="134"/>
      </rPr>
      <t>5</t>
    </r>
    <r>
      <rPr>
        <sz val="16"/>
        <rFont val="宋体"/>
        <charset val="134"/>
      </rPr>
      <t>箱、马喜娃</t>
    </r>
    <r>
      <rPr>
        <sz val="16"/>
        <rFont val="Times New Roman"/>
        <charset val="134"/>
      </rPr>
      <t>5</t>
    </r>
    <r>
      <rPr>
        <sz val="16"/>
        <rFont val="宋体"/>
        <charset val="134"/>
      </rPr>
      <t>箱、马继堂</t>
    </r>
    <r>
      <rPr>
        <sz val="16"/>
        <rFont val="Times New Roman"/>
        <charset val="134"/>
      </rPr>
      <t>31</t>
    </r>
    <r>
      <rPr>
        <sz val="16"/>
        <rFont val="宋体"/>
        <charset val="134"/>
      </rPr>
      <t>箱、杨贵贵</t>
    </r>
    <r>
      <rPr>
        <sz val="16"/>
        <rFont val="Times New Roman"/>
        <charset val="134"/>
      </rPr>
      <t>4</t>
    </r>
    <r>
      <rPr>
        <sz val="16"/>
        <rFont val="宋体"/>
        <charset val="134"/>
      </rPr>
      <t>箱、艾宝平</t>
    </r>
    <r>
      <rPr>
        <sz val="16"/>
        <rFont val="Times New Roman"/>
        <charset val="134"/>
      </rPr>
      <t>5</t>
    </r>
    <r>
      <rPr>
        <sz val="16"/>
        <rFont val="宋体"/>
        <charset val="134"/>
      </rPr>
      <t>箱），投资</t>
    </r>
    <r>
      <rPr>
        <sz val="16"/>
        <rFont val="Times New Roman"/>
        <charset val="134"/>
      </rPr>
      <t>1.5</t>
    </r>
    <r>
      <rPr>
        <sz val="16"/>
        <rFont val="宋体"/>
        <charset val="134"/>
      </rPr>
      <t>万元；祁沟村特色养殖业</t>
    </r>
    <r>
      <rPr>
        <sz val="16"/>
        <rFont val="Times New Roman"/>
        <charset val="134"/>
      </rPr>
      <t>1</t>
    </r>
    <r>
      <rPr>
        <sz val="16"/>
        <rFont val="宋体"/>
        <charset val="134"/>
      </rPr>
      <t>户</t>
    </r>
    <r>
      <rPr>
        <sz val="16"/>
        <rFont val="Times New Roman"/>
        <charset val="134"/>
      </rPr>
      <t>20</t>
    </r>
    <r>
      <rPr>
        <sz val="16"/>
        <rFont val="宋体"/>
        <charset val="134"/>
      </rPr>
      <t>箱（马存福</t>
    </r>
    <r>
      <rPr>
        <sz val="16"/>
        <rFont val="Times New Roman"/>
        <charset val="134"/>
      </rPr>
      <t>20</t>
    </r>
    <r>
      <rPr>
        <sz val="16"/>
        <rFont val="宋体"/>
        <charset val="134"/>
      </rPr>
      <t>箱），投资</t>
    </r>
    <r>
      <rPr>
        <sz val="16"/>
        <rFont val="Times New Roman"/>
        <charset val="134"/>
      </rPr>
      <t>0.6</t>
    </r>
    <r>
      <rPr>
        <sz val="16"/>
        <rFont val="宋体"/>
        <charset val="134"/>
      </rPr>
      <t>万元。</t>
    </r>
  </si>
  <si>
    <t>刘堡镇一般户庭院生产生活服务补助项目</t>
  </si>
  <si>
    <t>共计17村157户33.77万元。其中董家村共计9户1.47万元，特色养殖9户49箱1.47万元；丰银村共计12户1.95万元，特色种植微菜园7户1.05万元，特色养殖鸽子3户300只0.3万元，小卖部2户0.6万元（1户一般户生产生活服务类开办小卖部面积23平方米，商品类别20种，补助3000元；1户一般户生产生活服务类开办小卖部面积26平方米，商品类别22种，补助3000元。）；米家村共计13户2.55万元，特色养殖中蜂5户30箱0.9万元，特色种植微菜园7户共1.05万元，开办生产生活服务类小卖部1户，面积40平方米，商品类别26种，补助6000元。赵湾村特色养殖4户共计0.55万元（鸽子1户100只0.1万元、中蜂养殖3户15箱0.45万元）；高家村共计9户1.75万元，特色种植微菜园7户7座1.05万元，特色养殖兔子1户200只，共计0.2万元，小作坊食用油加工1个0.5万元；李山村特色种植微菜园6户6座0.9万元；刘堡村11户4.52万元，其中特色养殖中蜂3户24箱0.72万元，特色种植微菜园2户0.3万元，小卖部20平米以上，商品类别30以上共5户3万元，油坊1户0.5万元；芦科村特色养殖中蜂20户143箱4.29万元；罗湾村共计3户0.66万元，特色养殖中蜂1户12箱共计0.36万元，特色种植微菜园2户2个共0.3万元；王家村特色养殖中蜂5户25箱0.75万元；峡里村共计1户0.3万元，其中特色养殖1户10箱0.3万元；小湾村特色养殖4户0.95万元（鸽子2户200只0.2万元、中蜂2户25箱0.75万元）；杜家村共28户6.35万元，庭院生产生活服务3户1.8万元（其中3个小卖部（1户小卖部面积20平方米，商品类别15种，补助6000元、1户小卖部面积23平方米，商品类别15种，补助6000元、1户小卖部面积21平方米，商品类别16种，补助6000元），特色养殖鸽子5户500只0.5万元，馒头面条食品作坊1户0.5万元。微菜园13户1.95万元，中蜂5户20箱0.6万元；郑沟村共计13户，4.08万元。其中特色养殖中蜂12户126箱共3.78万元，小卖铺1户，面积16平方，经营商品35种，补贴3000元；五星村特色养殖中蜂10户30箱0.9万元；窑儿村共计8户1.5万元，其中特色种植微菜园7户7个共1.05万元，特色中蜂养殖1户15箱0.45万元；王山村特色养殖中蜂1户10箱共0.3万元。</t>
  </si>
  <si>
    <t>恭门镇一般户庭院生产生活服务补助项目</t>
  </si>
  <si>
    <r>
      <rPr>
        <sz val="16"/>
        <rFont val="宋体"/>
        <charset val="134"/>
      </rPr>
      <t>特色种植庭院经济发展项目共</t>
    </r>
    <r>
      <rPr>
        <sz val="16"/>
        <rFont val="Times New Roman"/>
        <charset val="0"/>
      </rPr>
      <t>114</t>
    </r>
    <r>
      <rPr>
        <sz val="16"/>
        <rFont val="宋体"/>
        <charset val="134"/>
      </rPr>
      <t>户</t>
    </r>
    <r>
      <rPr>
        <sz val="16"/>
        <rFont val="Times New Roman"/>
        <charset val="0"/>
      </rPr>
      <t>17.1</t>
    </r>
    <r>
      <rPr>
        <sz val="16"/>
        <rFont val="宋体"/>
        <charset val="134"/>
      </rPr>
      <t>万元。梁湾村</t>
    </r>
    <r>
      <rPr>
        <sz val="16"/>
        <rFont val="Times New Roman"/>
        <charset val="0"/>
      </rPr>
      <t>26</t>
    </r>
    <r>
      <rPr>
        <sz val="16"/>
        <rFont val="宋体"/>
        <charset val="134"/>
      </rPr>
      <t>户</t>
    </r>
    <r>
      <rPr>
        <sz val="16"/>
        <rFont val="Times New Roman"/>
        <charset val="0"/>
      </rPr>
      <t>16</t>
    </r>
    <r>
      <rPr>
        <sz val="16"/>
        <rFont val="宋体"/>
        <charset val="134"/>
      </rPr>
      <t>亩微菜园</t>
    </r>
    <r>
      <rPr>
        <sz val="16"/>
        <rFont val="Times New Roman"/>
        <charset val="0"/>
      </rPr>
      <t>3.9</t>
    </r>
    <r>
      <rPr>
        <sz val="16"/>
        <rFont val="宋体"/>
        <charset val="134"/>
      </rPr>
      <t>万元、柳沟村</t>
    </r>
    <r>
      <rPr>
        <sz val="16"/>
        <rFont val="Times New Roman"/>
        <charset val="0"/>
      </rPr>
      <t>27</t>
    </r>
    <r>
      <rPr>
        <sz val="16"/>
        <rFont val="宋体"/>
        <charset val="134"/>
      </rPr>
      <t>户微菜园</t>
    </r>
    <r>
      <rPr>
        <sz val="16"/>
        <rFont val="Times New Roman"/>
        <charset val="0"/>
      </rPr>
      <t>4.05</t>
    </r>
    <r>
      <rPr>
        <sz val="16"/>
        <rFont val="宋体"/>
        <charset val="134"/>
      </rPr>
      <t>亩</t>
    </r>
    <r>
      <rPr>
        <sz val="16"/>
        <rFont val="Times New Roman"/>
        <charset val="0"/>
      </rPr>
      <t>4.05</t>
    </r>
    <r>
      <rPr>
        <sz val="16"/>
        <rFont val="宋体"/>
        <charset val="134"/>
      </rPr>
      <t>万元、毛磨村微菜园</t>
    </r>
    <r>
      <rPr>
        <sz val="16"/>
        <rFont val="Times New Roman"/>
        <charset val="0"/>
      </rPr>
      <t>11</t>
    </r>
    <r>
      <rPr>
        <sz val="16"/>
        <rFont val="宋体"/>
        <charset val="134"/>
      </rPr>
      <t>户</t>
    </r>
    <r>
      <rPr>
        <sz val="16"/>
        <rFont val="Times New Roman"/>
        <charset val="0"/>
      </rPr>
      <t>1.17</t>
    </r>
    <r>
      <rPr>
        <sz val="16"/>
        <rFont val="宋体"/>
        <charset val="134"/>
      </rPr>
      <t>亩</t>
    </r>
    <r>
      <rPr>
        <sz val="16"/>
        <rFont val="Times New Roman"/>
        <charset val="0"/>
      </rPr>
      <t>1.65</t>
    </r>
    <r>
      <rPr>
        <sz val="16"/>
        <rFont val="宋体"/>
        <charset val="134"/>
      </rPr>
      <t>万元、团结村</t>
    </r>
    <r>
      <rPr>
        <sz val="16"/>
        <rFont val="Times New Roman"/>
        <charset val="0"/>
      </rPr>
      <t>30</t>
    </r>
    <r>
      <rPr>
        <sz val="16"/>
        <rFont val="宋体"/>
        <charset val="134"/>
      </rPr>
      <t>户微菜园</t>
    </r>
    <r>
      <rPr>
        <sz val="16"/>
        <rFont val="Times New Roman"/>
        <charset val="0"/>
      </rPr>
      <t>4.5</t>
    </r>
    <r>
      <rPr>
        <sz val="16"/>
        <rFont val="宋体"/>
        <charset val="134"/>
      </rPr>
      <t>万元、付川村</t>
    </r>
    <r>
      <rPr>
        <sz val="16"/>
        <rFont val="Times New Roman"/>
        <charset val="0"/>
      </rPr>
      <t>20</t>
    </r>
    <r>
      <rPr>
        <sz val="16"/>
        <rFont val="宋体"/>
        <charset val="134"/>
      </rPr>
      <t>户微菜园</t>
    </r>
    <r>
      <rPr>
        <sz val="16"/>
        <rFont val="Times New Roman"/>
        <charset val="0"/>
      </rPr>
      <t>1.7</t>
    </r>
    <r>
      <rPr>
        <sz val="16"/>
        <rFont val="宋体"/>
        <charset val="134"/>
      </rPr>
      <t>亩</t>
    </r>
    <r>
      <rPr>
        <sz val="16"/>
        <rFont val="Times New Roman"/>
        <charset val="0"/>
      </rPr>
      <t>3</t>
    </r>
    <r>
      <rPr>
        <sz val="16"/>
        <rFont val="宋体"/>
        <charset val="134"/>
      </rPr>
      <t>万元；特色养殖庭院经济发展项目共</t>
    </r>
    <r>
      <rPr>
        <sz val="16"/>
        <rFont val="Times New Roman"/>
        <charset val="0"/>
      </rPr>
      <t>7</t>
    </r>
    <r>
      <rPr>
        <sz val="16"/>
        <rFont val="宋体"/>
        <charset val="134"/>
      </rPr>
      <t>户</t>
    </r>
    <r>
      <rPr>
        <sz val="16"/>
        <rFont val="Times New Roman"/>
        <charset val="0"/>
      </rPr>
      <t>4.11</t>
    </r>
    <r>
      <rPr>
        <sz val="16"/>
        <rFont val="宋体"/>
        <charset val="134"/>
      </rPr>
      <t>万元。团结村</t>
    </r>
    <r>
      <rPr>
        <sz val="16"/>
        <rFont val="Times New Roman"/>
        <charset val="0"/>
      </rPr>
      <t>1</t>
    </r>
    <r>
      <rPr>
        <sz val="16"/>
        <rFont val="宋体"/>
        <charset val="134"/>
      </rPr>
      <t>户</t>
    </r>
    <r>
      <rPr>
        <sz val="16"/>
        <rFont val="Times New Roman"/>
        <charset val="0"/>
      </rPr>
      <t>5</t>
    </r>
    <r>
      <rPr>
        <sz val="16"/>
        <rFont val="宋体"/>
        <charset val="134"/>
      </rPr>
      <t>箱中蜂</t>
    </r>
    <r>
      <rPr>
        <sz val="16"/>
        <rFont val="Times New Roman"/>
        <charset val="0"/>
      </rPr>
      <t>0.15</t>
    </r>
    <r>
      <rPr>
        <sz val="16"/>
        <rFont val="宋体"/>
        <charset val="134"/>
      </rPr>
      <t>万元、梁湾村</t>
    </r>
    <r>
      <rPr>
        <sz val="16"/>
        <rFont val="Times New Roman"/>
        <charset val="0"/>
      </rPr>
      <t>2</t>
    </r>
    <r>
      <rPr>
        <sz val="16"/>
        <rFont val="宋体"/>
        <charset val="134"/>
      </rPr>
      <t>户</t>
    </r>
    <r>
      <rPr>
        <sz val="16"/>
        <rFont val="Times New Roman"/>
        <charset val="0"/>
      </rPr>
      <t>60</t>
    </r>
    <r>
      <rPr>
        <sz val="16"/>
        <rFont val="宋体"/>
        <charset val="134"/>
      </rPr>
      <t>箱中蜂</t>
    </r>
    <r>
      <rPr>
        <sz val="16"/>
        <rFont val="Times New Roman"/>
        <charset val="0"/>
      </rPr>
      <t>1.8</t>
    </r>
    <r>
      <rPr>
        <sz val="16"/>
        <rFont val="宋体"/>
        <charset val="134"/>
      </rPr>
      <t>万元、杨坡村</t>
    </r>
    <r>
      <rPr>
        <sz val="16"/>
        <rFont val="Times New Roman"/>
        <charset val="0"/>
      </rPr>
      <t>3</t>
    </r>
    <r>
      <rPr>
        <sz val="16"/>
        <rFont val="宋体"/>
        <charset val="134"/>
      </rPr>
      <t>户中蜂</t>
    </r>
    <r>
      <rPr>
        <sz val="16"/>
        <rFont val="Times New Roman"/>
        <charset val="0"/>
      </rPr>
      <t>40</t>
    </r>
    <r>
      <rPr>
        <sz val="16"/>
        <rFont val="宋体"/>
        <charset val="134"/>
      </rPr>
      <t>箱</t>
    </r>
    <r>
      <rPr>
        <sz val="16"/>
        <rFont val="Times New Roman"/>
        <charset val="0"/>
      </rPr>
      <t>1.2</t>
    </r>
    <r>
      <rPr>
        <sz val="16"/>
        <rFont val="宋体"/>
        <charset val="134"/>
      </rPr>
      <t>万元（刘东来</t>
    </r>
    <r>
      <rPr>
        <sz val="16"/>
        <rFont val="Times New Roman"/>
        <charset val="0"/>
      </rPr>
      <t>10</t>
    </r>
    <r>
      <rPr>
        <sz val="16"/>
        <rFont val="宋体"/>
        <charset val="134"/>
      </rPr>
      <t>箱</t>
    </r>
    <r>
      <rPr>
        <sz val="16"/>
        <rFont val="Times New Roman"/>
        <charset val="0"/>
      </rPr>
      <t>0.3</t>
    </r>
    <r>
      <rPr>
        <sz val="16"/>
        <rFont val="宋体"/>
        <charset val="134"/>
      </rPr>
      <t>万元、马建宏</t>
    </r>
    <r>
      <rPr>
        <sz val="16"/>
        <rFont val="Times New Roman"/>
        <charset val="0"/>
      </rPr>
      <t>10</t>
    </r>
    <r>
      <rPr>
        <sz val="16"/>
        <rFont val="宋体"/>
        <charset val="134"/>
      </rPr>
      <t>箱</t>
    </r>
    <r>
      <rPr>
        <sz val="16"/>
        <rFont val="Times New Roman"/>
        <charset val="0"/>
      </rPr>
      <t>0.3</t>
    </r>
    <r>
      <rPr>
        <sz val="16"/>
        <rFont val="宋体"/>
        <charset val="134"/>
      </rPr>
      <t>万元、杨纪生</t>
    </r>
    <r>
      <rPr>
        <sz val="16"/>
        <rFont val="Times New Roman"/>
        <charset val="0"/>
      </rPr>
      <t>20</t>
    </r>
    <r>
      <rPr>
        <sz val="16"/>
        <rFont val="宋体"/>
        <charset val="134"/>
      </rPr>
      <t>箱</t>
    </r>
    <r>
      <rPr>
        <sz val="16"/>
        <rFont val="Times New Roman"/>
        <charset val="0"/>
      </rPr>
      <t>0.6</t>
    </r>
    <r>
      <rPr>
        <sz val="16"/>
        <rFont val="宋体"/>
        <charset val="134"/>
      </rPr>
      <t>万元）。西坡村</t>
    </r>
    <r>
      <rPr>
        <sz val="16"/>
        <rFont val="Times New Roman"/>
        <charset val="0"/>
      </rPr>
      <t>1</t>
    </r>
    <r>
      <rPr>
        <sz val="16"/>
        <rFont val="宋体"/>
        <charset val="134"/>
      </rPr>
      <t>户</t>
    </r>
    <r>
      <rPr>
        <sz val="16"/>
        <rFont val="Times New Roman"/>
        <charset val="0"/>
      </rPr>
      <t>32</t>
    </r>
    <r>
      <rPr>
        <sz val="16"/>
        <rFont val="宋体"/>
        <charset val="134"/>
      </rPr>
      <t>箱中蜂</t>
    </r>
    <r>
      <rPr>
        <sz val="16"/>
        <rFont val="Times New Roman"/>
        <charset val="0"/>
      </rPr>
      <t>0.96</t>
    </r>
    <r>
      <rPr>
        <sz val="16"/>
        <rFont val="宋体"/>
        <charset val="134"/>
      </rPr>
      <t>万元</t>
    </r>
    <r>
      <rPr>
        <sz val="16"/>
        <rFont val="Times New Roman"/>
        <charset val="134"/>
      </rPr>
      <t>90</t>
    </r>
  </si>
  <si>
    <t>（二）</t>
  </si>
  <si>
    <t>农村集体经济组织设施农业项目</t>
  </si>
  <si>
    <r>
      <rPr>
        <b/>
        <sz val="16"/>
        <rFont val="宋体"/>
        <charset val="134"/>
      </rPr>
      <t>概算投资</t>
    </r>
    <r>
      <rPr>
        <b/>
        <sz val="16"/>
        <rFont val="Times New Roman"/>
        <charset val="134"/>
      </rPr>
      <t>1010</t>
    </r>
    <r>
      <rPr>
        <b/>
        <sz val="16"/>
        <rFont val="宋体"/>
        <charset val="134"/>
      </rPr>
      <t>万元用于实施农村集体经济组织设施农业项目。</t>
    </r>
  </si>
  <si>
    <t>机械采购项目</t>
  </si>
  <si>
    <r>
      <rPr>
        <b/>
        <sz val="16"/>
        <rFont val="宋体"/>
        <charset val="134"/>
      </rPr>
      <t>概算投资</t>
    </r>
    <r>
      <rPr>
        <b/>
        <sz val="16"/>
        <rFont val="Times New Roman"/>
        <charset val="134"/>
      </rPr>
      <t>540</t>
    </r>
    <r>
      <rPr>
        <b/>
        <sz val="16"/>
        <rFont val="宋体"/>
        <charset val="134"/>
      </rPr>
      <t>万元用于实施农村集体经济组织机械购置项目，具体技术标准及资产运营管理方式按照《张家川县衔接资金产业奖补实施方案》执行。</t>
    </r>
  </si>
  <si>
    <t>现代饲草产业茎穗兼收玉米收获机购置项目</t>
  </si>
  <si>
    <r>
      <rPr>
        <sz val="16"/>
        <rFont val="宋体"/>
        <charset val="134"/>
      </rPr>
      <t>在全县购置</t>
    </r>
    <r>
      <rPr>
        <sz val="16"/>
        <rFont val="Times New Roman"/>
        <charset val="134"/>
      </rPr>
      <t>10</t>
    </r>
    <r>
      <rPr>
        <sz val="16"/>
        <rFont val="宋体"/>
        <charset val="134"/>
      </rPr>
      <t>台茎穗兼收玉米收获机，每台投入</t>
    </r>
    <r>
      <rPr>
        <sz val="16"/>
        <rFont val="Times New Roman"/>
        <charset val="134"/>
      </rPr>
      <t>30</t>
    </r>
    <r>
      <rPr>
        <sz val="16"/>
        <rFont val="宋体"/>
        <charset val="134"/>
      </rPr>
      <t>万元，用于提高玉米收获效率。使用财政资金实施项目形成的资产全部确权到村级股份经济合作社，资产运营管理方式采用</t>
    </r>
    <r>
      <rPr>
        <sz val="16"/>
        <rFont val="Times New Roman"/>
        <charset val="134"/>
      </rPr>
      <t>“</t>
    </r>
    <r>
      <rPr>
        <sz val="16"/>
        <rFont val="宋体"/>
        <charset val="134"/>
      </rPr>
      <t>村有户营</t>
    </r>
    <r>
      <rPr>
        <sz val="16"/>
        <rFont val="Times New Roman"/>
        <charset val="134"/>
      </rPr>
      <t>”“</t>
    </r>
    <r>
      <rPr>
        <sz val="16"/>
        <rFont val="宋体"/>
        <charset val="134"/>
      </rPr>
      <t>村有村营</t>
    </r>
    <r>
      <rPr>
        <sz val="16"/>
        <rFont val="Times New Roman"/>
        <charset val="134"/>
      </rPr>
      <t>”“</t>
    </r>
    <r>
      <rPr>
        <sz val="16"/>
        <rFont val="宋体"/>
        <charset val="134"/>
      </rPr>
      <t>村企共营</t>
    </r>
    <r>
      <rPr>
        <sz val="16"/>
        <rFont val="Times New Roman"/>
        <charset val="134"/>
      </rPr>
      <t>”</t>
    </r>
    <r>
      <rPr>
        <sz val="16"/>
        <rFont val="宋体"/>
        <charset val="134"/>
      </rPr>
      <t>三种方式，确保村级集体经济组织增加收入。</t>
    </r>
  </si>
  <si>
    <t>刘堡镇村级股份经济合作社机械购置项目</t>
  </si>
  <si>
    <t>刘堡镇小湾村、王山村</t>
  </si>
  <si>
    <t>在刘堡镇小湾村、王山村村股份经济合作社投资240万元，其中小湾村120万元、王山村120万元，采购型号为4QZ-M30、动力176kW自走式玉米秸秆收贮、打捆一体机2台，使用财政资金实施项目形成的资产全部确权到村级股份经济合作社，资产运营管理方式采用“村有户营”“村有村营”“村企共营”三种方式，确保村级集体经济组织增加收入。</t>
  </si>
  <si>
    <t>设施农业建设项目</t>
  </si>
  <si>
    <r>
      <rPr>
        <b/>
        <sz val="16"/>
        <rFont val="宋体"/>
        <charset val="134"/>
      </rPr>
      <t>概算投资</t>
    </r>
    <r>
      <rPr>
        <b/>
        <sz val="16"/>
        <rFont val="Times New Roman"/>
        <charset val="134"/>
      </rPr>
      <t>20</t>
    </r>
    <r>
      <rPr>
        <b/>
        <sz val="16"/>
        <rFont val="宋体"/>
        <charset val="134"/>
      </rPr>
      <t>万元用于实施设施农业建设项目，具体技术标准及资产运营管理方式按照《张家川县衔接资金产业奖补实施方案》执行。</t>
    </r>
  </si>
  <si>
    <t>张家川镇马铃薯育苗网棚建设项目</t>
  </si>
  <si>
    <r>
      <rPr>
        <sz val="16"/>
        <rFont val="宋体"/>
        <charset val="134"/>
      </rPr>
      <t>在张家川镇刘家村股份经济合作社搭建马铃薯种子生产育苗网棚</t>
    </r>
    <r>
      <rPr>
        <sz val="16"/>
        <rFont val="Times New Roman"/>
        <charset val="134"/>
      </rPr>
      <t>10</t>
    </r>
    <r>
      <rPr>
        <sz val="16"/>
        <rFont val="宋体"/>
        <charset val="134"/>
      </rPr>
      <t>座，每座</t>
    </r>
    <r>
      <rPr>
        <sz val="16"/>
        <rFont val="Times New Roman"/>
        <charset val="134"/>
      </rPr>
      <t>400</t>
    </r>
    <r>
      <rPr>
        <sz val="16"/>
        <rFont val="宋体"/>
        <charset val="134"/>
      </rPr>
      <t>平方米，每平方米投资</t>
    </r>
    <r>
      <rPr>
        <sz val="16"/>
        <rFont val="Times New Roman"/>
        <charset val="134"/>
      </rPr>
      <t>50</t>
    </r>
    <r>
      <rPr>
        <sz val="16"/>
        <rFont val="宋体"/>
        <charset val="134"/>
      </rPr>
      <t>元。使用财政资金实施的设施农业项目形成的资产全部归村级股份经济合作社所有，资产运营管理方式采用</t>
    </r>
    <r>
      <rPr>
        <sz val="16"/>
        <rFont val="Times New Roman"/>
        <charset val="134"/>
      </rPr>
      <t>“</t>
    </r>
    <r>
      <rPr>
        <sz val="16"/>
        <rFont val="宋体"/>
        <charset val="134"/>
      </rPr>
      <t>村有户营</t>
    </r>
    <r>
      <rPr>
        <sz val="16"/>
        <rFont val="Times New Roman"/>
        <charset val="134"/>
      </rPr>
      <t>”“</t>
    </r>
    <r>
      <rPr>
        <sz val="16"/>
        <rFont val="宋体"/>
        <charset val="134"/>
      </rPr>
      <t>村有村营</t>
    </r>
    <r>
      <rPr>
        <sz val="16"/>
        <rFont val="Times New Roman"/>
        <charset val="134"/>
      </rPr>
      <t>”“</t>
    </r>
    <r>
      <rPr>
        <sz val="16"/>
        <rFont val="宋体"/>
        <charset val="134"/>
      </rPr>
      <t>村企共营</t>
    </r>
    <r>
      <rPr>
        <sz val="16"/>
        <rFont val="Times New Roman"/>
        <charset val="134"/>
      </rPr>
      <t>”</t>
    </r>
    <r>
      <rPr>
        <sz val="16"/>
        <rFont val="宋体"/>
        <charset val="134"/>
      </rPr>
      <t>三种方式，确保村级集体经济组织增加收入。</t>
    </r>
  </si>
  <si>
    <t>马铃薯贮藏库建设项目</t>
  </si>
  <si>
    <r>
      <rPr>
        <b/>
        <sz val="16"/>
        <rFont val="宋体"/>
        <charset val="0"/>
      </rPr>
      <t>概算投资</t>
    </r>
    <r>
      <rPr>
        <b/>
        <sz val="16"/>
        <rFont val="Times New Roman"/>
        <charset val="0"/>
      </rPr>
      <t>450</t>
    </r>
    <r>
      <rPr>
        <b/>
        <sz val="16"/>
        <rFont val="宋体"/>
        <charset val="0"/>
      </rPr>
      <t>万元用于实施马铃薯贮藏库建设项目，具体技术标准及资产运营管理方式按照《张家川县衔接资金产业奖补实施方案》执行。</t>
    </r>
  </si>
  <si>
    <t>龙山镇马铃薯贮藏库补助项目</t>
  </si>
  <si>
    <t>在北河村股份经济合作社投资180万元用于建设马铃薯贮藏库一座，占地面积1000平方米，深入地下0.5米，墙厚0.37米，彩钢板、岩棉板厚度0.15米，建设60吨地磅及磅房，同时配套附属设备，申请补助资金180万元。使用财政资金实施的设施农业项目形成的资产全部归村级股份经济合作社所有，资产运营管理方式采用“村有户营”“村有村营”“村企共营”三种方式，确保村级集体经济组织增加收入。</t>
  </si>
  <si>
    <t>县种子管理站</t>
  </si>
  <si>
    <t>刘堡镇马铃薯储藏库建设项目</t>
  </si>
  <si>
    <t>在赵湾村股份经济合作社投资270万元用于建设马铃薯种子储藏库1座1500平方米，深入地下0.5米，墙厚0.37米，彩钢板、岩棉板厚度0.15米，同时配套附属设备。使用财政资金实施的设施农业项目形成的资产全部归村级股份经济合作社所有，资产运营管理方式采用“村有户营”“村有村营”“村企共营”三种方式，确保村级集体经济组织增加收入。</t>
  </si>
  <si>
    <t>（三）</t>
  </si>
  <si>
    <t>马铃薯体系建设项目</t>
  </si>
  <si>
    <r>
      <rPr>
        <b/>
        <sz val="16"/>
        <rFont val="宋体"/>
        <charset val="134"/>
      </rPr>
      <t>概算投资</t>
    </r>
    <r>
      <rPr>
        <b/>
        <sz val="16"/>
        <rFont val="Times New Roman"/>
        <charset val="134"/>
      </rPr>
      <t>534</t>
    </r>
    <r>
      <rPr>
        <b/>
        <sz val="16"/>
        <rFont val="宋体"/>
        <charset val="134"/>
      </rPr>
      <t>万元用于实施马铃薯体系建设项目。</t>
    </r>
  </si>
  <si>
    <t>马铃薯良繁能力提升项目</t>
  </si>
  <si>
    <r>
      <rPr>
        <sz val="16"/>
        <rFont val="宋体"/>
        <charset val="134"/>
      </rPr>
      <t>在刘家村股份经济合作社投入资金</t>
    </r>
    <r>
      <rPr>
        <sz val="16"/>
        <rFont val="Times New Roman"/>
        <charset val="134"/>
      </rPr>
      <t>282</t>
    </r>
    <r>
      <rPr>
        <sz val="16"/>
        <rFont val="宋体"/>
        <charset val="134"/>
      </rPr>
      <t>万元，用于刘家村马铃薯种子生产基地光照室</t>
    </r>
    <r>
      <rPr>
        <sz val="16"/>
        <rFont val="Times New Roman"/>
        <charset val="134"/>
      </rPr>
      <t>800</t>
    </r>
    <r>
      <rPr>
        <sz val="16"/>
        <rFont val="宋体"/>
        <charset val="134"/>
      </rPr>
      <t>平方米及配套工程、室外基础建设工程（新建地沟</t>
    </r>
    <r>
      <rPr>
        <sz val="16"/>
        <rFont val="Times New Roman"/>
        <charset val="134"/>
      </rPr>
      <t>177</t>
    </r>
    <r>
      <rPr>
        <sz val="16"/>
        <rFont val="宋体"/>
        <charset val="134"/>
      </rPr>
      <t>米，铺设管网</t>
    </r>
    <r>
      <rPr>
        <sz val="16"/>
        <rFont val="Times New Roman"/>
        <charset val="134"/>
      </rPr>
      <t>850</t>
    </r>
    <r>
      <rPr>
        <sz val="16"/>
        <rFont val="宋体"/>
        <charset val="134"/>
      </rPr>
      <t>米），使用财政资金实施的设施农业项目形成的资产全部归村集体所有，资产运营管理方式采用</t>
    </r>
    <r>
      <rPr>
        <sz val="16"/>
        <rFont val="Times New Roman"/>
        <charset val="134"/>
      </rPr>
      <t>“</t>
    </r>
    <r>
      <rPr>
        <sz val="16"/>
        <rFont val="宋体"/>
        <charset val="134"/>
      </rPr>
      <t>村有户营</t>
    </r>
    <r>
      <rPr>
        <sz val="16"/>
        <rFont val="Times New Roman"/>
        <charset val="134"/>
      </rPr>
      <t>”“</t>
    </r>
    <r>
      <rPr>
        <sz val="16"/>
        <rFont val="宋体"/>
        <charset val="134"/>
      </rPr>
      <t>村有村营</t>
    </r>
    <r>
      <rPr>
        <sz val="16"/>
        <rFont val="Times New Roman"/>
        <charset val="134"/>
      </rPr>
      <t>”“</t>
    </r>
    <r>
      <rPr>
        <sz val="16"/>
        <rFont val="宋体"/>
        <charset val="134"/>
      </rPr>
      <t>村企共营</t>
    </r>
    <r>
      <rPr>
        <sz val="16"/>
        <rFont val="Times New Roman"/>
        <charset val="134"/>
      </rPr>
      <t>”</t>
    </r>
    <r>
      <rPr>
        <sz val="16"/>
        <rFont val="宋体"/>
        <charset val="134"/>
      </rPr>
      <t>三种方式，确保村级集体经济组织增加收入。</t>
    </r>
  </si>
  <si>
    <t>马铃薯分拣场建设项目</t>
  </si>
  <si>
    <r>
      <rPr>
        <sz val="16"/>
        <rFont val="宋体"/>
        <charset val="134"/>
      </rPr>
      <t>在张家川镇刘家村股份经济合作社建设马铃薯晾晒分拣场</t>
    </r>
    <r>
      <rPr>
        <sz val="16"/>
        <rFont val="Times New Roman"/>
        <charset val="134"/>
      </rPr>
      <t>1500</t>
    </r>
    <r>
      <rPr>
        <sz val="16"/>
        <rFont val="宋体"/>
        <charset val="134"/>
      </rPr>
      <t>平方米，搭建钢结构遮雨风干棚</t>
    </r>
    <r>
      <rPr>
        <sz val="16"/>
        <rFont val="Times New Roman"/>
        <charset val="134"/>
      </rPr>
      <t>1200</t>
    </r>
    <r>
      <rPr>
        <sz val="16"/>
        <rFont val="宋体"/>
        <charset val="134"/>
      </rPr>
      <t>平方米以上，配套相关设备及基础工程建设。使用财政资金实施的设施农业项目形成的资产全部归村集体所有，资产运营管理方式采用</t>
    </r>
    <r>
      <rPr>
        <sz val="16"/>
        <rFont val="Times New Roman"/>
        <charset val="134"/>
      </rPr>
      <t>“</t>
    </r>
    <r>
      <rPr>
        <sz val="16"/>
        <rFont val="宋体"/>
        <charset val="134"/>
      </rPr>
      <t>村有户营</t>
    </r>
    <r>
      <rPr>
        <sz val="16"/>
        <rFont val="Times New Roman"/>
        <charset val="134"/>
      </rPr>
      <t>”“</t>
    </r>
    <r>
      <rPr>
        <sz val="16"/>
        <rFont val="宋体"/>
        <charset val="134"/>
      </rPr>
      <t>村有村营</t>
    </r>
    <r>
      <rPr>
        <sz val="16"/>
        <rFont val="Times New Roman"/>
        <charset val="134"/>
      </rPr>
      <t>”“</t>
    </r>
    <r>
      <rPr>
        <sz val="16"/>
        <rFont val="宋体"/>
        <charset val="134"/>
      </rPr>
      <t>村企共营</t>
    </r>
    <r>
      <rPr>
        <sz val="16"/>
        <rFont val="Times New Roman"/>
        <charset val="134"/>
      </rPr>
      <t>”</t>
    </r>
    <r>
      <rPr>
        <sz val="16"/>
        <rFont val="宋体"/>
        <charset val="134"/>
      </rPr>
      <t>三种方式，确保村级集体经济组织增加收入。</t>
    </r>
  </si>
  <si>
    <t>（四）</t>
  </si>
  <si>
    <t>支持良繁基地建设项目</t>
  </si>
  <si>
    <r>
      <rPr>
        <b/>
        <sz val="16"/>
        <rFont val="宋体"/>
        <charset val="0"/>
      </rPr>
      <t>概算投资</t>
    </r>
    <r>
      <rPr>
        <b/>
        <sz val="16"/>
        <rFont val="Times New Roman"/>
        <charset val="0"/>
      </rPr>
      <t>1891.052</t>
    </r>
    <r>
      <rPr>
        <b/>
        <sz val="16"/>
        <rFont val="宋体"/>
        <charset val="0"/>
      </rPr>
      <t>万元用于实施良繁基地建设类项目。</t>
    </r>
  </si>
  <si>
    <t>马铃薯高标准原种生产基地补助项目</t>
  </si>
  <si>
    <r>
      <rPr>
        <b/>
        <sz val="16"/>
        <rFont val="宋体"/>
        <charset val="134"/>
      </rPr>
      <t>在</t>
    </r>
    <r>
      <rPr>
        <b/>
        <sz val="16"/>
        <rFont val="Times New Roman"/>
        <charset val="134"/>
      </rPr>
      <t>6</t>
    </r>
    <r>
      <rPr>
        <b/>
        <sz val="16"/>
        <rFont val="宋体"/>
        <charset val="134"/>
      </rPr>
      <t>乡镇</t>
    </r>
    <r>
      <rPr>
        <b/>
        <sz val="16"/>
        <rFont val="Times New Roman"/>
        <charset val="134"/>
      </rPr>
      <t>12</t>
    </r>
    <r>
      <rPr>
        <b/>
        <sz val="16"/>
        <rFont val="宋体"/>
        <charset val="134"/>
      </rPr>
      <t>个村集体股份经济合作社牵头下，实施马铃薯高标准绿色原种生产基地补助项目</t>
    </r>
    <r>
      <rPr>
        <b/>
        <sz val="16"/>
        <rFont val="Times New Roman"/>
        <charset val="134"/>
      </rPr>
      <t>3150</t>
    </r>
    <r>
      <rPr>
        <b/>
        <sz val="16"/>
        <rFont val="宋体"/>
        <charset val="134"/>
      </rPr>
      <t>亩，每亩差额补助马铃薯原原种</t>
    </r>
    <r>
      <rPr>
        <b/>
        <sz val="16"/>
        <rFont val="Times New Roman"/>
        <charset val="134"/>
      </rPr>
      <t>1800</t>
    </r>
    <r>
      <rPr>
        <b/>
        <sz val="16"/>
        <rFont val="宋体"/>
        <charset val="134"/>
      </rPr>
      <t>元。</t>
    </r>
  </si>
  <si>
    <t>马鹿镇龙口村马铃薯高标准绿色原种生产基地补助项目</t>
  </si>
  <si>
    <t>马鹿镇龙口村</t>
  </si>
  <si>
    <r>
      <rPr>
        <sz val="16"/>
        <rFont val="宋体"/>
        <charset val="134"/>
      </rPr>
      <t>在马鹿镇龙口村集体股份经济合作社牵头下，实施马铃薯高标准绿色原种生产基地补助项目</t>
    </r>
    <r>
      <rPr>
        <sz val="16"/>
        <rFont val="Times New Roman"/>
        <charset val="134"/>
      </rPr>
      <t>400</t>
    </r>
    <r>
      <rPr>
        <sz val="16"/>
        <rFont val="宋体"/>
        <charset val="134"/>
      </rPr>
      <t>亩，每亩差额补助马铃薯原原种</t>
    </r>
    <r>
      <rPr>
        <sz val="16"/>
        <rFont val="Times New Roman"/>
        <charset val="134"/>
      </rPr>
      <t>1800</t>
    </r>
    <r>
      <rPr>
        <sz val="16"/>
        <rFont val="宋体"/>
        <charset val="134"/>
      </rPr>
      <t>元。</t>
    </r>
  </si>
  <si>
    <t>龙山镇马铃薯高标准绿色原种生产基地补助项目</t>
  </si>
  <si>
    <t>龙山镇郑家村</t>
  </si>
  <si>
    <r>
      <rPr>
        <sz val="16"/>
        <rFont val="宋体"/>
        <charset val="134"/>
      </rPr>
      <t>在龙山镇郑家村集体股份经济合作社牵头下，实施马铃薯高标准绿色原种生产基地补助项目</t>
    </r>
    <r>
      <rPr>
        <sz val="16"/>
        <rFont val="Times New Roman"/>
        <charset val="134"/>
      </rPr>
      <t>100</t>
    </r>
    <r>
      <rPr>
        <sz val="16"/>
        <rFont val="宋体"/>
        <charset val="134"/>
      </rPr>
      <t>亩，每亩差额补助马铃薯原原种</t>
    </r>
    <r>
      <rPr>
        <sz val="16"/>
        <rFont val="Times New Roman"/>
        <charset val="134"/>
      </rPr>
      <t>1800</t>
    </r>
    <r>
      <rPr>
        <sz val="16"/>
        <rFont val="宋体"/>
        <charset val="134"/>
      </rPr>
      <t>元。</t>
    </r>
  </si>
  <si>
    <t>马铃薯高标准绿色原种生产基地差额补助</t>
  </si>
  <si>
    <t>胡川镇深珂村</t>
  </si>
  <si>
    <r>
      <rPr>
        <sz val="16"/>
        <rFont val="宋体"/>
        <charset val="134"/>
      </rPr>
      <t>在胡川镇深珂村集体股份经济合作社牵头下，实施马铃薯高标准绿色原种生产基地补助项目</t>
    </r>
    <r>
      <rPr>
        <sz val="16"/>
        <rFont val="Times New Roman"/>
        <charset val="134"/>
      </rPr>
      <t>100</t>
    </r>
    <r>
      <rPr>
        <sz val="16"/>
        <rFont val="宋体"/>
        <charset val="134"/>
      </rPr>
      <t>亩，每亩差额补助马铃薯原原种</t>
    </r>
    <r>
      <rPr>
        <sz val="16"/>
        <rFont val="Times New Roman"/>
        <charset val="134"/>
      </rPr>
      <t>1800</t>
    </r>
    <r>
      <rPr>
        <sz val="16"/>
        <rFont val="宋体"/>
        <charset val="134"/>
      </rPr>
      <t>元。</t>
    </r>
  </si>
  <si>
    <t>马铃薯高标准绿色原种生产基地补助项目</t>
  </si>
  <si>
    <r>
      <rPr>
        <sz val="16"/>
        <rFont val="宋体"/>
        <charset val="134"/>
      </rPr>
      <t>刘堡镇</t>
    </r>
    <r>
      <rPr>
        <sz val="16"/>
        <rFont val="Times New Roman"/>
        <charset val="134"/>
      </rPr>
      <t>4</t>
    </r>
    <r>
      <rPr>
        <sz val="16"/>
        <rFont val="宋体"/>
        <charset val="134"/>
      </rPr>
      <t>村</t>
    </r>
  </si>
  <si>
    <r>
      <rPr>
        <sz val="16"/>
        <rFont val="宋体"/>
        <charset val="134"/>
      </rPr>
      <t>在刘堡镇</t>
    </r>
    <r>
      <rPr>
        <sz val="16"/>
        <rFont val="Times New Roman"/>
        <charset val="134"/>
      </rPr>
      <t>4</t>
    </r>
    <r>
      <rPr>
        <sz val="16"/>
        <rFont val="宋体"/>
        <charset val="134"/>
      </rPr>
      <t>个村集体股份经济合作社牵头下，实施马铃薯高标准绿色原种生产基地补助项目</t>
    </r>
    <r>
      <rPr>
        <sz val="16"/>
        <rFont val="Times New Roman"/>
        <charset val="134"/>
      </rPr>
      <t>1200</t>
    </r>
    <r>
      <rPr>
        <sz val="16"/>
        <rFont val="宋体"/>
        <charset val="134"/>
      </rPr>
      <t>亩，每亩差额补助马铃薯原原种</t>
    </r>
    <r>
      <rPr>
        <sz val="16"/>
        <rFont val="Times New Roman"/>
        <charset val="134"/>
      </rPr>
      <t>1800</t>
    </r>
    <r>
      <rPr>
        <sz val="16"/>
        <rFont val="宋体"/>
        <charset val="134"/>
      </rPr>
      <t>元。其中：五星村</t>
    </r>
    <r>
      <rPr>
        <sz val="16"/>
        <rFont val="Times New Roman"/>
        <charset val="134"/>
      </rPr>
      <t>500</t>
    </r>
    <r>
      <rPr>
        <sz val="16"/>
        <rFont val="宋体"/>
        <charset val="134"/>
      </rPr>
      <t>亩、罗湾村</t>
    </r>
    <r>
      <rPr>
        <sz val="16"/>
        <rFont val="Times New Roman"/>
        <charset val="134"/>
      </rPr>
      <t>300</t>
    </r>
    <r>
      <rPr>
        <sz val="16"/>
        <rFont val="宋体"/>
        <charset val="134"/>
      </rPr>
      <t>亩、芦科村</t>
    </r>
    <r>
      <rPr>
        <sz val="16"/>
        <rFont val="Times New Roman"/>
        <charset val="134"/>
      </rPr>
      <t>400</t>
    </r>
    <r>
      <rPr>
        <sz val="16"/>
        <rFont val="宋体"/>
        <charset val="134"/>
      </rPr>
      <t>亩。</t>
    </r>
  </si>
  <si>
    <r>
      <rPr>
        <sz val="16"/>
        <rFont val="宋体"/>
        <charset val="134"/>
      </rPr>
      <t>张家川镇</t>
    </r>
    <r>
      <rPr>
        <sz val="16"/>
        <rFont val="Times New Roman"/>
        <charset val="134"/>
      </rPr>
      <t>2</t>
    </r>
    <r>
      <rPr>
        <sz val="16"/>
        <rFont val="宋体"/>
        <charset val="134"/>
      </rPr>
      <t>村</t>
    </r>
  </si>
  <si>
    <r>
      <rPr>
        <sz val="16"/>
        <rFont val="宋体"/>
        <charset val="134"/>
      </rPr>
      <t>在张家川镇刘家村和上磨村集体股份经济合作社牵头下，实施马铃薯高标准绿色原种生产基地补助项目</t>
    </r>
    <r>
      <rPr>
        <sz val="16"/>
        <rFont val="Times New Roman"/>
        <charset val="134"/>
      </rPr>
      <t>450</t>
    </r>
    <r>
      <rPr>
        <sz val="16"/>
        <rFont val="宋体"/>
        <charset val="134"/>
      </rPr>
      <t>亩，每亩差额补助马铃薯原原种</t>
    </r>
    <r>
      <rPr>
        <sz val="16"/>
        <rFont val="Times New Roman"/>
        <charset val="134"/>
      </rPr>
      <t>1800</t>
    </r>
    <r>
      <rPr>
        <sz val="16"/>
        <rFont val="宋体"/>
        <charset val="134"/>
      </rPr>
      <t>元。其中：刘家村</t>
    </r>
    <r>
      <rPr>
        <sz val="16"/>
        <rFont val="Times New Roman"/>
        <charset val="134"/>
      </rPr>
      <t>370</t>
    </r>
    <r>
      <rPr>
        <sz val="16"/>
        <rFont val="宋体"/>
        <charset val="134"/>
      </rPr>
      <t>亩、上磨村</t>
    </r>
    <r>
      <rPr>
        <sz val="16"/>
        <rFont val="Times New Roman"/>
        <charset val="134"/>
      </rPr>
      <t>80</t>
    </r>
    <r>
      <rPr>
        <sz val="16"/>
        <rFont val="宋体"/>
        <charset val="134"/>
      </rPr>
      <t>亩。</t>
    </r>
  </si>
  <si>
    <t>恭门镇马铃薯高标准绿色原种生产基地补助项目</t>
  </si>
  <si>
    <r>
      <rPr>
        <sz val="16"/>
        <rFont val="宋体"/>
        <charset val="134"/>
      </rPr>
      <t>恭门镇</t>
    </r>
    <r>
      <rPr>
        <sz val="16"/>
        <rFont val="Times New Roman"/>
        <charset val="134"/>
      </rPr>
      <t>4</t>
    </r>
    <r>
      <rPr>
        <sz val="16"/>
        <rFont val="宋体"/>
        <charset val="134"/>
      </rPr>
      <t>村</t>
    </r>
  </si>
  <si>
    <t>在恭门镇4个村集体经济合作社牵头下，实施马铃薯高标准绿色原种生产基地补助项目900亩，每亩差额补助马铃薯原原种1800元。其中：梁湾村350亩、天河村50亩、恭门村300亩、毛山村200亩。</t>
  </si>
  <si>
    <t>土壤改良差额补助项目</t>
  </si>
  <si>
    <r>
      <rPr>
        <b/>
        <sz val="16"/>
        <rFont val="宋体"/>
        <charset val="134"/>
      </rPr>
      <t>概算投资</t>
    </r>
    <r>
      <rPr>
        <b/>
        <sz val="16"/>
        <rFont val="Times New Roman"/>
        <charset val="134"/>
      </rPr>
      <t>328.052</t>
    </r>
    <r>
      <rPr>
        <b/>
        <sz val="16"/>
        <rFont val="宋体"/>
        <charset val="134"/>
      </rPr>
      <t>万元用于实施土壤改良差额补助项目</t>
    </r>
    <r>
      <rPr>
        <b/>
        <sz val="16"/>
        <rFont val="Times New Roman"/>
        <charset val="134"/>
      </rPr>
      <t>16402.6</t>
    </r>
    <r>
      <rPr>
        <b/>
        <sz val="16"/>
        <rFont val="宋体"/>
        <charset val="134"/>
      </rPr>
      <t>亩，亩均差额补助</t>
    </r>
    <r>
      <rPr>
        <b/>
        <sz val="16"/>
        <rFont val="Times New Roman"/>
        <charset val="134"/>
      </rPr>
      <t>200</t>
    </r>
    <r>
      <rPr>
        <b/>
        <sz val="16"/>
        <rFont val="宋体"/>
        <charset val="134"/>
      </rPr>
      <t>元。</t>
    </r>
  </si>
  <si>
    <t>木河乡土壤改良差额补助项目</t>
  </si>
  <si>
    <r>
      <rPr>
        <sz val="16"/>
        <rFont val="宋体"/>
        <charset val="134"/>
      </rPr>
      <t>依托退化耕地整治，对水土流失、地力下降严重的耕地，采取深耕、施肥等方式，在木河乡实施土壤改良差额补助项目共计</t>
    </r>
    <r>
      <rPr>
        <sz val="16"/>
        <rFont val="Times New Roman"/>
        <charset val="134"/>
      </rPr>
      <t>810</t>
    </r>
    <r>
      <rPr>
        <sz val="16"/>
        <rFont val="宋体"/>
        <charset val="134"/>
      </rPr>
      <t>亩，申请差额补助</t>
    </r>
    <r>
      <rPr>
        <sz val="16"/>
        <rFont val="Times New Roman"/>
        <charset val="134"/>
      </rPr>
      <t>200</t>
    </r>
    <r>
      <rPr>
        <sz val="16"/>
        <rFont val="宋体"/>
        <charset val="134"/>
      </rPr>
      <t>元</t>
    </r>
    <r>
      <rPr>
        <sz val="16"/>
        <rFont val="Times New Roman"/>
        <charset val="134"/>
      </rPr>
      <t>/</t>
    </r>
    <r>
      <rPr>
        <sz val="16"/>
        <rFont val="宋体"/>
        <charset val="134"/>
      </rPr>
      <t>亩，共计</t>
    </r>
    <r>
      <rPr>
        <sz val="16"/>
        <rFont val="Times New Roman"/>
        <charset val="134"/>
      </rPr>
      <t>12.48</t>
    </r>
    <r>
      <rPr>
        <sz val="16"/>
        <rFont val="宋体"/>
        <charset val="134"/>
      </rPr>
      <t>万元。其中：八卜村</t>
    </r>
    <r>
      <rPr>
        <sz val="16"/>
        <rFont val="Times New Roman"/>
        <charset val="134"/>
      </rPr>
      <t>27</t>
    </r>
    <r>
      <rPr>
        <sz val="16"/>
        <rFont val="宋体"/>
        <charset val="134"/>
      </rPr>
      <t>亩，杜渠村</t>
    </r>
    <r>
      <rPr>
        <sz val="16"/>
        <rFont val="Times New Roman"/>
        <charset val="134"/>
      </rPr>
      <t>210</t>
    </r>
    <r>
      <rPr>
        <sz val="16"/>
        <rFont val="宋体"/>
        <charset val="134"/>
      </rPr>
      <t>亩，高山村</t>
    </r>
    <r>
      <rPr>
        <sz val="16"/>
        <rFont val="Times New Roman"/>
        <charset val="134"/>
      </rPr>
      <t>50</t>
    </r>
    <r>
      <rPr>
        <sz val="16"/>
        <rFont val="宋体"/>
        <charset val="134"/>
      </rPr>
      <t>亩，毛家村</t>
    </r>
    <r>
      <rPr>
        <sz val="16"/>
        <rFont val="Times New Roman"/>
        <charset val="134"/>
      </rPr>
      <t>40</t>
    </r>
    <r>
      <rPr>
        <sz val="16"/>
        <rFont val="宋体"/>
        <charset val="134"/>
      </rPr>
      <t>亩，坪王村</t>
    </r>
    <r>
      <rPr>
        <sz val="16"/>
        <rFont val="Times New Roman"/>
        <charset val="134"/>
      </rPr>
      <t>47</t>
    </r>
    <r>
      <rPr>
        <sz val="16"/>
        <rFont val="宋体"/>
        <charset val="134"/>
      </rPr>
      <t>亩，秋木村</t>
    </r>
    <r>
      <rPr>
        <sz val="16"/>
        <rFont val="Times New Roman"/>
        <charset val="134"/>
      </rPr>
      <t>27</t>
    </r>
    <r>
      <rPr>
        <sz val="16"/>
        <rFont val="宋体"/>
        <charset val="134"/>
      </rPr>
      <t>亩，桃园村</t>
    </r>
    <r>
      <rPr>
        <sz val="16"/>
        <rFont val="Times New Roman"/>
        <charset val="134"/>
      </rPr>
      <t>62</t>
    </r>
    <r>
      <rPr>
        <sz val="16"/>
        <rFont val="宋体"/>
        <charset val="134"/>
      </rPr>
      <t>亩，下庞村</t>
    </r>
    <r>
      <rPr>
        <sz val="16"/>
        <rFont val="Times New Roman"/>
        <charset val="134"/>
      </rPr>
      <t>113</t>
    </r>
    <r>
      <rPr>
        <sz val="16"/>
        <rFont val="宋体"/>
        <charset val="134"/>
      </rPr>
      <t>亩，庄河村</t>
    </r>
    <r>
      <rPr>
        <sz val="16"/>
        <rFont val="Times New Roman"/>
        <charset val="134"/>
      </rPr>
      <t>51</t>
    </r>
    <r>
      <rPr>
        <sz val="16"/>
        <rFont val="宋体"/>
        <charset val="134"/>
      </rPr>
      <t>亩，上渠村</t>
    </r>
    <r>
      <rPr>
        <sz val="16"/>
        <rFont val="Times New Roman"/>
        <charset val="134"/>
      </rPr>
      <t>186</t>
    </r>
    <r>
      <rPr>
        <sz val="16"/>
        <rFont val="宋体"/>
        <charset val="134"/>
      </rPr>
      <t>亩。</t>
    </r>
  </si>
  <si>
    <t>平安乡土壤改良差额补助项目</t>
  </si>
  <si>
    <r>
      <rPr>
        <sz val="16"/>
        <rFont val="宋体"/>
        <charset val="134"/>
      </rPr>
      <t>依托退化耕地整治，对水土流失、地力下降严重的耕地，采取深耕、施肥等方式，在平安乡实施开展退化耕地整治项目，采取差额补助方式，申请每亩补助</t>
    </r>
    <r>
      <rPr>
        <sz val="16"/>
        <rFont val="Times New Roman"/>
        <charset val="0"/>
      </rPr>
      <t>200</t>
    </r>
    <r>
      <rPr>
        <sz val="16"/>
        <rFont val="宋体"/>
        <charset val="134"/>
      </rPr>
      <t>元，共计资金</t>
    </r>
    <r>
      <rPr>
        <sz val="16"/>
        <rFont val="Times New Roman"/>
        <charset val="0"/>
      </rPr>
      <t>3500</t>
    </r>
    <r>
      <rPr>
        <sz val="16"/>
        <rFont val="宋体"/>
        <charset val="134"/>
      </rPr>
      <t>亩</t>
    </r>
    <r>
      <rPr>
        <sz val="16"/>
        <rFont val="Times New Roman"/>
        <charset val="0"/>
      </rPr>
      <t>70</t>
    </r>
    <r>
      <rPr>
        <sz val="16"/>
        <rFont val="宋体"/>
        <charset val="134"/>
      </rPr>
      <t>万元。其中新庄村</t>
    </r>
    <r>
      <rPr>
        <sz val="16"/>
        <rFont val="Times New Roman"/>
        <charset val="0"/>
      </rPr>
      <t>1313</t>
    </r>
    <r>
      <rPr>
        <sz val="16"/>
        <rFont val="宋体"/>
        <charset val="0"/>
      </rPr>
      <t>亩，水泉村</t>
    </r>
    <r>
      <rPr>
        <sz val="16"/>
        <rFont val="Times New Roman"/>
        <charset val="0"/>
      </rPr>
      <t>1987</t>
    </r>
    <r>
      <rPr>
        <sz val="16"/>
        <rFont val="宋体"/>
        <charset val="0"/>
      </rPr>
      <t>亩，磨马村</t>
    </r>
    <r>
      <rPr>
        <sz val="16"/>
        <rFont val="Times New Roman"/>
        <charset val="0"/>
      </rPr>
      <t>200</t>
    </r>
    <r>
      <rPr>
        <sz val="16"/>
        <rFont val="宋体"/>
        <charset val="0"/>
      </rPr>
      <t>亩。</t>
    </r>
  </si>
  <si>
    <t>马关镇土壤改良差额补助项目</t>
  </si>
  <si>
    <r>
      <rPr>
        <sz val="16"/>
        <rFont val="宋体"/>
        <charset val="134"/>
      </rPr>
      <t>依托退化耕地整治，对水土流失、地力下降严重的耕地，采取深耕、施肥等方式，在马关镇</t>
    </r>
    <r>
      <rPr>
        <sz val="16"/>
        <rFont val="Times New Roman"/>
        <charset val="134"/>
      </rPr>
      <t>7</t>
    </r>
    <r>
      <rPr>
        <sz val="16"/>
        <rFont val="宋体"/>
        <charset val="134"/>
      </rPr>
      <t>个村实施土壤改良差额补助项目</t>
    </r>
    <r>
      <rPr>
        <sz val="16"/>
        <rFont val="Times New Roman"/>
        <charset val="134"/>
      </rPr>
      <t>373</t>
    </r>
    <r>
      <rPr>
        <sz val="16"/>
        <rFont val="宋体"/>
        <charset val="134"/>
      </rPr>
      <t>亩，每亩补助</t>
    </r>
    <r>
      <rPr>
        <sz val="16"/>
        <rFont val="Times New Roman"/>
        <charset val="134"/>
      </rPr>
      <t>200</t>
    </r>
    <r>
      <rPr>
        <sz val="16"/>
        <rFont val="宋体"/>
        <charset val="134"/>
      </rPr>
      <t>元，共补助</t>
    </r>
    <r>
      <rPr>
        <sz val="16"/>
        <rFont val="Times New Roman"/>
        <charset val="134"/>
      </rPr>
      <t>7.46</t>
    </r>
    <r>
      <rPr>
        <sz val="16"/>
        <rFont val="宋体"/>
        <charset val="134"/>
      </rPr>
      <t>万元；西庄村</t>
    </r>
    <r>
      <rPr>
        <sz val="16"/>
        <rFont val="Times New Roman"/>
        <charset val="134"/>
      </rPr>
      <t>30</t>
    </r>
    <r>
      <rPr>
        <sz val="16"/>
        <rFont val="宋体"/>
        <charset val="134"/>
      </rPr>
      <t>亩，上河村</t>
    </r>
    <r>
      <rPr>
        <sz val="16"/>
        <rFont val="Times New Roman"/>
        <charset val="134"/>
      </rPr>
      <t>160</t>
    </r>
    <r>
      <rPr>
        <sz val="16"/>
        <rFont val="宋体"/>
        <charset val="134"/>
      </rPr>
      <t>亩，小庄</t>
    </r>
    <r>
      <rPr>
        <sz val="16"/>
        <rFont val="Times New Roman"/>
        <charset val="134"/>
      </rPr>
      <t>34.5</t>
    </r>
    <r>
      <rPr>
        <sz val="16"/>
        <rFont val="宋体"/>
        <charset val="134"/>
      </rPr>
      <t>亩，赵沟村</t>
    </r>
    <r>
      <rPr>
        <sz val="16"/>
        <rFont val="Times New Roman"/>
        <charset val="134"/>
      </rPr>
      <t>40</t>
    </r>
    <r>
      <rPr>
        <sz val="16"/>
        <rFont val="宋体"/>
        <charset val="134"/>
      </rPr>
      <t>亩，庙湾村</t>
    </r>
    <r>
      <rPr>
        <sz val="16"/>
        <rFont val="Times New Roman"/>
        <charset val="134"/>
      </rPr>
      <t>40</t>
    </r>
    <r>
      <rPr>
        <sz val="16"/>
        <rFont val="宋体"/>
        <charset val="134"/>
      </rPr>
      <t>亩，韦沟村</t>
    </r>
    <r>
      <rPr>
        <sz val="16"/>
        <rFont val="Times New Roman"/>
        <charset val="134"/>
      </rPr>
      <t>30</t>
    </r>
    <r>
      <rPr>
        <sz val="16"/>
        <rFont val="宋体"/>
        <charset val="134"/>
      </rPr>
      <t>亩，西台村</t>
    </r>
    <r>
      <rPr>
        <sz val="16"/>
        <rFont val="Times New Roman"/>
        <charset val="134"/>
      </rPr>
      <t>38.5</t>
    </r>
    <r>
      <rPr>
        <sz val="16"/>
        <rFont val="宋体"/>
        <charset val="134"/>
      </rPr>
      <t>亩。</t>
    </r>
  </si>
  <si>
    <t>马鹿镇土壤改良差额补助项目</t>
  </si>
  <si>
    <r>
      <rPr>
        <sz val="16"/>
        <rFont val="宋体"/>
        <charset val="134"/>
      </rPr>
      <t>依托退化耕地整治，对水土流失、地力下降严重的耕地，采取深耕、施肥等方式，在马鹿镇除寺湾村以外的</t>
    </r>
    <r>
      <rPr>
        <sz val="16"/>
        <rFont val="Times New Roman"/>
        <charset val="0"/>
      </rPr>
      <t>15</t>
    </r>
    <r>
      <rPr>
        <sz val="16"/>
        <rFont val="宋体"/>
        <charset val="134"/>
      </rPr>
      <t>个行政村开展退化耕地整治项目，整治面积</t>
    </r>
    <r>
      <rPr>
        <sz val="16"/>
        <rFont val="Times New Roman"/>
        <charset val="0"/>
      </rPr>
      <t>2511.6</t>
    </r>
    <r>
      <rPr>
        <sz val="16"/>
        <rFont val="宋体"/>
        <charset val="134"/>
      </rPr>
      <t>亩，采取差额补助方式，申请每亩补助</t>
    </r>
    <r>
      <rPr>
        <sz val="16"/>
        <rFont val="Times New Roman"/>
        <charset val="0"/>
      </rPr>
      <t>200</t>
    </r>
    <r>
      <rPr>
        <sz val="16"/>
        <rFont val="宋体"/>
        <charset val="134"/>
      </rPr>
      <t>元。其中牌楼村</t>
    </r>
    <r>
      <rPr>
        <sz val="16"/>
        <rFont val="Times New Roman"/>
        <charset val="0"/>
      </rPr>
      <t>358.6</t>
    </r>
    <r>
      <rPr>
        <sz val="16"/>
        <rFont val="宋体"/>
        <charset val="134"/>
      </rPr>
      <t>亩，韩河村</t>
    </r>
    <r>
      <rPr>
        <sz val="16"/>
        <rFont val="Times New Roman"/>
        <charset val="0"/>
      </rPr>
      <t>76</t>
    </r>
    <r>
      <rPr>
        <sz val="16"/>
        <rFont val="宋体"/>
        <charset val="134"/>
      </rPr>
      <t>亩，陡崖村</t>
    </r>
    <r>
      <rPr>
        <sz val="16"/>
        <rFont val="Times New Roman"/>
        <charset val="0"/>
      </rPr>
      <t>300</t>
    </r>
    <r>
      <rPr>
        <sz val="16"/>
        <rFont val="宋体"/>
        <charset val="134"/>
      </rPr>
      <t>亩，龙口村</t>
    </r>
    <r>
      <rPr>
        <sz val="16"/>
        <rFont val="Times New Roman"/>
        <charset val="0"/>
      </rPr>
      <t>350</t>
    </r>
    <r>
      <rPr>
        <sz val="16"/>
        <rFont val="宋体"/>
        <charset val="134"/>
      </rPr>
      <t>亩，大滩村</t>
    </r>
    <r>
      <rPr>
        <sz val="16"/>
        <rFont val="Times New Roman"/>
        <charset val="0"/>
      </rPr>
      <t>110</t>
    </r>
    <r>
      <rPr>
        <sz val="16"/>
        <rFont val="宋体"/>
        <charset val="134"/>
      </rPr>
      <t>亩，草川村</t>
    </r>
    <r>
      <rPr>
        <sz val="16"/>
        <rFont val="Times New Roman"/>
        <charset val="0"/>
      </rPr>
      <t>124</t>
    </r>
    <r>
      <rPr>
        <sz val="16"/>
        <rFont val="宋体"/>
        <charset val="134"/>
      </rPr>
      <t>亩，堡梁村</t>
    </r>
    <r>
      <rPr>
        <sz val="16"/>
        <rFont val="Times New Roman"/>
        <charset val="0"/>
      </rPr>
      <t>50</t>
    </r>
    <r>
      <rPr>
        <sz val="16"/>
        <rFont val="宋体"/>
        <charset val="134"/>
      </rPr>
      <t>亩，金川村</t>
    </r>
    <r>
      <rPr>
        <sz val="16"/>
        <rFont val="Times New Roman"/>
        <charset val="0"/>
      </rPr>
      <t>70</t>
    </r>
    <r>
      <rPr>
        <sz val="16"/>
        <rFont val="宋体"/>
        <charset val="134"/>
      </rPr>
      <t>亩，康王村</t>
    </r>
    <r>
      <rPr>
        <sz val="16"/>
        <rFont val="Times New Roman"/>
        <charset val="0"/>
      </rPr>
      <t>30</t>
    </r>
    <r>
      <rPr>
        <sz val="16"/>
        <rFont val="宋体"/>
        <charset val="134"/>
      </rPr>
      <t>亩，白杨村</t>
    </r>
    <r>
      <rPr>
        <sz val="16"/>
        <rFont val="Times New Roman"/>
        <charset val="0"/>
      </rPr>
      <t>100</t>
    </r>
    <r>
      <rPr>
        <sz val="16"/>
        <rFont val="宋体"/>
        <charset val="134"/>
      </rPr>
      <t>亩，林峰村</t>
    </r>
    <r>
      <rPr>
        <sz val="16"/>
        <rFont val="Times New Roman"/>
        <charset val="0"/>
      </rPr>
      <t>210</t>
    </r>
    <r>
      <rPr>
        <sz val="16"/>
        <rFont val="宋体"/>
        <charset val="134"/>
      </rPr>
      <t>亩，宝坪村</t>
    </r>
    <r>
      <rPr>
        <sz val="16"/>
        <rFont val="Times New Roman"/>
        <charset val="0"/>
      </rPr>
      <t>100</t>
    </r>
    <r>
      <rPr>
        <sz val="16"/>
        <rFont val="宋体"/>
        <charset val="134"/>
      </rPr>
      <t>亩，长宁村</t>
    </r>
    <r>
      <rPr>
        <sz val="16"/>
        <rFont val="Times New Roman"/>
        <charset val="0"/>
      </rPr>
      <t>68</t>
    </r>
    <r>
      <rPr>
        <sz val="16"/>
        <rFont val="宋体"/>
        <charset val="134"/>
      </rPr>
      <t>亩，石庄科村</t>
    </r>
    <r>
      <rPr>
        <sz val="16"/>
        <rFont val="Times New Roman"/>
        <charset val="0"/>
      </rPr>
      <t>255</t>
    </r>
    <r>
      <rPr>
        <sz val="16"/>
        <rFont val="宋体"/>
        <charset val="134"/>
      </rPr>
      <t>亩，花园村</t>
    </r>
    <r>
      <rPr>
        <sz val="16"/>
        <rFont val="Times New Roman"/>
        <charset val="0"/>
      </rPr>
      <t>310</t>
    </r>
    <r>
      <rPr>
        <sz val="16"/>
        <rFont val="宋体"/>
        <charset val="134"/>
      </rPr>
      <t>亩。</t>
    </r>
  </si>
  <si>
    <t>闫家乡土壤改良差额补助项目</t>
  </si>
  <si>
    <t>依托退化耕地整治，对水土流失、地力下降严重的耕地，采取深耕、施肥等方式，在闫家乡实施土壤改良差额补助项目，共计3600亩均补助不超过200元，补助资金，72万元，其中：朝阳村100亩、车古村1100亩、付堡村100亩、草川梁村200亩、三友村860亩、花山村350亩、大场村690亩、神树村200亩。</t>
  </si>
  <si>
    <t>张棉驿乡土壤改良差额补助项目</t>
  </si>
  <si>
    <r>
      <rPr>
        <sz val="16"/>
        <rFont val="宋体"/>
        <charset val="134"/>
      </rPr>
      <t>依托退化耕地整治，对水土流失、地力下降严重的耕地，采取深耕、施肥等方式在张棉驿乡实施土壤改良差额补助项目</t>
    </r>
    <r>
      <rPr>
        <sz val="16"/>
        <rFont val="Times New Roman"/>
        <charset val="0"/>
      </rPr>
      <t>1212</t>
    </r>
    <r>
      <rPr>
        <sz val="16"/>
        <rFont val="宋体"/>
        <charset val="134"/>
      </rPr>
      <t>亩，其中：盘山村</t>
    </r>
    <r>
      <rPr>
        <sz val="16"/>
        <rFont val="Times New Roman"/>
        <charset val="0"/>
      </rPr>
      <t>400</t>
    </r>
    <r>
      <rPr>
        <sz val="16"/>
        <rFont val="宋体"/>
        <charset val="134"/>
      </rPr>
      <t>亩，张棉村</t>
    </r>
    <r>
      <rPr>
        <sz val="16"/>
        <rFont val="Times New Roman"/>
        <charset val="0"/>
      </rPr>
      <t>50</t>
    </r>
    <r>
      <rPr>
        <sz val="16"/>
        <rFont val="宋体"/>
        <charset val="134"/>
      </rPr>
      <t>亩，周家村</t>
    </r>
    <r>
      <rPr>
        <sz val="16"/>
        <rFont val="Times New Roman"/>
        <charset val="0"/>
      </rPr>
      <t>150</t>
    </r>
    <r>
      <rPr>
        <sz val="16"/>
        <rFont val="宋体"/>
        <charset val="134"/>
      </rPr>
      <t>亩，田湾村</t>
    </r>
    <r>
      <rPr>
        <sz val="16"/>
        <rFont val="Times New Roman"/>
        <charset val="0"/>
      </rPr>
      <t>50</t>
    </r>
    <r>
      <rPr>
        <sz val="16"/>
        <rFont val="宋体"/>
        <charset val="134"/>
      </rPr>
      <t>亩，先马村</t>
    </r>
    <r>
      <rPr>
        <sz val="16"/>
        <rFont val="Times New Roman"/>
        <charset val="0"/>
      </rPr>
      <t>140</t>
    </r>
    <r>
      <rPr>
        <sz val="16"/>
        <rFont val="宋体"/>
        <charset val="134"/>
      </rPr>
      <t>亩，上蒋村</t>
    </r>
    <r>
      <rPr>
        <sz val="16"/>
        <rFont val="Times New Roman"/>
        <charset val="0"/>
      </rPr>
      <t>100</t>
    </r>
    <r>
      <rPr>
        <sz val="16"/>
        <rFont val="宋体"/>
        <charset val="134"/>
      </rPr>
      <t>亩，庙川村</t>
    </r>
    <r>
      <rPr>
        <sz val="16"/>
        <rFont val="Times New Roman"/>
        <charset val="0"/>
      </rPr>
      <t>36</t>
    </r>
    <r>
      <rPr>
        <sz val="16"/>
        <rFont val="宋体"/>
        <charset val="134"/>
      </rPr>
      <t>亩，马夭村</t>
    </r>
    <r>
      <rPr>
        <sz val="16"/>
        <rFont val="Times New Roman"/>
        <charset val="0"/>
      </rPr>
      <t>113</t>
    </r>
    <r>
      <rPr>
        <sz val="16"/>
        <rFont val="宋体"/>
        <charset val="134"/>
      </rPr>
      <t>亩、和平村</t>
    </r>
    <r>
      <rPr>
        <sz val="16"/>
        <rFont val="Times New Roman"/>
        <charset val="0"/>
      </rPr>
      <t>50</t>
    </r>
    <r>
      <rPr>
        <sz val="16"/>
        <rFont val="宋体"/>
        <charset val="134"/>
      </rPr>
      <t>亩，喜湾村</t>
    </r>
    <r>
      <rPr>
        <sz val="16"/>
        <rFont val="Times New Roman"/>
        <charset val="0"/>
      </rPr>
      <t>123</t>
    </r>
    <r>
      <rPr>
        <sz val="16"/>
        <rFont val="宋体"/>
        <charset val="134"/>
      </rPr>
      <t>亩。</t>
    </r>
  </si>
  <si>
    <t>大阳镇土壤改良差额补助项目</t>
  </si>
  <si>
    <r>
      <rPr>
        <sz val="16"/>
        <rFont val="宋体"/>
        <charset val="134"/>
      </rPr>
      <t>依托退化耕地整治，对水土流失、地力下降严重的耕地，采取深耕、施肥等方式，在大阳镇实施土壤改良差额补助项目</t>
    </r>
    <r>
      <rPr>
        <sz val="16"/>
        <rFont val="Times New Roman"/>
        <charset val="0"/>
      </rPr>
      <t>250</t>
    </r>
    <r>
      <rPr>
        <sz val="16"/>
        <rFont val="宋体"/>
        <charset val="0"/>
      </rPr>
      <t>亩，其中中庄村股份经济合作社</t>
    </r>
    <r>
      <rPr>
        <sz val="16"/>
        <rFont val="Times New Roman"/>
        <charset val="0"/>
      </rPr>
      <t>60</t>
    </r>
    <r>
      <rPr>
        <sz val="16"/>
        <rFont val="宋体"/>
        <charset val="0"/>
      </rPr>
      <t>亩、小杨村股份经济合作社</t>
    </r>
    <r>
      <rPr>
        <sz val="16"/>
        <rFont val="Times New Roman"/>
        <charset val="0"/>
      </rPr>
      <t>40</t>
    </r>
    <r>
      <rPr>
        <sz val="16"/>
        <rFont val="宋体"/>
        <charset val="0"/>
      </rPr>
      <t>亩、陈阳村股份经济合作社</t>
    </r>
    <r>
      <rPr>
        <sz val="16"/>
        <rFont val="Times New Roman"/>
        <charset val="0"/>
      </rPr>
      <t>150</t>
    </r>
    <r>
      <rPr>
        <sz val="16"/>
        <rFont val="宋体"/>
        <charset val="0"/>
      </rPr>
      <t>亩。</t>
    </r>
  </si>
  <si>
    <t>川王镇土壤改良差额补助项目</t>
  </si>
  <si>
    <r>
      <rPr>
        <sz val="16"/>
        <rFont val="宋体"/>
        <charset val="134"/>
      </rPr>
      <t>依托退化耕地整治，对水土流失、地力下降严重的耕地，采取深耕、施肥等方式，在川王镇实施土壤改良差额补助项目</t>
    </r>
    <r>
      <rPr>
        <sz val="16"/>
        <rFont val="Times New Roman"/>
        <charset val="0"/>
      </rPr>
      <t>400</t>
    </r>
    <r>
      <rPr>
        <sz val="16"/>
        <rFont val="宋体"/>
        <charset val="134"/>
      </rPr>
      <t>亩，每亩</t>
    </r>
    <r>
      <rPr>
        <sz val="16"/>
        <rFont val="Times New Roman"/>
        <charset val="0"/>
      </rPr>
      <t>200</t>
    </r>
    <r>
      <rPr>
        <sz val="16"/>
        <rFont val="宋体"/>
        <charset val="134"/>
      </rPr>
      <t>元</t>
    </r>
  </si>
  <si>
    <t>胡川镇土壤改良差额补助项目</t>
  </si>
  <si>
    <r>
      <rPr>
        <sz val="16"/>
        <rFont val="宋体"/>
        <charset val="134"/>
      </rPr>
      <t>依托退化耕地整治，对水土流失、地力下降严重的耕地，采取深耕、施肥等方式，在胡川镇实施土壤改良差额补助项目</t>
    </r>
    <r>
      <rPr>
        <sz val="16"/>
        <rFont val="Times New Roman"/>
        <charset val="0"/>
      </rPr>
      <t>220</t>
    </r>
    <r>
      <rPr>
        <sz val="16"/>
        <rFont val="宋体"/>
        <charset val="134"/>
      </rPr>
      <t>亩，其中，在窑上村整治退化耕地</t>
    </r>
    <r>
      <rPr>
        <sz val="16"/>
        <rFont val="Times New Roman"/>
        <charset val="0"/>
      </rPr>
      <t>70</t>
    </r>
    <r>
      <rPr>
        <sz val="16"/>
        <rFont val="宋体"/>
        <charset val="134"/>
      </rPr>
      <t>亩、柳湾村整治退化耕地</t>
    </r>
    <r>
      <rPr>
        <sz val="16"/>
        <rFont val="Times New Roman"/>
        <charset val="0"/>
      </rPr>
      <t>90</t>
    </r>
    <r>
      <rPr>
        <sz val="16"/>
        <rFont val="宋体"/>
        <charset val="134"/>
      </rPr>
      <t>亩、仓下村整治退化耕地</t>
    </r>
    <r>
      <rPr>
        <sz val="16"/>
        <rFont val="Times New Roman"/>
        <charset val="0"/>
      </rPr>
      <t>60</t>
    </r>
    <r>
      <rPr>
        <sz val="16"/>
        <rFont val="宋体"/>
        <charset val="134"/>
      </rPr>
      <t>亩。</t>
    </r>
  </si>
  <si>
    <t>张家川镇土壤改良差额补助项目</t>
  </si>
  <si>
    <r>
      <rPr>
        <sz val="16"/>
        <rFont val="宋体"/>
        <charset val="134"/>
      </rPr>
      <t>依托退化耕地整治，对水土流失、地力下降严重的耕地，采取深耕、施肥等方式，在张家川镇实施土壤改良差额补助项目</t>
    </r>
    <r>
      <rPr>
        <sz val="16"/>
        <rFont val="Times New Roman"/>
        <charset val="0"/>
      </rPr>
      <t>779</t>
    </r>
    <r>
      <rPr>
        <sz val="16"/>
        <rFont val="宋体"/>
        <charset val="134"/>
      </rPr>
      <t>亩，前山村</t>
    </r>
    <r>
      <rPr>
        <sz val="16"/>
        <rFont val="Times New Roman"/>
        <charset val="0"/>
      </rPr>
      <t>154</t>
    </r>
    <r>
      <rPr>
        <sz val="16"/>
        <rFont val="宋体"/>
        <charset val="134"/>
      </rPr>
      <t>亩、园树村</t>
    </r>
    <r>
      <rPr>
        <sz val="16"/>
        <rFont val="Times New Roman"/>
        <charset val="0"/>
      </rPr>
      <t>100</t>
    </r>
    <r>
      <rPr>
        <sz val="16"/>
        <rFont val="宋体"/>
        <charset val="134"/>
      </rPr>
      <t>亩、大堡村</t>
    </r>
    <r>
      <rPr>
        <sz val="16"/>
        <rFont val="Times New Roman"/>
        <charset val="0"/>
      </rPr>
      <t>375</t>
    </r>
    <r>
      <rPr>
        <sz val="16"/>
        <rFont val="宋体"/>
        <charset val="134"/>
      </rPr>
      <t>亩、查湾村</t>
    </r>
    <r>
      <rPr>
        <sz val="16"/>
        <rFont val="Times New Roman"/>
        <charset val="0"/>
      </rPr>
      <t>45</t>
    </r>
    <r>
      <rPr>
        <sz val="16"/>
        <rFont val="宋体"/>
        <charset val="134"/>
      </rPr>
      <t>亩、西街村</t>
    </r>
    <r>
      <rPr>
        <sz val="16"/>
        <rFont val="Times New Roman"/>
        <charset val="0"/>
      </rPr>
      <t>105</t>
    </r>
    <r>
      <rPr>
        <sz val="16"/>
        <rFont val="宋体"/>
        <charset val="134"/>
      </rPr>
      <t>亩。</t>
    </r>
  </si>
  <si>
    <t>恭门镇土壤改良差额补助项目</t>
  </si>
  <si>
    <r>
      <rPr>
        <sz val="16"/>
        <rFont val="宋体"/>
        <charset val="134"/>
      </rPr>
      <t>依托退化耕地整治，对水土流失、地力下降严重的耕地，采取深耕、施肥等方式，在恭门镇实施土壤改良差额补助项目</t>
    </r>
    <r>
      <rPr>
        <sz val="16"/>
        <rFont val="Times New Roman"/>
        <charset val="0"/>
      </rPr>
      <t>2747</t>
    </r>
    <r>
      <rPr>
        <sz val="16"/>
        <rFont val="宋体"/>
        <charset val="134"/>
      </rPr>
      <t>亩，亩补</t>
    </r>
    <r>
      <rPr>
        <sz val="16"/>
        <rFont val="Times New Roman"/>
        <charset val="0"/>
      </rPr>
      <t>200</t>
    </r>
    <r>
      <rPr>
        <sz val="16"/>
        <rFont val="宋体"/>
        <charset val="134"/>
      </rPr>
      <t>元，共计</t>
    </r>
    <r>
      <rPr>
        <sz val="16"/>
        <rFont val="Times New Roman"/>
        <charset val="0"/>
      </rPr>
      <t>54.94</t>
    </r>
    <r>
      <rPr>
        <sz val="16"/>
        <rFont val="宋体"/>
        <charset val="134"/>
      </rPr>
      <t>万元。其中城子村</t>
    </r>
    <r>
      <rPr>
        <sz val="16"/>
        <rFont val="Times New Roman"/>
        <charset val="0"/>
      </rPr>
      <t>44</t>
    </r>
    <r>
      <rPr>
        <sz val="16"/>
        <rFont val="宋体"/>
        <charset val="134"/>
      </rPr>
      <t>亩、付川村</t>
    </r>
    <r>
      <rPr>
        <sz val="16"/>
        <rFont val="Times New Roman"/>
        <charset val="0"/>
      </rPr>
      <t>75</t>
    </r>
    <r>
      <rPr>
        <sz val="16"/>
        <rFont val="宋体"/>
        <charset val="134"/>
      </rPr>
      <t>亩、恭门村</t>
    </r>
    <r>
      <rPr>
        <sz val="16"/>
        <rFont val="Times New Roman"/>
        <charset val="0"/>
      </rPr>
      <t>13</t>
    </r>
    <r>
      <rPr>
        <sz val="16"/>
        <rFont val="宋体"/>
        <charset val="0"/>
      </rPr>
      <t>亩、海河村</t>
    </r>
    <r>
      <rPr>
        <sz val="16"/>
        <rFont val="Times New Roman"/>
        <charset val="0"/>
      </rPr>
      <t>36</t>
    </r>
    <r>
      <rPr>
        <sz val="16"/>
        <rFont val="宋体"/>
        <charset val="0"/>
      </rPr>
      <t>亩、河峪村</t>
    </r>
    <r>
      <rPr>
        <sz val="16"/>
        <rFont val="Times New Roman"/>
        <charset val="0"/>
      </rPr>
      <t>102</t>
    </r>
    <r>
      <rPr>
        <sz val="16"/>
        <rFont val="宋体"/>
        <charset val="0"/>
      </rPr>
      <t>亩、灵台村</t>
    </r>
    <r>
      <rPr>
        <sz val="16"/>
        <rFont val="Times New Roman"/>
        <charset val="0"/>
      </rPr>
      <t>284</t>
    </r>
    <r>
      <rPr>
        <sz val="16"/>
        <rFont val="宋体"/>
        <charset val="0"/>
      </rPr>
      <t>亩、柳沟村</t>
    </r>
    <r>
      <rPr>
        <sz val="16"/>
        <rFont val="Times New Roman"/>
        <charset val="0"/>
      </rPr>
      <t>110</t>
    </r>
    <r>
      <rPr>
        <sz val="16"/>
        <rFont val="宋体"/>
        <charset val="0"/>
      </rPr>
      <t>亩、麻山村</t>
    </r>
    <r>
      <rPr>
        <sz val="16"/>
        <rFont val="Times New Roman"/>
        <charset val="0"/>
      </rPr>
      <t>410</t>
    </r>
    <r>
      <rPr>
        <sz val="16"/>
        <rFont val="宋体"/>
        <charset val="0"/>
      </rPr>
      <t>亩、麻崖村</t>
    </r>
    <r>
      <rPr>
        <sz val="16"/>
        <rFont val="Times New Roman"/>
        <charset val="0"/>
      </rPr>
      <t>16</t>
    </r>
    <r>
      <rPr>
        <sz val="16"/>
        <rFont val="宋体"/>
        <charset val="0"/>
      </rPr>
      <t>亩、毛磨村</t>
    </r>
    <r>
      <rPr>
        <sz val="16"/>
        <rFont val="Times New Roman"/>
        <charset val="0"/>
      </rPr>
      <t>25</t>
    </r>
    <r>
      <rPr>
        <sz val="16"/>
        <rFont val="宋体"/>
        <charset val="0"/>
      </rPr>
      <t>亩、毛山村</t>
    </r>
    <r>
      <rPr>
        <sz val="16"/>
        <rFont val="Times New Roman"/>
        <charset val="0"/>
      </rPr>
      <t>30</t>
    </r>
    <r>
      <rPr>
        <sz val="16"/>
        <rFont val="宋体"/>
        <charset val="0"/>
      </rPr>
      <t>亩、水池村</t>
    </r>
    <r>
      <rPr>
        <sz val="16"/>
        <rFont val="Times New Roman"/>
        <charset val="0"/>
      </rPr>
      <t>23</t>
    </r>
    <r>
      <rPr>
        <sz val="16"/>
        <rFont val="宋体"/>
        <charset val="0"/>
      </rPr>
      <t>亩、天河村</t>
    </r>
    <r>
      <rPr>
        <sz val="16"/>
        <rFont val="Times New Roman"/>
        <charset val="0"/>
      </rPr>
      <t>135</t>
    </r>
    <r>
      <rPr>
        <sz val="16"/>
        <rFont val="宋体"/>
        <charset val="0"/>
      </rPr>
      <t>亩、团结村</t>
    </r>
    <r>
      <rPr>
        <sz val="16"/>
        <rFont val="Times New Roman"/>
        <charset val="0"/>
      </rPr>
      <t>600</t>
    </r>
    <r>
      <rPr>
        <sz val="16"/>
        <rFont val="宋体"/>
        <charset val="0"/>
      </rPr>
      <t>亩、西关村</t>
    </r>
    <r>
      <rPr>
        <sz val="16"/>
        <rFont val="Times New Roman"/>
        <charset val="0"/>
      </rPr>
      <t>18</t>
    </r>
    <r>
      <rPr>
        <sz val="16"/>
        <rFont val="宋体"/>
        <charset val="0"/>
      </rPr>
      <t>亩、西坡村</t>
    </r>
    <r>
      <rPr>
        <sz val="16"/>
        <rFont val="Times New Roman"/>
        <charset val="0"/>
      </rPr>
      <t>110</t>
    </r>
    <r>
      <rPr>
        <sz val="16"/>
        <rFont val="宋体"/>
        <charset val="0"/>
      </rPr>
      <t>亩、杨坡村</t>
    </r>
    <r>
      <rPr>
        <sz val="16"/>
        <rFont val="Times New Roman"/>
        <charset val="0"/>
      </rPr>
      <t>20</t>
    </r>
    <r>
      <rPr>
        <sz val="16"/>
        <rFont val="宋体"/>
        <charset val="0"/>
      </rPr>
      <t>亩、许湾村</t>
    </r>
    <r>
      <rPr>
        <sz val="16"/>
        <rFont val="Times New Roman"/>
        <charset val="0"/>
      </rPr>
      <t>17</t>
    </r>
    <r>
      <rPr>
        <sz val="16"/>
        <rFont val="宋体"/>
        <charset val="0"/>
      </rPr>
      <t>亩、阴山村</t>
    </r>
    <r>
      <rPr>
        <sz val="16"/>
        <rFont val="Times New Roman"/>
        <charset val="0"/>
      </rPr>
      <t>36</t>
    </r>
    <r>
      <rPr>
        <sz val="16"/>
        <rFont val="宋体"/>
        <charset val="0"/>
      </rPr>
      <t>亩、袁河村</t>
    </r>
    <r>
      <rPr>
        <sz val="16"/>
        <rFont val="Times New Roman"/>
        <charset val="0"/>
      </rPr>
      <t>18</t>
    </r>
    <r>
      <rPr>
        <sz val="16"/>
        <rFont val="宋体"/>
        <charset val="0"/>
      </rPr>
      <t>亩、袁家村</t>
    </r>
    <r>
      <rPr>
        <sz val="16"/>
        <rFont val="Times New Roman"/>
        <charset val="0"/>
      </rPr>
      <t>210</t>
    </r>
    <r>
      <rPr>
        <sz val="16"/>
        <rFont val="宋体"/>
        <charset val="0"/>
      </rPr>
      <t>亩、张窑村</t>
    </r>
    <r>
      <rPr>
        <sz val="16"/>
        <rFont val="Times New Roman"/>
        <charset val="0"/>
      </rPr>
      <t>415</t>
    </r>
    <r>
      <rPr>
        <sz val="16"/>
        <rFont val="宋体"/>
        <charset val="0"/>
      </rPr>
      <t>亩。</t>
    </r>
  </si>
  <si>
    <t>马铃薯一级种薯扩繁推广应用补助项目</t>
  </si>
  <si>
    <r>
      <rPr>
        <b/>
        <sz val="16"/>
        <rFont val="宋体"/>
        <charset val="134"/>
      </rPr>
      <t>在</t>
    </r>
    <r>
      <rPr>
        <b/>
        <sz val="16"/>
        <rFont val="Times New Roman"/>
        <charset val="134"/>
      </rPr>
      <t>13</t>
    </r>
    <r>
      <rPr>
        <b/>
        <sz val="16"/>
        <rFont val="宋体"/>
        <charset val="134"/>
      </rPr>
      <t>乡镇</t>
    </r>
    <r>
      <rPr>
        <b/>
        <sz val="16"/>
        <rFont val="Times New Roman"/>
        <charset val="134"/>
      </rPr>
      <t>36</t>
    </r>
    <r>
      <rPr>
        <b/>
        <sz val="16"/>
        <rFont val="宋体"/>
        <charset val="134"/>
      </rPr>
      <t>个村集体股份经济合作社牵头下，实施马铃薯一级种薯扩繁推广应用补助项目</t>
    </r>
    <r>
      <rPr>
        <b/>
        <sz val="16"/>
        <rFont val="Times New Roman"/>
        <charset val="134"/>
      </rPr>
      <t>14600</t>
    </r>
    <r>
      <rPr>
        <b/>
        <sz val="16"/>
        <rFont val="宋体"/>
        <charset val="134"/>
      </rPr>
      <t>亩，每亩差额补助马铃薯原种等农资</t>
    </r>
    <r>
      <rPr>
        <b/>
        <sz val="16"/>
        <rFont val="Times New Roman"/>
        <charset val="134"/>
      </rPr>
      <t>600</t>
    </r>
    <r>
      <rPr>
        <b/>
        <sz val="16"/>
        <rFont val="宋体"/>
        <charset val="134"/>
      </rPr>
      <t>元。</t>
    </r>
  </si>
  <si>
    <t>连五乡马铃薯一级种薯扩繁推广应用补助项目</t>
  </si>
  <si>
    <r>
      <rPr>
        <sz val="16"/>
        <rFont val="宋体"/>
        <charset val="134"/>
      </rPr>
      <t>在连五乡连五村集体股份经济合作社牵头下，实施马铃薯一级种薯扩繁推广应用补助项目</t>
    </r>
    <r>
      <rPr>
        <sz val="16"/>
        <rFont val="Times New Roman"/>
        <charset val="134"/>
      </rPr>
      <t>300</t>
    </r>
    <r>
      <rPr>
        <sz val="16"/>
        <rFont val="宋体"/>
        <charset val="134"/>
      </rPr>
      <t>亩，每亩差额补助马铃薯原种等农资</t>
    </r>
    <r>
      <rPr>
        <sz val="16"/>
        <rFont val="Times New Roman"/>
        <charset val="134"/>
      </rPr>
      <t>600</t>
    </r>
    <r>
      <rPr>
        <sz val="16"/>
        <rFont val="宋体"/>
        <charset val="134"/>
      </rPr>
      <t>元。</t>
    </r>
  </si>
  <si>
    <t>平安乡马铃薯一级种薯扩繁推广应用补助项目</t>
  </si>
  <si>
    <r>
      <rPr>
        <sz val="16"/>
        <rFont val="宋体"/>
        <charset val="134"/>
      </rPr>
      <t>在平安乡磨马村集体股份经济合作社牵头下，实施马铃薯一级种薯扩繁推广应用补助项目</t>
    </r>
    <r>
      <rPr>
        <sz val="16"/>
        <rFont val="Times New Roman"/>
        <charset val="134"/>
      </rPr>
      <t>300</t>
    </r>
    <r>
      <rPr>
        <sz val="16"/>
        <rFont val="宋体"/>
        <charset val="134"/>
      </rPr>
      <t>亩，每亩差额补助马铃薯原种等农资</t>
    </r>
    <r>
      <rPr>
        <sz val="16"/>
        <rFont val="Times New Roman"/>
        <charset val="134"/>
      </rPr>
      <t>600</t>
    </r>
    <r>
      <rPr>
        <sz val="16"/>
        <rFont val="宋体"/>
        <charset val="134"/>
      </rPr>
      <t>元。</t>
    </r>
  </si>
  <si>
    <t>马关镇马铃薯一级种薯扩繁推广应用补助项目</t>
  </si>
  <si>
    <r>
      <rPr>
        <sz val="16"/>
        <rFont val="宋体"/>
        <charset val="134"/>
      </rPr>
      <t>在马关镇</t>
    </r>
    <r>
      <rPr>
        <sz val="16"/>
        <rFont val="Times New Roman"/>
        <charset val="134"/>
      </rPr>
      <t>4</t>
    </r>
    <r>
      <rPr>
        <sz val="16"/>
        <rFont val="宋体"/>
        <charset val="134"/>
      </rPr>
      <t>个村级股份经济合作社牵头下，实施马铃薯一级种薯扩繁推广应用补助项目</t>
    </r>
    <r>
      <rPr>
        <sz val="16"/>
        <rFont val="Times New Roman"/>
        <charset val="134"/>
      </rPr>
      <t>450</t>
    </r>
    <r>
      <rPr>
        <sz val="16"/>
        <rFont val="宋体"/>
        <charset val="134"/>
      </rPr>
      <t>亩，每亩差额补助马铃薯原种等农资</t>
    </r>
    <r>
      <rPr>
        <sz val="16"/>
        <rFont val="Times New Roman"/>
        <charset val="134"/>
      </rPr>
      <t>600</t>
    </r>
    <r>
      <rPr>
        <sz val="16"/>
        <rFont val="宋体"/>
        <charset val="134"/>
      </rPr>
      <t>元。其中：石川村</t>
    </r>
    <r>
      <rPr>
        <sz val="16"/>
        <rFont val="Times New Roman"/>
        <charset val="134"/>
      </rPr>
      <t>100</t>
    </r>
    <r>
      <rPr>
        <sz val="16"/>
        <rFont val="宋体"/>
        <charset val="134"/>
      </rPr>
      <t>亩，西山村</t>
    </r>
    <r>
      <rPr>
        <sz val="16"/>
        <rFont val="Times New Roman"/>
        <charset val="134"/>
      </rPr>
      <t>50</t>
    </r>
    <r>
      <rPr>
        <sz val="16"/>
        <rFont val="宋体"/>
        <charset val="134"/>
      </rPr>
      <t>亩，东庄村</t>
    </r>
    <r>
      <rPr>
        <sz val="16"/>
        <rFont val="Times New Roman"/>
        <charset val="134"/>
      </rPr>
      <t>100</t>
    </r>
    <r>
      <rPr>
        <sz val="16"/>
        <rFont val="宋体"/>
        <charset val="134"/>
      </rPr>
      <t>亩，西庄村</t>
    </r>
    <r>
      <rPr>
        <sz val="16"/>
        <rFont val="Times New Roman"/>
        <charset val="134"/>
      </rPr>
      <t>200</t>
    </r>
    <r>
      <rPr>
        <sz val="16"/>
        <rFont val="宋体"/>
        <charset val="134"/>
      </rPr>
      <t>亩。</t>
    </r>
  </si>
  <si>
    <t>马鹿镇马铃薯一级种薯扩繁推广应用补助项目</t>
  </si>
  <si>
    <r>
      <rPr>
        <sz val="16"/>
        <rFont val="宋体"/>
        <charset val="134"/>
      </rPr>
      <t>在马鹿镇</t>
    </r>
    <r>
      <rPr>
        <sz val="16"/>
        <rFont val="Times New Roman"/>
        <charset val="134"/>
      </rPr>
      <t>3</t>
    </r>
    <r>
      <rPr>
        <sz val="16"/>
        <rFont val="宋体"/>
        <charset val="134"/>
      </rPr>
      <t>个村级股份经济合作社牵头下，实施马铃薯一级种薯扩繁推广应用补助项目</t>
    </r>
    <r>
      <rPr>
        <sz val="16"/>
        <rFont val="Times New Roman"/>
        <charset val="134"/>
      </rPr>
      <t>600</t>
    </r>
    <r>
      <rPr>
        <sz val="16"/>
        <rFont val="宋体"/>
        <charset val="134"/>
      </rPr>
      <t>亩，每亩差额补助马铃薯原种等农资</t>
    </r>
    <r>
      <rPr>
        <sz val="16"/>
        <rFont val="Times New Roman"/>
        <charset val="134"/>
      </rPr>
      <t>600</t>
    </r>
    <r>
      <rPr>
        <sz val="16"/>
        <rFont val="宋体"/>
        <charset val="134"/>
      </rPr>
      <t>元。其中龙口村</t>
    </r>
    <r>
      <rPr>
        <sz val="16"/>
        <rFont val="Times New Roman"/>
        <charset val="134"/>
      </rPr>
      <t>400</t>
    </r>
    <r>
      <rPr>
        <sz val="16"/>
        <rFont val="宋体"/>
        <charset val="134"/>
      </rPr>
      <t>亩，陡崖村</t>
    </r>
    <r>
      <rPr>
        <sz val="16"/>
        <rFont val="Times New Roman"/>
        <charset val="134"/>
      </rPr>
      <t>100</t>
    </r>
    <r>
      <rPr>
        <sz val="16"/>
        <rFont val="宋体"/>
        <charset val="134"/>
      </rPr>
      <t>亩，草川村</t>
    </r>
    <r>
      <rPr>
        <sz val="16"/>
        <rFont val="Times New Roman"/>
        <charset val="134"/>
      </rPr>
      <t>100</t>
    </r>
    <r>
      <rPr>
        <sz val="16"/>
        <rFont val="宋体"/>
        <charset val="134"/>
      </rPr>
      <t>亩。</t>
    </r>
  </si>
  <si>
    <t>大阳镇马铃薯一级种薯扩繁推广应用补助项目</t>
  </si>
  <si>
    <r>
      <rPr>
        <sz val="16"/>
        <rFont val="宋体"/>
        <charset val="134"/>
      </rPr>
      <t>在大阳镇刘沟村集体股份经济合作社牵头下，实施马铃薯一级种薯扩繁推广应用补助项目</t>
    </r>
    <r>
      <rPr>
        <sz val="16"/>
        <rFont val="Times New Roman"/>
        <charset val="134"/>
      </rPr>
      <t>100</t>
    </r>
    <r>
      <rPr>
        <sz val="16"/>
        <rFont val="宋体"/>
        <charset val="134"/>
      </rPr>
      <t>亩，每亩差额补助马铃薯原种等农资</t>
    </r>
    <r>
      <rPr>
        <sz val="16"/>
        <rFont val="Times New Roman"/>
        <charset val="134"/>
      </rPr>
      <t>600</t>
    </r>
    <r>
      <rPr>
        <sz val="16"/>
        <rFont val="宋体"/>
        <charset val="134"/>
      </rPr>
      <t>元。</t>
    </r>
  </si>
  <si>
    <t>木河乡马铃薯一级种薯扩繁推广应用补助项目</t>
  </si>
  <si>
    <t>在木河乡杜渠村集体股份经济合作社牵头下，实施马铃薯一级种薯扩繁推广应用补助项目200亩，每亩差额补助马铃薯原种等农资600元。</t>
  </si>
  <si>
    <t>川王镇马铃薯一级种薯扩繁推广应用补助项目</t>
  </si>
  <si>
    <r>
      <rPr>
        <sz val="16"/>
        <rFont val="宋体"/>
        <charset val="134"/>
      </rPr>
      <t>在川王镇</t>
    </r>
    <r>
      <rPr>
        <sz val="16"/>
        <rFont val="Times New Roman"/>
        <charset val="134"/>
      </rPr>
      <t>2</t>
    </r>
    <r>
      <rPr>
        <sz val="16"/>
        <rFont val="宋体"/>
        <charset val="134"/>
      </rPr>
      <t>个村级股份经济合作社牵头下，实施马铃薯一级种薯扩繁推广应用补助项目</t>
    </r>
    <r>
      <rPr>
        <sz val="16"/>
        <rFont val="Times New Roman"/>
        <charset val="134"/>
      </rPr>
      <t>1400</t>
    </r>
    <r>
      <rPr>
        <sz val="16"/>
        <rFont val="宋体"/>
        <charset val="134"/>
      </rPr>
      <t>亩，每亩差额补助马铃薯原种等农资</t>
    </r>
    <r>
      <rPr>
        <sz val="16"/>
        <rFont val="Times New Roman"/>
        <charset val="134"/>
      </rPr>
      <t>600</t>
    </r>
    <r>
      <rPr>
        <sz val="16"/>
        <rFont val="宋体"/>
        <charset val="134"/>
      </rPr>
      <t>元。其中海湾村</t>
    </r>
    <r>
      <rPr>
        <sz val="16"/>
        <rFont val="Times New Roman"/>
        <charset val="134"/>
      </rPr>
      <t>900</t>
    </r>
    <r>
      <rPr>
        <sz val="16"/>
        <rFont val="宋体"/>
        <charset val="134"/>
      </rPr>
      <t>亩，铁洼村</t>
    </r>
    <r>
      <rPr>
        <sz val="16"/>
        <rFont val="Times New Roman"/>
        <charset val="134"/>
      </rPr>
      <t>500</t>
    </r>
    <r>
      <rPr>
        <sz val="16"/>
        <rFont val="宋体"/>
        <charset val="134"/>
      </rPr>
      <t>亩。</t>
    </r>
  </si>
  <si>
    <t>胡川镇马铃薯一级种薯扩繁推广应用补助项目</t>
  </si>
  <si>
    <r>
      <rPr>
        <sz val="16"/>
        <rFont val="宋体"/>
        <charset val="134"/>
      </rPr>
      <t>在胡川镇</t>
    </r>
    <r>
      <rPr>
        <sz val="16"/>
        <rFont val="Times New Roman"/>
        <charset val="134"/>
      </rPr>
      <t>2</t>
    </r>
    <r>
      <rPr>
        <sz val="16"/>
        <rFont val="宋体"/>
        <charset val="134"/>
      </rPr>
      <t>个村级股份经济合作社牵头下，实施马铃薯一级种薯扩繁推广应用补助项目</t>
    </r>
    <r>
      <rPr>
        <sz val="16"/>
        <rFont val="Times New Roman"/>
        <charset val="134"/>
      </rPr>
      <t>600</t>
    </r>
    <r>
      <rPr>
        <sz val="16"/>
        <rFont val="宋体"/>
        <charset val="134"/>
      </rPr>
      <t>亩，每亩物化补助马铃薯原种等农资</t>
    </r>
    <r>
      <rPr>
        <sz val="16"/>
        <rFont val="Times New Roman"/>
        <charset val="134"/>
      </rPr>
      <t>600</t>
    </r>
    <r>
      <rPr>
        <sz val="16"/>
        <rFont val="宋体"/>
        <charset val="134"/>
      </rPr>
      <t>元。其中：刘塬村</t>
    </r>
    <r>
      <rPr>
        <sz val="16"/>
        <rFont val="Times New Roman"/>
        <charset val="134"/>
      </rPr>
      <t>300</t>
    </r>
    <r>
      <rPr>
        <sz val="16"/>
        <rFont val="宋体"/>
        <charset val="134"/>
      </rPr>
      <t>亩；深珂村</t>
    </r>
    <r>
      <rPr>
        <sz val="16"/>
        <rFont val="Times New Roman"/>
        <charset val="134"/>
      </rPr>
      <t>300</t>
    </r>
    <r>
      <rPr>
        <sz val="16"/>
        <rFont val="宋体"/>
        <charset val="134"/>
      </rPr>
      <t>亩。</t>
    </r>
  </si>
  <si>
    <t>刘堡镇马铃薯一级种薯扩繁推广应用补助项目</t>
  </si>
  <si>
    <t>在刘堡镇11个村集体股份经济合作社牵头下，实施马铃薯一级种薯扩繁推广应用补助项目7950亩，每亩差额补助马铃薯原种等农资600元。赵湾村种植马铃薯750亩、罗湾村种植马铃薯800亩、窑儿村种植马铃薯400亩、五星村股份经济合作社种植马铃薯1800亩、王家村股份经济合作社600亩、高家村400亩、丰银村600亩、芦科村1400亩、峡里村400亩、刘堡村500亩、郑沟村300亩。</t>
  </si>
  <si>
    <t>张家川镇马铃薯一级种薯扩繁推广应用补助项目</t>
  </si>
  <si>
    <r>
      <rPr>
        <sz val="16"/>
        <rFont val="宋体"/>
        <charset val="134"/>
      </rPr>
      <t>在张家川镇</t>
    </r>
    <r>
      <rPr>
        <sz val="16"/>
        <rFont val="Times New Roman"/>
        <charset val="134"/>
      </rPr>
      <t>6</t>
    </r>
    <r>
      <rPr>
        <sz val="16"/>
        <rFont val="宋体"/>
        <charset val="134"/>
      </rPr>
      <t>个村级股份经济合作社牵头下，实施马铃薯一级种薯扩繁推广应用补助项目</t>
    </r>
    <r>
      <rPr>
        <sz val="16"/>
        <rFont val="Times New Roman"/>
        <charset val="134"/>
      </rPr>
      <t>800</t>
    </r>
    <r>
      <rPr>
        <sz val="16"/>
        <rFont val="宋体"/>
        <charset val="134"/>
      </rPr>
      <t>亩，每亩差额补助马铃薯原种等农资</t>
    </r>
    <r>
      <rPr>
        <sz val="16"/>
        <rFont val="Times New Roman"/>
        <charset val="134"/>
      </rPr>
      <t>600</t>
    </r>
    <r>
      <rPr>
        <sz val="16"/>
        <rFont val="宋体"/>
        <charset val="134"/>
      </rPr>
      <t>元。其中：刘家村</t>
    </r>
    <r>
      <rPr>
        <sz val="16"/>
        <rFont val="Times New Roman"/>
        <charset val="134"/>
      </rPr>
      <t>300</t>
    </r>
    <r>
      <rPr>
        <sz val="16"/>
        <rFont val="宋体"/>
        <charset val="134"/>
      </rPr>
      <t>亩、南川村</t>
    </r>
    <r>
      <rPr>
        <sz val="16"/>
        <rFont val="Times New Roman"/>
        <charset val="134"/>
      </rPr>
      <t>100</t>
    </r>
    <r>
      <rPr>
        <sz val="16"/>
        <rFont val="宋体"/>
        <charset val="134"/>
      </rPr>
      <t>亩、峡口村</t>
    </r>
    <r>
      <rPr>
        <sz val="16"/>
        <rFont val="Times New Roman"/>
        <charset val="134"/>
      </rPr>
      <t>100</t>
    </r>
    <r>
      <rPr>
        <sz val="16"/>
        <rFont val="宋体"/>
        <charset val="134"/>
      </rPr>
      <t>亩、查湾村</t>
    </r>
    <r>
      <rPr>
        <sz val="16"/>
        <rFont val="Times New Roman"/>
        <charset val="134"/>
      </rPr>
      <t>100</t>
    </r>
    <r>
      <rPr>
        <sz val="16"/>
        <rFont val="宋体"/>
        <charset val="134"/>
      </rPr>
      <t>亩、赵阳村</t>
    </r>
    <r>
      <rPr>
        <sz val="16"/>
        <rFont val="Times New Roman"/>
        <charset val="134"/>
      </rPr>
      <t>100</t>
    </r>
    <r>
      <rPr>
        <sz val="16"/>
        <rFont val="宋体"/>
        <charset val="134"/>
      </rPr>
      <t>亩、孟寺村</t>
    </r>
    <r>
      <rPr>
        <sz val="16"/>
        <rFont val="Times New Roman"/>
        <charset val="134"/>
      </rPr>
      <t>100</t>
    </r>
    <r>
      <rPr>
        <sz val="16"/>
        <rFont val="宋体"/>
        <charset val="134"/>
      </rPr>
      <t>亩。</t>
    </r>
  </si>
  <si>
    <t>恭门镇马铃薯一级种薯扩繁推广应用补助项目</t>
  </si>
  <si>
    <r>
      <rPr>
        <sz val="16"/>
        <rFont val="宋体"/>
        <charset val="134"/>
      </rPr>
      <t>在恭门镇毛山村集体股份经济合作社牵头下，实施马铃薯一级种薯扩繁推广应用补助项目</t>
    </r>
    <r>
      <rPr>
        <sz val="16"/>
        <rFont val="Times New Roman"/>
        <charset val="134"/>
      </rPr>
      <t>1100</t>
    </r>
    <r>
      <rPr>
        <sz val="16"/>
        <rFont val="宋体"/>
        <charset val="134"/>
      </rPr>
      <t>亩，每亩差额补助马铃薯原种等农资</t>
    </r>
    <r>
      <rPr>
        <sz val="16"/>
        <rFont val="Times New Roman"/>
        <charset val="134"/>
      </rPr>
      <t>600</t>
    </r>
    <r>
      <rPr>
        <sz val="16"/>
        <rFont val="宋体"/>
        <charset val="134"/>
      </rPr>
      <t>元。</t>
    </r>
  </si>
  <si>
    <t>龙山镇马铃薯一级种薯扩繁推广应用补助项目</t>
  </si>
  <si>
    <r>
      <rPr>
        <sz val="16"/>
        <rFont val="宋体"/>
        <charset val="134"/>
      </rPr>
      <t>在龙山镇</t>
    </r>
    <r>
      <rPr>
        <sz val="16"/>
        <rFont val="Times New Roman"/>
        <charset val="134"/>
      </rPr>
      <t>2</t>
    </r>
    <r>
      <rPr>
        <sz val="16"/>
        <rFont val="宋体"/>
        <charset val="134"/>
      </rPr>
      <t>个村级股份经济合作社牵头下，实施马铃薯一级种薯扩繁推广应用补助项目</t>
    </r>
    <r>
      <rPr>
        <sz val="16"/>
        <rFont val="Times New Roman"/>
        <charset val="134"/>
      </rPr>
      <t>600</t>
    </r>
    <r>
      <rPr>
        <sz val="16"/>
        <rFont val="宋体"/>
        <charset val="134"/>
      </rPr>
      <t>亩，每亩差额补助马铃薯原种等农资</t>
    </r>
    <r>
      <rPr>
        <sz val="16"/>
        <rFont val="Times New Roman"/>
        <charset val="134"/>
      </rPr>
      <t>600</t>
    </r>
    <r>
      <rPr>
        <sz val="16"/>
        <rFont val="宋体"/>
        <charset val="134"/>
      </rPr>
      <t>元，其中北河村</t>
    </r>
    <r>
      <rPr>
        <sz val="16"/>
        <rFont val="Times New Roman"/>
        <charset val="134"/>
      </rPr>
      <t>300</t>
    </r>
    <r>
      <rPr>
        <sz val="16"/>
        <rFont val="宋体"/>
        <charset val="134"/>
      </rPr>
      <t>亩，郑家村</t>
    </r>
    <r>
      <rPr>
        <sz val="16"/>
        <rFont val="Times New Roman"/>
        <charset val="134"/>
      </rPr>
      <t>300</t>
    </r>
    <r>
      <rPr>
        <sz val="16"/>
        <rFont val="宋体"/>
        <charset val="134"/>
      </rPr>
      <t>亩。</t>
    </r>
  </si>
  <si>
    <t>闫家乡马铃薯一级种薯扩繁推广应用补助项目</t>
  </si>
  <si>
    <r>
      <rPr>
        <sz val="16"/>
        <rFont val="宋体"/>
        <charset val="134"/>
      </rPr>
      <t>在闫家乡朝阳村集体股份经济合作社牵头下，实施一级种薯扩繁推广应用补助项目</t>
    </r>
    <r>
      <rPr>
        <sz val="16"/>
        <rFont val="Times New Roman"/>
        <charset val="134"/>
      </rPr>
      <t>200</t>
    </r>
    <r>
      <rPr>
        <sz val="16"/>
        <rFont val="宋体"/>
        <charset val="134"/>
      </rPr>
      <t>亩，每亩差额补助马铃薯原种等农资</t>
    </r>
    <r>
      <rPr>
        <sz val="16"/>
        <rFont val="Times New Roman"/>
        <charset val="134"/>
      </rPr>
      <t>600</t>
    </r>
    <r>
      <rPr>
        <sz val="16"/>
        <rFont val="宋体"/>
        <charset val="134"/>
      </rPr>
      <t>元。</t>
    </r>
  </si>
  <si>
    <t>脱毒马铃薯种苗补助项目</t>
  </si>
  <si>
    <r>
      <rPr>
        <b/>
        <sz val="16"/>
        <rFont val="宋体"/>
        <charset val="134"/>
      </rPr>
      <t>概算投资</t>
    </r>
    <r>
      <rPr>
        <b/>
        <sz val="16"/>
        <rFont val="Times New Roman"/>
        <charset val="0"/>
      </rPr>
      <t>120</t>
    </r>
    <r>
      <rPr>
        <b/>
        <sz val="16"/>
        <rFont val="宋体"/>
        <charset val="134"/>
      </rPr>
      <t>万元用于实施脱毒马铃薯种苗培育补助项目</t>
    </r>
    <r>
      <rPr>
        <b/>
        <sz val="16"/>
        <rFont val="Times New Roman"/>
        <charset val="0"/>
      </rPr>
      <t>1200</t>
    </r>
    <r>
      <rPr>
        <b/>
        <sz val="16"/>
        <rFont val="宋体"/>
        <charset val="134"/>
      </rPr>
      <t>万株，每株补助</t>
    </r>
    <r>
      <rPr>
        <b/>
        <sz val="16"/>
        <rFont val="Times New Roman"/>
        <charset val="0"/>
      </rPr>
      <t>0.1</t>
    </r>
    <r>
      <rPr>
        <b/>
        <sz val="16"/>
        <rFont val="宋体"/>
        <charset val="134"/>
      </rPr>
      <t>元。</t>
    </r>
  </si>
  <si>
    <t>马关镇石川村</t>
  </si>
  <si>
    <r>
      <rPr>
        <sz val="16"/>
        <rFont val="宋体"/>
        <charset val="134"/>
      </rPr>
      <t>在马关镇石川村股份合作社培育脱毒马铃薯种苗</t>
    </r>
    <r>
      <rPr>
        <sz val="16"/>
        <rFont val="Times New Roman"/>
        <charset val="0"/>
      </rPr>
      <t>800</t>
    </r>
    <r>
      <rPr>
        <sz val="16"/>
        <rFont val="宋体"/>
        <charset val="134"/>
      </rPr>
      <t>万株，每苗补助</t>
    </r>
    <r>
      <rPr>
        <sz val="16"/>
        <rFont val="Times New Roman"/>
        <charset val="0"/>
      </rPr>
      <t>0.1</t>
    </r>
    <r>
      <rPr>
        <sz val="16"/>
        <rFont val="宋体"/>
        <charset val="134"/>
      </rPr>
      <t>元，共补助</t>
    </r>
    <r>
      <rPr>
        <sz val="16"/>
        <rFont val="Times New Roman"/>
        <charset val="0"/>
      </rPr>
      <t>80</t>
    </r>
    <r>
      <rPr>
        <sz val="16"/>
        <rFont val="宋体"/>
        <charset val="134"/>
      </rPr>
      <t>万元。</t>
    </r>
  </si>
  <si>
    <r>
      <rPr>
        <sz val="16"/>
        <rFont val="宋体"/>
        <charset val="134"/>
      </rPr>
      <t>在张家川镇刘家村股份经济合作社栽植马铃薯种苗</t>
    </r>
    <r>
      <rPr>
        <sz val="16"/>
        <rFont val="Times New Roman"/>
        <charset val="134"/>
      </rPr>
      <t>400</t>
    </r>
    <r>
      <rPr>
        <sz val="16"/>
        <rFont val="宋体"/>
        <charset val="134"/>
      </rPr>
      <t>万苗，每苗差额补助</t>
    </r>
    <r>
      <rPr>
        <sz val="16"/>
        <rFont val="Times New Roman"/>
        <charset val="134"/>
      </rPr>
      <t>0.1</t>
    </r>
    <r>
      <rPr>
        <sz val="16"/>
        <rFont val="宋体"/>
        <charset val="134"/>
      </rPr>
      <t>元。</t>
    </r>
  </si>
  <si>
    <t>（五）</t>
  </si>
  <si>
    <t>村集体经济发展项目</t>
  </si>
  <si>
    <r>
      <rPr>
        <b/>
        <sz val="16"/>
        <rFont val="宋体"/>
        <charset val="134"/>
      </rPr>
      <t>概算投资</t>
    </r>
    <r>
      <rPr>
        <b/>
        <sz val="16"/>
        <rFont val="Times New Roman"/>
        <charset val="134"/>
      </rPr>
      <t>700</t>
    </r>
    <r>
      <rPr>
        <b/>
        <sz val="16"/>
        <rFont val="宋体"/>
        <charset val="134"/>
      </rPr>
      <t>万元用于实施村集体经济发展项目。</t>
    </r>
  </si>
  <si>
    <t>张家川县龙山镇四方村农机租赁服务项目</t>
  </si>
  <si>
    <r>
      <rPr>
        <sz val="16"/>
        <rFont val="Times New Roman"/>
        <charset val="0"/>
      </rPr>
      <t>2025</t>
    </r>
    <r>
      <rPr>
        <sz val="16"/>
        <rFont val="宋体"/>
        <charset val="0"/>
      </rPr>
      <t>年</t>
    </r>
  </si>
  <si>
    <r>
      <rPr>
        <sz val="16"/>
        <rFont val="宋体"/>
        <charset val="134"/>
      </rPr>
      <t>龙山镇</t>
    </r>
    <r>
      <rPr>
        <sz val="16"/>
        <rFont val="Times New Roman"/>
        <charset val="134"/>
      </rPr>
      <t xml:space="preserve">
</t>
    </r>
    <r>
      <rPr>
        <sz val="16"/>
        <rFont val="宋体"/>
        <charset val="134"/>
      </rPr>
      <t>四方村</t>
    </r>
  </si>
  <si>
    <r>
      <rPr>
        <sz val="16"/>
        <rFont val="宋体"/>
        <charset val="134"/>
      </rPr>
      <t>依托村级领办股份经济合作社，采用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的自主经营模式，发展农机租赁服务项目，计划利用中央财政扶持资金</t>
    </r>
    <r>
      <rPr>
        <sz val="16"/>
        <rFont val="Times New Roman"/>
        <charset val="134"/>
      </rPr>
      <t>70</t>
    </r>
    <r>
      <rPr>
        <sz val="16"/>
        <rFont val="宋体"/>
        <charset val="134"/>
      </rPr>
      <t>万元，购进青储收割打包一体机</t>
    </r>
    <r>
      <rPr>
        <sz val="16"/>
        <rFont val="Times New Roman"/>
        <charset val="134"/>
      </rPr>
      <t>1</t>
    </r>
    <r>
      <rPr>
        <sz val="16"/>
        <rFont val="宋体"/>
        <charset val="134"/>
      </rPr>
      <t>台、拖拉机</t>
    </r>
    <r>
      <rPr>
        <sz val="16"/>
        <rFont val="Times New Roman"/>
        <charset val="134"/>
      </rPr>
      <t>1</t>
    </r>
    <r>
      <rPr>
        <sz val="16"/>
        <rFont val="宋体"/>
        <charset val="134"/>
      </rPr>
      <t>台（带旋耕机），进行收割、耕种租赁的方式，预计每年为村集体经济增加收益</t>
    </r>
    <r>
      <rPr>
        <sz val="16"/>
        <rFont val="Times New Roman"/>
        <charset val="134"/>
      </rPr>
      <t>3.5</t>
    </r>
    <r>
      <rPr>
        <sz val="16"/>
        <rFont val="宋体"/>
        <charset val="134"/>
      </rPr>
      <t>万元以上。使用财政资金实施的设施农业项目形成的资产全部归村级股份经济合作社所有，资产运营管理方式采用</t>
    </r>
    <r>
      <rPr>
        <sz val="16"/>
        <rFont val="Times New Roman"/>
        <charset val="134"/>
      </rPr>
      <t>“</t>
    </r>
    <r>
      <rPr>
        <sz val="16"/>
        <rFont val="宋体"/>
        <charset val="134"/>
      </rPr>
      <t>村有户营</t>
    </r>
    <r>
      <rPr>
        <sz val="16"/>
        <rFont val="Times New Roman"/>
        <charset val="134"/>
      </rPr>
      <t>”“</t>
    </r>
    <r>
      <rPr>
        <sz val="16"/>
        <rFont val="宋体"/>
        <charset val="134"/>
      </rPr>
      <t>村有村营</t>
    </r>
    <r>
      <rPr>
        <sz val="16"/>
        <rFont val="Times New Roman"/>
        <charset val="134"/>
      </rPr>
      <t>”“</t>
    </r>
    <r>
      <rPr>
        <sz val="16"/>
        <rFont val="宋体"/>
        <charset val="134"/>
      </rPr>
      <t>村企共营</t>
    </r>
    <r>
      <rPr>
        <sz val="16"/>
        <rFont val="Times New Roman"/>
        <charset val="134"/>
      </rPr>
      <t>”</t>
    </r>
    <r>
      <rPr>
        <sz val="16"/>
        <rFont val="宋体"/>
        <charset val="134"/>
      </rPr>
      <t>三种方式，确保村级集体经济组织增加收入。</t>
    </r>
  </si>
  <si>
    <r>
      <rPr>
        <sz val="16"/>
        <rFont val="宋体"/>
        <charset val="134"/>
      </rPr>
      <t>县委组织部</t>
    </r>
    <r>
      <rPr>
        <sz val="16"/>
        <rFont val="Times New Roman"/>
        <charset val="0"/>
      </rPr>
      <t xml:space="preserve">     </t>
    </r>
    <r>
      <rPr>
        <sz val="16"/>
        <rFont val="宋体"/>
        <charset val="134"/>
      </rPr>
      <t>县农业农村局</t>
    </r>
    <r>
      <rPr>
        <sz val="16"/>
        <rFont val="Times New Roman"/>
        <charset val="134"/>
      </rPr>
      <t xml:space="preserve"> </t>
    </r>
    <r>
      <rPr>
        <sz val="16"/>
        <rFont val="Times New Roman"/>
        <charset val="0"/>
      </rPr>
      <t xml:space="preserve">      </t>
    </r>
    <r>
      <rPr>
        <sz val="16"/>
        <rFont val="宋体"/>
        <charset val="134"/>
      </rPr>
      <t>县财政局</t>
    </r>
  </si>
  <si>
    <t>张家川县马关镇新义村股份经济合作社饲草加工建设项目</t>
  </si>
  <si>
    <r>
      <rPr>
        <sz val="16"/>
        <rFont val="Times New Roman"/>
        <charset val="0"/>
      </rPr>
      <t>2025</t>
    </r>
    <r>
      <rPr>
        <sz val="16"/>
        <rFont val="宋体"/>
        <charset val="134"/>
      </rPr>
      <t>年</t>
    </r>
  </si>
  <si>
    <r>
      <rPr>
        <sz val="16"/>
        <rFont val="宋体"/>
        <charset val="134"/>
      </rPr>
      <t>马关镇</t>
    </r>
    <r>
      <rPr>
        <sz val="16"/>
        <rFont val="Times New Roman"/>
        <charset val="0"/>
      </rPr>
      <t xml:space="preserve">
</t>
    </r>
    <r>
      <rPr>
        <sz val="16"/>
        <rFont val="宋体"/>
        <charset val="134"/>
      </rPr>
      <t>新义村</t>
    </r>
  </si>
  <si>
    <r>
      <rPr>
        <sz val="16"/>
        <rFont val="宋体"/>
        <charset val="134"/>
      </rPr>
      <t>采取</t>
    </r>
    <r>
      <rPr>
        <sz val="16"/>
        <rFont val="Times New Roman"/>
        <charset val="134"/>
      </rPr>
      <t>“</t>
    </r>
    <r>
      <rPr>
        <sz val="16"/>
        <rFont val="宋体"/>
        <charset val="134"/>
      </rPr>
      <t>党支部</t>
    </r>
    <r>
      <rPr>
        <sz val="16"/>
        <rFont val="Times New Roman"/>
        <charset val="134"/>
      </rPr>
      <t>+</t>
    </r>
    <r>
      <rPr>
        <sz val="16"/>
        <rFont val="宋体"/>
        <charset val="134"/>
      </rPr>
      <t>村集体</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的模式，依托村股份经济合作社自主经营，投资</t>
    </r>
    <r>
      <rPr>
        <sz val="16"/>
        <rFont val="Times New Roman"/>
        <charset val="134"/>
      </rPr>
      <t>60</t>
    </r>
    <r>
      <rPr>
        <sz val="16"/>
        <rFont val="宋体"/>
        <charset val="134"/>
      </rPr>
      <t>万元购置玉米茎穗双收机</t>
    </r>
    <r>
      <rPr>
        <sz val="16"/>
        <rFont val="Times New Roman"/>
        <charset val="134"/>
      </rPr>
      <t>1</t>
    </r>
    <r>
      <rPr>
        <sz val="16"/>
        <rFont val="宋体"/>
        <charset val="134"/>
      </rPr>
      <t>台、青贮机</t>
    </r>
    <r>
      <rPr>
        <sz val="16"/>
        <rFont val="Times New Roman"/>
        <charset val="134"/>
      </rPr>
      <t>1</t>
    </r>
    <r>
      <rPr>
        <sz val="16"/>
        <rFont val="宋体"/>
        <charset val="134"/>
      </rPr>
      <t>台、秸秆打包机</t>
    </r>
    <r>
      <rPr>
        <sz val="16"/>
        <rFont val="Times New Roman"/>
        <charset val="134"/>
      </rPr>
      <t>1</t>
    </r>
    <r>
      <rPr>
        <sz val="16"/>
        <rFont val="宋体"/>
        <charset val="134"/>
      </rPr>
      <t>台；投资</t>
    </r>
    <r>
      <rPr>
        <sz val="16"/>
        <rFont val="Times New Roman"/>
        <charset val="134"/>
      </rPr>
      <t>10</t>
    </r>
    <r>
      <rPr>
        <sz val="16"/>
        <rFont val="宋体"/>
        <charset val="134"/>
      </rPr>
      <t>万元建设</t>
    </r>
    <r>
      <rPr>
        <sz val="16"/>
        <rFont val="Times New Roman"/>
        <charset val="134"/>
      </rPr>
      <t>100m²</t>
    </r>
    <r>
      <rPr>
        <sz val="16"/>
        <rFont val="宋体"/>
        <charset val="134"/>
      </rPr>
      <t>的机械厂房</t>
    </r>
    <r>
      <rPr>
        <sz val="16"/>
        <rFont val="Times New Roman"/>
        <charset val="134"/>
      </rPr>
      <t>1</t>
    </r>
    <r>
      <rPr>
        <sz val="16"/>
        <rFont val="宋体"/>
        <charset val="134"/>
      </rPr>
      <t>座。项目建成后，每年为村集体稳定增加收益</t>
    </r>
    <r>
      <rPr>
        <sz val="16"/>
        <rFont val="Times New Roman"/>
        <charset val="134"/>
      </rPr>
      <t>3.5</t>
    </r>
    <r>
      <rPr>
        <sz val="16"/>
        <rFont val="宋体"/>
        <charset val="134"/>
      </rPr>
      <t>万元以上，使用财政资金实施的设施农业项目形成的资产全部归村级股份经济合作社所有，资产运营管理方式采用</t>
    </r>
    <r>
      <rPr>
        <sz val="16"/>
        <rFont val="Times New Roman"/>
        <charset val="134"/>
      </rPr>
      <t>“</t>
    </r>
    <r>
      <rPr>
        <sz val="16"/>
        <rFont val="宋体"/>
        <charset val="134"/>
      </rPr>
      <t>村有户营</t>
    </r>
    <r>
      <rPr>
        <sz val="16"/>
        <rFont val="Times New Roman"/>
        <charset val="134"/>
      </rPr>
      <t>”“</t>
    </r>
    <r>
      <rPr>
        <sz val="16"/>
        <rFont val="宋体"/>
        <charset val="134"/>
      </rPr>
      <t>村有村营</t>
    </r>
    <r>
      <rPr>
        <sz val="16"/>
        <rFont val="Times New Roman"/>
        <charset val="134"/>
      </rPr>
      <t>”“</t>
    </r>
    <r>
      <rPr>
        <sz val="16"/>
        <rFont val="宋体"/>
        <charset val="134"/>
      </rPr>
      <t>村企共营</t>
    </r>
    <r>
      <rPr>
        <sz val="16"/>
        <rFont val="Times New Roman"/>
        <charset val="134"/>
      </rPr>
      <t>”</t>
    </r>
    <r>
      <rPr>
        <sz val="16"/>
        <rFont val="宋体"/>
        <charset val="134"/>
      </rPr>
      <t>三种方式，确保村级集体经济组织增加收入。</t>
    </r>
  </si>
  <si>
    <t>张家川县川王镇冯家村农机租赁服务项目</t>
  </si>
  <si>
    <r>
      <rPr>
        <sz val="16"/>
        <rFont val="宋体"/>
        <charset val="134"/>
      </rPr>
      <t>川王镇</t>
    </r>
    <r>
      <rPr>
        <sz val="16"/>
        <rFont val="Times New Roman"/>
        <charset val="134"/>
      </rPr>
      <t xml:space="preserve">
</t>
    </r>
    <r>
      <rPr>
        <sz val="16"/>
        <rFont val="宋体"/>
        <charset val="134"/>
      </rPr>
      <t>冯家村</t>
    </r>
  </si>
  <si>
    <r>
      <t>采取</t>
    </r>
    <r>
      <rPr>
        <sz val="16"/>
        <rFont val="Times New Roman"/>
        <charset val="134"/>
      </rPr>
      <t>“</t>
    </r>
    <r>
      <rPr>
        <sz val="16"/>
        <rFont val="宋体"/>
        <charset val="134"/>
      </rPr>
      <t>党支部</t>
    </r>
    <r>
      <rPr>
        <sz val="16"/>
        <rFont val="Times New Roman"/>
        <charset val="134"/>
      </rPr>
      <t>+</t>
    </r>
    <r>
      <rPr>
        <sz val="16"/>
        <rFont val="宋体"/>
        <charset val="134"/>
      </rPr>
      <t>村集体</t>
    </r>
    <r>
      <rPr>
        <sz val="16"/>
        <rFont val="Times New Roman"/>
        <charset val="134"/>
      </rPr>
      <t>+</t>
    </r>
    <r>
      <rPr>
        <sz val="16"/>
        <rFont val="宋体"/>
        <charset val="134"/>
      </rPr>
      <t>合作社</t>
    </r>
    <r>
      <rPr>
        <sz val="16"/>
        <rFont val="Times New Roman"/>
        <charset val="134"/>
      </rPr>
      <t>”</t>
    </r>
    <r>
      <rPr>
        <sz val="16"/>
        <rFont val="宋体"/>
        <charset val="134"/>
      </rPr>
      <t>的模式，依托村级领办合作社益得发种养殖合作社自主经营。计划利用中央财政扶持资金</t>
    </r>
    <r>
      <rPr>
        <sz val="16"/>
        <rFont val="Times New Roman"/>
        <charset val="134"/>
      </rPr>
      <t>70</t>
    </r>
    <r>
      <rPr>
        <sz val="16"/>
        <rFont val="宋体"/>
        <charset val="134"/>
      </rPr>
      <t>万元，购进</t>
    </r>
    <r>
      <rPr>
        <sz val="16"/>
        <rFont val="Times New Roman"/>
        <charset val="134"/>
      </rPr>
      <t>804</t>
    </r>
    <r>
      <rPr>
        <sz val="16"/>
        <rFont val="宋体"/>
        <charset val="134"/>
      </rPr>
      <t>拖拉机</t>
    </r>
    <r>
      <rPr>
        <sz val="16"/>
        <rFont val="Times New Roman"/>
        <charset val="134"/>
      </rPr>
      <t>1</t>
    </r>
    <r>
      <rPr>
        <sz val="16"/>
        <rFont val="宋体"/>
        <charset val="134"/>
      </rPr>
      <t>台、茎穗兼收机</t>
    </r>
    <r>
      <rPr>
        <sz val="16"/>
        <rFont val="Times New Roman"/>
        <charset val="134"/>
      </rPr>
      <t>1</t>
    </r>
    <r>
      <rPr>
        <sz val="16"/>
        <rFont val="宋体"/>
        <charset val="134"/>
      </rPr>
      <t>台、行走式打捆机</t>
    </r>
    <r>
      <rPr>
        <sz val="16"/>
        <rFont val="Times New Roman"/>
        <charset val="134"/>
      </rPr>
      <t>2</t>
    </r>
    <r>
      <rPr>
        <sz val="16"/>
        <rFont val="宋体"/>
        <charset val="134"/>
      </rPr>
      <t>台，通过机械租赁，获取收益。预计每年为村集体稳定增加收益</t>
    </r>
    <r>
      <rPr>
        <sz val="16"/>
        <rFont val="Times New Roman"/>
        <charset val="134"/>
      </rPr>
      <t>3.5</t>
    </r>
    <r>
      <rPr>
        <sz val="16"/>
        <rFont val="宋体"/>
        <charset val="134"/>
      </rPr>
      <t>万元以上，使用财政资金实施的设施农业项目形成的资产全部归村级股份经济合作社所有，资产运营管理方式采用</t>
    </r>
    <r>
      <rPr>
        <sz val="16"/>
        <rFont val="Times New Roman"/>
        <charset val="134"/>
      </rPr>
      <t>“</t>
    </r>
    <r>
      <rPr>
        <sz val="16"/>
        <rFont val="宋体"/>
        <charset val="134"/>
      </rPr>
      <t>村有户营</t>
    </r>
    <r>
      <rPr>
        <sz val="16"/>
        <rFont val="Times New Roman"/>
        <charset val="134"/>
      </rPr>
      <t>”“</t>
    </r>
    <r>
      <rPr>
        <sz val="16"/>
        <rFont val="宋体"/>
        <charset val="134"/>
      </rPr>
      <t>村有村营</t>
    </r>
    <r>
      <rPr>
        <sz val="16"/>
        <rFont val="Times New Roman"/>
        <charset val="134"/>
      </rPr>
      <t>”“</t>
    </r>
    <r>
      <rPr>
        <sz val="16"/>
        <rFont val="宋体"/>
        <charset val="134"/>
      </rPr>
      <t>村企共营</t>
    </r>
    <r>
      <rPr>
        <sz val="16"/>
        <rFont val="Times New Roman"/>
        <charset val="134"/>
      </rPr>
      <t>”</t>
    </r>
    <r>
      <rPr>
        <sz val="16"/>
        <rFont val="宋体"/>
        <charset val="134"/>
      </rPr>
      <t>三种方式，确保村级集体经济组织增加收入。</t>
    </r>
  </si>
  <si>
    <t>张家川县刘堡镇刘堡村、小湾村、罗湾村速冻食品冷链车间及设备运行建设项目</t>
  </si>
  <si>
    <t>续建</t>
  </si>
  <si>
    <r>
      <rPr>
        <sz val="16"/>
        <rFont val="宋体"/>
        <charset val="134"/>
      </rPr>
      <t>刘堡镇</t>
    </r>
    <r>
      <rPr>
        <sz val="16"/>
        <rFont val="Times New Roman"/>
        <charset val="134"/>
      </rPr>
      <t xml:space="preserve">
</t>
    </r>
    <r>
      <rPr>
        <sz val="16"/>
        <rFont val="宋体"/>
        <charset val="134"/>
      </rPr>
      <t>刘堡村</t>
    </r>
  </si>
  <si>
    <r>
      <rPr>
        <sz val="16"/>
        <rFont val="宋体"/>
        <charset val="134"/>
      </rPr>
      <t>投入资金</t>
    </r>
    <r>
      <rPr>
        <sz val="16"/>
        <rFont val="Times New Roman"/>
        <charset val="134"/>
      </rPr>
      <t>210</t>
    </r>
    <r>
      <rPr>
        <sz val="16"/>
        <rFont val="宋体"/>
        <charset val="134"/>
      </rPr>
      <t>万元（刘堡村、小湾村、罗湾村各</t>
    </r>
    <r>
      <rPr>
        <sz val="16"/>
        <rFont val="Times New Roman"/>
        <charset val="134"/>
      </rPr>
      <t>70</t>
    </r>
    <r>
      <rPr>
        <sz val="16"/>
        <rFont val="宋体"/>
        <charset val="134"/>
      </rPr>
      <t>万元），用于实施速冻食品冷链车间及设备运行建设项目，其中刘堡村</t>
    </r>
    <r>
      <rPr>
        <sz val="16"/>
        <rFont val="Times New Roman"/>
        <charset val="134"/>
      </rPr>
      <t>70</t>
    </r>
    <r>
      <rPr>
        <sz val="16"/>
        <rFont val="宋体"/>
        <charset val="134"/>
      </rPr>
      <t>万元续建第二层钢结构速冻食品车间</t>
    </r>
    <r>
      <rPr>
        <sz val="16"/>
        <rFont val="Times New Roman"/>
        <charset val="134"/>
      </rPr>
      <t>1</t>
    </r>
    <r>
      <rPr>
        <sz val="16"/>
        <rFont val="宋体"/>
        <charset val="134"/>
      </rPr>
      <t>座（</t>
    </r>
    <r>
      <rPr>
        <sz val="16"/>
        <rFont val="Times New Roman"/>
        <charset val="134"/>
      </rPr>
      <t>620</t>
    </r>
    <r>
      <rPr>
        <sz val="16"/>
        <rFont val="宋体"/>
        <charset val="134"/>
      </rPr>
      <t>平方米）；小湾村</t>
    </r>
    <r>
      <rPr>
        <sz val="16"/>
        <rFont val="Times New Roman"/>
        <charset val="134"/>
      </rPr>
      <t>70</t>
    </r>
    <r>
      <rPr>
        <sz val="16"/>
        <rFont val="宋体"/>
        <charset val="134"/>
      </rPr>
      <t>万元购置隧道螺旋速冻机</t>
    </r>
    <r>
      <rPr>
        <sz val="16"/>
        <rFont val="Times New Roman"/>
        <charset val="134"/>
      </rPr>
      <t>1</t>
    </r>
    <r>
      <rPr>
        <sz val="16"/>
        <rFont val="宋体"/>
        <charset val="134"/>
      </rPr>
      <t>套；罗湾村</t>
    </r>
    <r>
      <rPr>
        <sz val="16"/>
        <rFont val="Times New Roman"/>
        <charset val="134"/>
      </rPr>
      <t>70</t>
    </r>
    <r>
      <rPr>
        <sz val="16"/>
        <rFont val="宋体"/>
        <charset val="134"/>
      </rPr>
      <t>万元购置食品加工设备</t>
    </r>
    <r>
      <rPr>
        <sz val="16"/>
        <rFont val="Times New Roman"/>
        <charset val="134"/>
      </rPr>
      <t>1</t>
    </r>
    <r>
      <rPr>
        <sz val="16"/>
        <rFont val="宋体"/>
        <charset val="134"/>
      </rPr>
      <t>套。项目建成并完成资产确权后，以租赁的方式出租经营主体，签订租赁协议，资产租赁原则上不得低于最新的</t>
    </r>
    <r>
      <rPr>
        <sz val="16"/>
        <rFont val="Times New Roman"/>
        <charset val="134"/>
      </rPr>
      <t>1</t>
    </r>
    <r>
      <rPr>
        <sz val="16"/>
        <rFont val="宋体"/>
        <charset val="134"/>
      </rPr>
      <t>年期贷款市场报价利率（</t>
    </r>
    <r>
      <rPr>
        <sz val="16"/>
        <rFont val="Times New Roman"/>
        <charset val="134"/>
      </rPr>
      <t>LPR</t>
    </r>
    <r>
      <rPr>
        <sz val="16"/>
        <rFont val="宋体"/>
        <charset val="134"/>
      </rPr>
      <t>），并由三村党支部牵头，实行</t>
    </r>
    <r>
      <rPr>
        <sz val="16"/>
        <rFont val="Times New Roman"/>
        <charset val="134"/>
      </rPr>
      <t>“</t>
    </r>
    <r>
      <rPr>
        <sz val="16"/>
        <rFont val="宋体"/>
        <charset val="134"/>
      </rPr>
      <t>村集体经济组织</t>
    </r>
    <r>
      <rPr>
        <sz val="16"/>
        <rFont val="Times New Roman"/>
        <charset val="134"/>
      </rPr>
      <t>+</t>
    </r>
    <r>
      <rPr>
        <sz val="16"/>
        <rFont val="宋体"/>
        <charset val="134"/>
      </rPr>
      <t>企业</t>
    </r>
    <r>
      <rPr>
        <sz val="16"/>
        <rFont val="Times New Roman"/>
        <charset val="134"/>
      </rPr>
      <t>”</t>
    </r>
    <r>
      <rPr>
        <sz val="16"/>
        <rFont val="宋体"/>
        <charset val="134"/>
      </rPr>
      <t>的产业化经营模式，预计每年为村集体经济增加收益</t>
    </r>
    <r>
      <rPr>
        <sz val="16"/>
        <rFont val="Times New Roman"/>
        <charset val="134"/>
      </rPr>
      <t>3.5</t>
    </r>
    <r>
      <rPr>
        <sz val="16"/>
        <rFont val="宋体"/>
        <charset val="134"/>
      </rPr>
      <t>万元以上，并带动周边群众就地就近务工，提高群众收入。</t>
    </r>
  </si>
  <si>
    <t>张家川县胡川镇羊肚菌生产基地工厂化棚建设项目</t>
  </si>
  <si>
    <r>
      <rPr>
        <sz val="16"/>
        <rFont val="宋体"/>
        <charset val="134"/>
      </rPr>
      <t>胡川镇</t>
    </r>
    <r>
      <rPr>
        <sz val="16"/>
        <rFont val="Times New Roman"/>
        <charset val="134"/>
      </rPr>
      <t xml:space="preserve">
</t>
    </r>
    <r>
      <rPr>
        <sz val="16"/>
        <rFont val="宋体"/>
        <charset val="134"/>
      </rPr>
      <t>胡川村</t>
    </r>
  </si>
  <si>
    <t>为宁马、柳湾2村投入资金140万元，每村70万元在胡川镇羊肚菌生产基地，建设工厂化棚858平方米，每村按照70万元的投资金额分配429平方米工厂化棚，并以429平方米的固定资产确权到宁马、柳湾2村村级股份经济合作社。项目建成并完成资产确权后，以租赁的方式，预计每年为村集体经济增加收益3.5万元以上，并带动周边群众就地就近务工，提高群众收入。</t>
  </si>
  <si>
    <t>张家川县平安乡休闲食品加工建设项目</t>
  </si>
  <si>
    <r>
      <rPr>
        <sz val="16"/>
        <rFont val="宋体"/>
        <charset val="134"/>
      </rPr>
      <t>平安乡</t>
    </r>
    <r>
      <rPr>
        <sz val="16"/>
        <rFont val="Times New Roman"/>
        <charset val="134"/>
      </rPr>
      <t xml:space="preserve">
</t>
    </r>
    <r>
      <rPr>
        <sz val="16"/>
        <rFont val="宋体"/>
        <charset val="134"/>
      </rPr>
      <t>马原村</t>
    </r>
  </si>
  <si>
    <r>
      <rPr>
        <sz val="16"/>
        <rFont val="宋体"/>
        <charset val="134"/>
      </rPr>
      <t>申请中央财政衔接资金</t>
    </r>
    <r>
      <rPr>
        <sz val="16"/>
        <rFont val="Times New Roman"/>
        <charset val="134"/>
      </rPr>
      <t>70</t>
    </r>
    <r>
      <rPr>
        <sz val="16"/>
        <rFont val="宋体"/>
        <charset val="134"/>
      </rPr>
      <t>万元，采用</t>
    </r>
    <r>
      <rPr>
        <sz val="16"/>
        <rFont val="Times New Roman"/>
        <charset val="134"/>
      </rPr>
      <t>“</t>
    </r>
    <r>
      <rPr>
        <sz val="16"/>
        <rFont val="宋体"/>
        <charset val="134"/>
      </rPr>
      <t>党支部</t>
    </r>
    <r>
      <rPr>
        <sz val="16"/>
        <rFont val="Times New Roman"/>
        <charset val="134"/>
      </rPr>
      <t>+</t>
    </r>
    <r>
      <rPr>
        <sz val="16"/>
        <rFont val="宋体"/>
        <charset val="134"/>
      </rPr>
      <t>企业</t>
    </r>
    <r>
      <rPr>
        <sz val="16"/>
        <rFont val="Times New Roman"/>
        <charset val="134"/>
      </rPr>
      <t>+</t>
    </r>
    <r>
      <rPr>
        <sz val="16"/>
        <rFont val="宋体"/>
        <charset val="134"/>
      </rPr>
      <t>农户</t>
    </r>
    <r>
      <rPr>
        <sz val="16"/>
        <rFont val="Times New Roman"/>
        <charset val="134"/>
      </rPr>
      <t>”</t>
    </r>
    <r>
      <rPr>
        <sz val="16"/>
        <rFont val="宋体"/>
        <charset val="134"/>
      </rPr>
      <t>的经营模式，计划在平安乡马原村实施休闲食品加工建设项目，新建成品库房、原材料库房、包材库房各</t>
    </r>
    <r>
      <rPr>
        <sz val="16"/>
        <rFont val="Times New Roman"/>
        <charset val="134"/>
      </rPr>
      <t>1</t>
    </r>
    <r>
      <rPr>
        <sz val="16"/>
        <rFont val="宋体"/>
        <charset val="134"/>
      </rPr>
      <t>处，项目建成并完成资产确权后，以租赁的方式，出租给经营主体。按照投资总额</t>
    </r>
    <r>
      <rPr>
        <sz val="16"/>
        <rFont val="Times New Roman"/>
        <charset val="134"/>
      </rPr>
      <t>5%</t>
    </r>
    <r>
      <rPr>
        <sz val="16"/>
        <rFont val="宋体"/>
        <charset val="134"/>
      </rPr>
      <t>的比例给村集体付租金，并带动周边群众就地就近务工，提高群众收入。预计每年为村集体经济收益</t>
    </r>
    <r>
      <rPr>
        <sz val="16"/>
        <rFont val="Times New Roman"/>
        <charset val="134"/>
      </rPr>
      <t>3.5</t>
    </r>
    <r>
      <rPr>
        <sz val="16"/>
        <rFont val="宋体"/>
        <charset val="134"/>
      </rPr>
      <t>万元以上，建成后的资产归村级股份经济合作社所有。</t>
    </r>
  </si>
  <si>
    <t>张家川县恭门镇袁河村蛋鸡养殖项目</t>
  </si>
  <si>
    <r>
      <rPr>
        <sz val="16"/>
        <rFont val="宋体"/>
        <charset val="134"/>
      </rPr>
      <t>恭门镇</t>
    </r>
    <r>
      <rPr>
        <sz val="16"/>
        <rFont val="Times New Roman"/>
        <charset val="134"/>
      </rPr>
      <t xml:space="preserve">
</t>
    </r>
    <r>
      <rPr>
        <sz val="16"/>
        <rFont val="宋体"/>
        <charset val="134"/>
      </rPr>
      <t>天河村</t>
    </r>
  </si>
  <si>
    <r>
      <rPr>
        <sz val="16"/>
        <rFont val="宋体"/>
        <charset val="134"/>
      </rPr>
      <t>采取</t>
    </r>
    <r>
      <rPr>
        <sz val="16"/>
        <rFont val="Times New Roman"/>
        <charset val="134"/>
      </rPr>
      <t>“</t>
    </r>
    <r>
      <rPr>
        <sz val="16"/>
        <rFont val="宋体"/>
        <charset val="134"/>
      </rPr>
      <t>跨村联营</t>
    </r>
    <r>
      <rPr>
        <sz val="16"/>
        <rFont val="Times New Roman"/>
        <charset val="134"/>
      </rPr>
      <t>”</t>
    </r>
    <r>
      <rPr>
        <sz val="16"/>
        <rFont val="宋体"/>
        <charset val="134"/>
      </rPr>
      <t>的模式，投入</t>
    </r>
    <r>
      <rPr>
        <sz val="16"/>
        <rFont val="Times New Roman"/>
        <charset val="134"/>
      </rPr>
      <t>70</t>
    </r>
    <r>
      <rPr>
        <sz val="16"/>
        <rFont val="宋体"/>
        <charset val="134"/>
      </rPr>
      <t>万元，在恭门镇天河村新建</t>
    </r>
    <r>
      <rPr>
        <sz val="16"/>
        <rFont val="Times New Roman"/>
        <charset val="134"/>
      </rPr>
      <t>2</t>
    </r>
    <r>
      <rPr>
        <sz val="16"/>
        <rFont val="宋体"/>
        <charset val="134"/>
      </rPr>
      <t>万只蛋鸡养殖棚</t>
    </r>
    <r>
      <rPr>
        <sz val="16"/>
        <rFont val="Times New Roman"/>
        <charset val="134"/>
      </rPr>
      <t>1</t>
    </r>
    <r>
      <rPr>
        <sz val="16"/>
        <rFont val="宋体"/>
        <charset val="134"/>
      </rPr>
      <t>座，单体长度为</t>
    </r>
    <r>
      <rPr>
        <sz val="16"/>
        <rFont val="Times New Roman"/>
        <charset val="134"/>
      </rPr>
      <t>40m</t>
    </r>
    <r>
      <rPr>
        <sz val="16"/>
        <rFont val="宋体"/>
        <charset val="134"/>
      </rPr>
      <t>，宽度为</t>
    </r>
    <r>
      <rPr>
        <sz val="16"/>
        <rFont val="Times New Roman"/>
        <charset val="134"/>
      </rPr>
      <t>15m</t>
    </r>
    <r>
      <rPr>
        <sz val="16"/>
        <rFont val="宋体"/>
        <charset val="134"/>
      </rPr>
      <t>，建筑面积</t>
    </r>
    <r>
      <rPr>
        <sz val="16"/>
        <rFont val="Times New Roman"/>
        <charset val="134"/>
      </rPr>
      <t>600</t>
    </r>
    <r>
      <rPr>
        <sz val="16"/>
        <rFont val="宋体"/>
        <charset val="134"/>
      </rPr>
      <t>㎡。项目建成并完成资产确权后，以租赁的方式，出租相关经营主体，并带动周边群众就地就近务工，提高群众收入，预计每年为村集体经济收益</t>
    </r>
    <r>
      <rPr>
        <sz val="16"/>
        <rFont val="Times New Roman"/>
        <charset val="134"/>
      </rPr>
      <t>3.5</t>
    </r>
    <r>
      <rPr>
        <sz val="16"/>
        <rFont val="宋体"/>
        <charset val="134"/>
      </rPr>
      <t>万元以上，建成后的资产归袁河村村级股份经济合作社所有。</t>
    </r>
  </si>
  <si>
    <t>（六）</t>
  </si>
  <si>
    <t>产业发展配套基础设施项目</t>
  </si>
  <si>
    <r>
      <rPr>
        <b/>
        <sz val="16"/>
        <rFont val="宋体"/>
        <charset val="134"/>
      </rPr>
      <t>概算投资</t>
    </r>
    <r>
      <rPr>
        <b/>
        <sz val="16"/>
        <rFont val="Times New Roman"/>
        <charset val="134"/>
      </rPr>
      <t>4435.217</t>
    </r>
    <r>
      <rPr>
        <b/>
        <sz val="16"/>
        <rFont val="宋体"/>
        <charset val="134"/>
      </rPr>
      <t>万元用于实施产业发展配套基础设施建设项目。</t>
    </r>
  </si>
  <si>
    <t>产业路硬化建设项目</t>
  </si>
  <si>
    <r>
      <rPr>
        <b/>
        <sz val="16"/>
        <rFont val="宋体"/>
        <charset val="134"/>
      </rPr>
      <t>概算投资</t>
    </r>
    <r>
      <rPr>
        <b/>
        <sz val="16"/>
        <rFont val="Times New Roman"/>
        <charset val="134"/>
      </rPr>
      <t>3612.79</t>
    </r>
    <r>
      <rPr>
        <b/>
        <sz val="16"/>
        <rFont val="宋体"/>
        <charset val="134"/>
      </rPr>
      <t>万元用于实施产业路硬化建设项目。</t>
    </r>
  </si>
  <si>
    <t>张棉至温沟（平安至白石咀）段</t>
  </si>
  <si>
    <t>改建</t>
  </si>
  <si>
    <t>2025.4-2025.10</t>
  </si>
  <si>
    <t>平安乡新庄村</t>
  </si>
  <si>
    <t>县交通运输局</t>
  </si>
  <si>
    <t>县交通运输事务服务中心</t>
  </si>
  <si>
    <t>河峪至秦家源</t>
  </si>
  <si>
    <t>恭门镇河峪村</t>
  </si>
  <si>
    <t>马家涧至秦家源产业路配套设施建设</t>
  </si>
  <si>
    <t>维修</t>
  </si>
  <si>
    <r>
      <rPr>
        <sz val="16"/>
        <rFont val="宋体"/>
        <charset val="134"/>
      </rPr>
      <t>增设排水防护工程</t>
    </r>
    <r>
      <rPr>
        <sz val="16"/>
        <rFont val="Times New Roman"/>
        <charset val="134"/>
      </rPr>
      <t>7.75</t>
    </r>
    <r>
      <rPr>
        <sz val="16"/>
        <rFont val="宋体"/>
        <charset val="134"/>
      </rPr>
      <t>公里</t>
    </r>
  </si>
  <si>
    <t>交通运输事务服务中心</t>
  </si>
  <si>
    <t>西沟至河李</t>
  </si>
  <si>
    <t>大阳镇河李村</t>
  </si>
  <si>
    <r>
      <rPr>
        <sz val="16"/>
        <rFont val="Times New Roman"/>
        <charset val="134"/>
      </rPr>
      <t>X546</t>
    </r>
    <r>
      <rPr>
        <sz val="16"/>
        <rFont val="宋体"/>
        <charset val="134"/>
      </rPr>
      <t>至梨树</t>
    </r>
  </si>
  <si>
    <t>平安乡梨树村</t>
  </si>
  <si>
    <r>
      <rPr>
        <sz val="16"/>
        <rFont val="宋体"/>
        <charset val="134"/>
      </rPr>
      <t>张大路</t>
    </r>
    <r>
      <rPr>
        <sz val="16"/>
        <rFont val="Times New Roman"/>
        <charset val="134"/>
      </rPr>
      <t>-</t>
    </r>
    <r>
      <rPr>
        <sz val="16"/>
        <rFont val="宋体"/>
        <charset val="134"/>
      </rPr>
      <t>崔窑</t>
    </r>
  </si>
  <si>
    <t>张棉乡庙川村</t>
  </si>
  <si>
    <r>
      <rPr>
        <sz val="16"/>
        <rFont val="宋体"/>
        <charset val="134"/>
      </rPr>
      <t>田湾</t>
    </r>
    <r>
      <rPr>
        <sz val="16"/>
        <rFont val="Times New Roman"/>
        <charset val="134"/>
      </rPr>
      <t>-</t>
    </r>
    <r>
      <rPr>
        <sz val="16"/>
        <rFont val="宋体"/>
        <charset val="134"/>
      </rPr>
      <t>刘成</t>
    </r>
  </si>
  <si>
    <t>张棉乡田湾村</t>
  </si>
  <si>
    <t>峡口至中山</t>
  </si>
  <si>
    <t>张川镇峡口村</t>
  </si>
  <si>
    <t>东关－上磨</t>
  </si>
  <si>
    <t>张川镇上磨村</t>
  </si>
  <si>
    <t>海子至后海</t>
  </si>
  <si>
    <t>张川镇纳沟村</t>
  </si>
  <si>
    <r>
      <rPr>
        <sz val="16"/>
        <rFont val="宋体"/>
        <charset val="134"/>
      </rPr>
      <t>杜家</t>
    </r>
    <r>
      <rPr>
        <sz val="16"/>
        <rFont val="Times New Roman"/>
        <charset val="134"/>
      </rPr>
      <t>-</t>
    </r>
    <r>
      <rPr>
        <sz val="16"/>
        <rFont val="宋体"/>
        <charset val="134"/>
      </rPr>
      <t>高家新村</t>
    </r>
  </si>
  <si>
    <t>刘堡镇杜家村</t>
  </si>
  <si>
    <r>
      <rPr>
        <sz val="16"/>
        <rFont val="宋体"/>
        <charset val="134"/>
      </rPr>
      <t>陈家庙</t>
    </r>
    <r>
      <rPr>
        <sz val="16"/>
        <rFont val="Times New Roman"/>
        <charset val="134"/>
      </rPr>
      <t>-</t>
    </r>
    <r>
      <rPr>
        <sz val="16"/>
        <rFont val="宋体"/>
        <charset val="134"/>
      </rPr>
      <t>灵台</t>
    </r>
  </si>
  <si>
    <t>闫家乡陈庙村</t>
  </si>
  <si>
    <r>
      <rPr>
        <sz val="16"/>
        <rFont val="Times New Roman"/>
        <charset val="134"/>
      </rPr>
      <t>X546-</t>
    </r>
    <r>
      <rPr>
        <sz val="16"/>
        <rFont val="宋体"/>
        <charset val="134"/>
      </rPr>
      <t>西崖</t>
    </r>
  </si>
  <si>
    <t>川王镇西崖村</t>
  </si>
  <si>
    <t>海湾村桥头－二组</t>
  </si>
  <si>
    <t>川王镇海湾村</t>
  </si>
  <si>
    <r>
      <rPr>
        <sz val="16"/>
        <rFont val="宋体"/>
        <charset val="134"/>
      </rPr>
      <t>小河</t>
    </r>
    <r>
      <rPr>
        <sz val="16"/>
        <rFont val="Times New Roman"/>
        <charset val="134"/>
      </rPr>
      <t>-</t>
    </r>
    <r>
      <rPr>
        <sz val="16"/>
        <rFont val="宋体"/>
        <charset val="134"/>
      </rPr>
      <t>下小河</t>
    </r>
  </si>
  <si>
    <t>川王镇小河村</t>
  </si>
  <si>
    <t>庙湾五组至刘家崖</t>
  </si>
  <si>
    <t>马关镇庙湾村</t>
  </si>
  <si>
    <t>新义三组至新义梁</t>
  </si>
  <si>
    <t>马关镇新义村</t>
  </si>
  <si>
    <r>
      <rPr>
        <sz val="16"/>
        <rFont val="宋体"/>
        <charset val="134"/>
      </rPr>
      <t>水池</t>
    </r>
    <r>
      <rPr>
        <sz val="16"/>
        <rFont val="Times New Roman"/>
        <charset val="134"/>
      </rPr>
      <t>-</t>
    </r>
    <r>
      <rPr>
        <sz val="16"/>
        <rFont val="宋体"/>
        <charset val="134"/>
      </rPr>
      <t>糟家</t>
    </r>
  </si>
  <si>
    <t>恭门镇水池村</t>
  </si>
  <si>
    <t>虎家至斜头</t>
  </si>
  <si>
    <t>梁山镇斜头村</t>
  </si>
  <si>
    <r>
      <rPr>
        <sz val="16"/>
        <rFont val="宋体"/>
        <charset val="134"/>
      </rPr>
      <t>孔韩路</t>
    </r>
    <r>
      <rPr>
        <sz val="16"/>
        <rFont val="Times New Roman"/>
        <charset val="134"/>
      </rPr>
      <t>-</t>
    </r>
    <r>
      <rPr>
        <sz val="16"/>
        <rFont val="宋体"/>
        <charset val="134"/>
      </rPr>
      <t>岳山</t>
    </r>
  </si>
  <si>
    <t>梁山镇岳山村</t>
  </si>
  <si>
    <t>陈王至下湾</t>
  </si>
  <si>
    <t>梁山镇阳洼村</t>
  </si>
  <si>
    <r>
      <rPr>
        <sz val="16"/>
        <rFont val="Times New Roman"/>
        <charset val="134"/>
      </rPr>
      <t>Y304</t>
    </r>
    <r>
      <rPr>
        <sz val="16"/>
        <rFont val="宋体"/>
        <charset val="134"/>
      </rPr>
      <t>至梁头</t>
    </r>
  </si>
  <si>
    <t>胡川镇夏堡村</t>
  </si>
  <si>
    <t>南沟至万树谷产业路配套设施建设</t>
  </si>
  <si>
    <t>马鹿镇花园村</t>
  </si>
  <si>
    <r>
      <rPr>
        <sz val="16"/>
        <rFont val="宋体"/>
        <charset val="134"/>
      </rPr>
      <t>增设排水防护工程</t>
    </r>
    <r>
      <rPr>
        <sz val="16"/>
        <rFont val="Times New Roman"/>
        <charset val="134"/>
      </rPr>
      <t>11</t>
    </r>
    <r>
      <rPr>
        <sz val="16"/>
        <rFont val="宋体"/>
        <charset val="134"/>
      </rPr>
      <t>公里</t>
    </r>
  </si>
  <si>
    <r>
      <rPr>
        <sz val="16"/>
        <rFont val="宋体"/>
        <charset val="134"/>
      </rPr>
      <t>三合</t>
    </r>
    <r>
      <rPr>
        <sz val="16"/>
        <rFont val="Times New Roman"/>
        <charset val="134"/>
      </rPr>
      <t>-</t>
    </r>
    <r>
      <rPr>
        <sz val="16"/>
        <rFont val="宋体"/>
        <charset val="134"/>
      </rPr>
      <t>贠家</t>
    </r>
  </si>
  <si>
    <t>连五乡连五村</t>
  </si>
  <si>
    <r>
      <rPr>
        <sz val="16"/>
        <rFont val="宋体"/>
        <charset val="134"/>
      </rPr>
      <t>金川</t>
    </r>
    <r>
      <rPr>
        <sz val="16"/>
        <rFont val="Times New Roman"/>
        <charset val="134"/>
      </rPr>
      <t>—</t>
    </r>
    <r>
      <rPr>
        <sz val="16"/>
        <rFont val="宋体"/>
        <charset val="134"/>
      </rPr>
      <t>关山沟</t>
    </r>
  </si>
  <si>
    <t>马鹿镇金川村</t>
  </si>
  <si>
    <t>店子至马坪村六组</t>
  </si>
  <si>
    <t>木河乡坪王村</t>
  </si>
  <si>
    <r>
      <rPr>
        <sz val="16"/>
        <rFont val="宋体"/>
        <charset val="134"/>
      </rPr>
      <t>毛磨</t>
    </r>
    <r>
      <rPr>
        <sz val="16"/>
        <rFont val="Times New Roman"/>
        <charset val="134"/>
      </rPr>
      <t>—</t>
    </r>
    <r>
      <rPr>
        <sz val="16"/>
        <rFont val="宋体"/>
        <charset val="134"/>
      </rPr>
      <t>王安沟</t>
    </r>
  </si>
  <si>
    <t>恭门镇毛磨村</t>
  </si>
  <si>
    <t>农产品晾晒场建设补助项目</t>
  </si>
  <si>
    <r>
      <t>概算投资</t>
    </r>
    <r>
      <rPr>
        <b/>
        <sz val="16"/>
        <rFont val="Times New Roman"/>
        <charset val="134"/>
      </rPr>
      <t>313.577</t>
    </r>
    <r>
      <rPr>
        <b/>
        <sz val="16"/>
        <rFont val="宋体"/>
        <charset val="134"/>
      </rPr>
      <t>万元用于实施农产品晾晒场建设项目</t>
    </r>
    <r>
      <rPr>
        <b/>
        <sz val="16"/>
        <rFont val="Times New Roman"/>
        <charset val="134"/>
      </rPr>
      <t>28507</t>
    </r>
    <r>
      <rPr>
        <b/>
        <sz val="16"/>
        <rFont val="宋体"/>
        <charset val="134"/>
      </rPr>
      <t>平方米，每平米补助</t>
    </r>
    <r>
      <rPr>
        <b/>
        <sz val="16"/>
        <rFont val="Times New Roman"/>
        <charset val="134"/>
      </rPr>
      <t>110</t>
    </r>
    <r>
      <rPr>
        <b/>
        <sz val="16"/>
        <rFont val="宋体"/>
        <charset val="134"/>
      </rPr>
      <t>元。</t>
    </r>
  </si>
  <si>
    <t>恭门镇农产品晾晒场建设项目</t>
  </si>
  <si>
    <r>
      <rPr>
        <sz val="16"/>
        <rFont val="宋体"/>
        <charset val="0"/>
      </rPr>
      <t>袁河村</t>
    </r>
    <r>
      <rPr>
        <sz val="16"/>
        <rFont val="Times New Roman"/>
        <charset val="0"/>
      </rPr>
      <t>667</t>
    </r>
    <r>
      <rPr>
        <sz val="16"/>
        <rFont val="宋体"/>
        <charset val="0"/>
      </rPr>
      <t>㎡、柳沟村</t>
    </r>
    <r>
      <rPr>
        <sz val="16"/>
        <rFont val="Times New Roman"/>
        <charset val="0"/>
      </rPr>
      <t>2080</t>
    </r>
    <r>
      <rPr>
        <sz val="16"/>
        <rFont val="宋体"/>
        <charset val="0"/>
      </rPr>
      <t>㎡</t>
    </r>
  </si>
  <si>
    <t>县新农村建设办公室</t>
  </si>
  <si>
    <t>梁山镇农产品晾晒场建设项目</t>
  </si>
  <si>
    <r>
      <rPr>
        <sz val="16"/>
        <rFont val="宋体"/>
        <charset val="0"/>
      </rPr>
      <t>总面积</t>
    </r>
    <r>
      <rPr>
        <sz val="16"/>
        <rFont val="Times New Roman"/>
        <charset val="0"/>
      </rPr>
      <t>13000</t>
    </r>
    <r>
      <rPr>
        <sz val="16"/>
        <rFont val="宋体"/>
        <charset val="0"/>
      </rPr>
      <t>㎡。杨渠村</t>
    </r>
    <r>
      <rPr>
        <sz val="16"/>
        <rFont val="Times New Roman"/>
        <charset val="0"/>
      </rPr>
      <t>1700</t>
    </r>
    <r>
      <rPr>
        <sz val="16"/>
        <rFont val="宋体"/>
        <charset val="0"/>
      </rPr>
      <t>㎡、阳洼村</t>
    </r>
    <r>
      <rPr>
        <sz val="16"/>
        <rFont val="Times New Roman"/>
        <charset val="0"/>
      </rPr>
      <t>6300</t>
    </r>
    <r>
      <rPr>
        <sz val="16"/>
        <rFont val="宋体"/>
        <charset val="0"/>
      </rPr>
      <t>㎡、岳山村</t>
    </r>
    <r>
      <rPr>
        <sz val="16"/>
        <rFont val="Times New Roman"/>
        <charset val="0"/>
      </rPr>
      <t>3500</t>
    </r>
    <r>
      <rPr>
        <sz val="16"/>
        <rFont val="宋体"/>
        <charset val="0"/>
      </rPr>
      <t>㎡、斜头村</t>
    </r>
    <r>
      <rPr>
        <sz val="16"/>
        <rFont val="Times New Roman"/>
        <charset val="0"/>
      </rPr>
      <t>1500</t>
    </r>
    <r>
      <rPr>
        <sz val="16"/>
        <rFont val="宋体"/>
        <charset val="0"/>
      </rPr>
      <t>㎡</t>
    </r>
  </si>
  <si>
    <t>龙山镇农产品晾晒场建设项目</t>
  </si>
  <si>
    <r>
      <rPr>
        <sz val="16"/>
        <rFont val="宋体"/>
        <charset val="0"/>
      </rPr>
      <t>汪堡村</t>
    </r>
    <r>
      <rPr>
        <sz val="16"/>
        <rFont val="Times New Roman"/>
        <charset val="0"/>
      </rPr>
      <t>1200</t>
    </r>
    <r>
      <rPr>
        <sz val="16"/>
        <rFont val="宋体"/>
        <charset val="0"/>
      </rPr>
      <t>㎡</t>
    </r>
  </si>
  <si>
    <t>马鹿镇农产品晾晒场建设项目</t>
  </si>
  <si>
    <r>
      <rPr>
        <sz val="16"/>
        <rFont val="宋体"/>
        <charset val="134"/>
      </rPr>
      <t>金川村</t>
    </r>
    <r>
      <rPr>
        <sz val="16"/>
        <rFont val="Times New Roman"/>
        <charset val="134"/>
      </rPr>
      <t>2100</t>
    </r>
    <r>
      <rPr>
        <sz val="16"/>
        <rFont val="宋体"/>
        <charset val="134"/>
      </rPr>
      <t>㎡、宝坪村</t>
    </r>
    <r>
      <rPr>
        <sz val="16"/>
        <rFont val="Times New Roman"/>
        <charset val="134"/>
      </rPr>
      <t>3560</t>
    </r>
    <r>
      <rPr>
        <sz val="16"/>
        <rFont val="宋体"/>
        <charset val="134"/>
      </rPr>
      <t>㎡、韩河村</t>
    </r>
    <r>
      <rPr>
        <sz val="16"/>
        <rFont val="Times New Roman"/>
        <charset val="134"/>
      </rPr>
      <t>2800</t>
    </r>
    <r>
      <rPr>
        <sz val="16"/>
        <rFont val="宋体"/>
        <charset val="134"/>
      </rPr>
      <t>㎡</t>
    </r>
  </si>
  <si>
    <t>张家川镇农产品晾晒场建设项目</t>
  </si>
  <si>
    <r>
      <rPr>
        <sz val="16"/>
        <rFont val="宋体"/>
        <charset val="134"/>
      </rPr>
      <t>刘家村</t>
    </r>
    <r>
      <rPr>
        <sz val="16"/>
        <rFont val="Times New Roman"/>
        <charset val="134"/>
      </rPr>
      <t>3100</t>
    </r>
    <r>
      <rPr>
        <sz val="16"/>
        <rFont val="宋体"/>
        <charset val="134"/>
      </rPr>
      <t>平方米。</t>
    </r>
  </si>
  <si>
    <t>其他产业配套基础设施建设项目</t>
  </si>
  <si>
    <r>
      <rPr>
        <b/>
        <sz val="16"/>
        <rFont val="宋体"/>
        <charset val="0"/>
      </rPr>
      <t>概算投资</t>
    </r>
    <r>
      <rPr>
        <b/>
        <sz val="16"/>
        <rFont val="Times New Roman"/>
        <charset val="0"/>
      </rPr>
      <t>508.85</t>
    </r>
    <r>
      <rPr>
        <b/>
        <sz val="16"/>
        <rFont val="宋体"/>
        <charset val="0"/>
      </rPr>
      <t>万元用于实施产业配套基础设施建设项目。</t>
    </r>
  </si>
  <si>
    <t>刘堡镇马铃薯储藏窖配套基础设施建设项目</t>
  </si>
  <si>
    <t>2025.3-2025.11</t>
  </si>
  <si>
    <t>刘堡镇赵湾村</t>
  </si>
  <si>
    <r>
      <rPr>
        <sz val="16"/>
        <rFont val="宋体"/>
        <charset val="134"/>
      </rPr>
      <t>新建浆砌片石排洪渠</t>
    </r>
    <r>
      <rPr>
        <sz val="16"/>
        <rFont val="Times New Roman"/>
        <charset val="134"/>
      </rPr>
      <t>330m</t>
    </r>
    <r>
      <rPr>
        <sz val="16"/>
        <rFont val="宋体"/>
        <charset val="134"/>
      </rPr>
      <t>；浆砌片石护岸墙</t>
    </r>
    <r>
      <rPr>
        <sz val="16"/>
        <rFont val="Times New Roman"/>
        <charset val="134"/>
      </rPr>
      <t>130m</t>
    </r>
    <r>
      <rPr>
        <sz val="16"/>
        <rFont val="宋体"/>
        <charset val="134"/>
      </rPr>
      <t>，框格式混凝土护坡</t>
    </r>
    <r>
      <rPr>
        <sz val="16"/>
        <rFont val="Times New Roman"/>
        <charset val="134"/>
      </rPr>
      <t>974</t>
    </r>
    <r>
      <rPr>
        <sz val="16"/>
        <rFont val="宋体"/>
        <charset val="134"/>
      </rPr>
      <t>㎡；主干道硬</t>
    </r>
    <r>
      <rPr>
        <sz val="16"/>
        <rFont val="Times New Roman"/>
        <charset val="134"/>
      </rPr>
      <t>100m</t>
    </r>
    <r>
      <rPr>
        <sz val="16"/>
        <rFont val="宋体"/>
        <charset val="134"/>
      </rPr>
      <t>。</t>
    </r>
  </si>
  <si>
    <t>县发改局</t>
  </si>
  <si>
    <t>川王镇石峡灌区种养殖产业供水及排水渠建设项目</t>
  </si>
  <si>
    <t>川王镇川王村</t>
  </si>
  <si>
    <r>
      <rPr>
        <sz val="16"/>
        <rFont val="宋体"/>
        <charset val="0"/>
      </rPr>
      <t>铺设管网</t>
    </r>
    <r>
      <rPr>
        <sz val="16"/>
        <rFont val="Times New Roman"/>
        <charset val="0"/>
      </rPr>
      <t>4000</t>
    </r>
    <r>
      <rPr>
        <sz val="16"/>
        <rFont val="宋体"/>
        <charset val="0"/>
      </rPr>
      <t>米，新建场内排洪渠</t>
    </r>
    <r>
      <rPr>
        <sz val="16"/>
        <rFont val="Times New Roman"/>
        <charset val="0"/>
      </rPr>
      <t>220</t>
    </r>
    <r>
      <rPr>
        <sz val="16"/>
        <rFont val="宋体"/>
        <charset val="0"/>
      </rPr>
      <t>米，（带盖板暗渠）。</t>
    </r>
  </si>
  <si>
    <t>县水务局</t>
  </si>
  <si>
    <t>川王镇水产养殖园电网配套项目</t>
  </si>
  <si>
    <r>
      <rPr>
        <sz val="16"/>
        <rFont val="Times New Roman"/>
        <charset val="134"/>
      </rPr>
      <t>1.</t>
    </r>
    <r>
      <rPr>
        <sz val="16"/>
        <rFont val="宋体"/>
        <charset val="134"/>
      </rPr>
      <t>川王镇水产养殖园电网配套，负荷在</t>
    </r>
    <r>
      <rPr>
        <sz val="16"/>
        <rFont val="Times New Roman"/>
        <charset val="134"/>
      </rPr>
      <t>3500</t>
    </r>
    <r>
      <rPr>
        <sz val="16"/>
        <rFont val="宋体"/>
        <charset val="134"/>
      </rPr>
      <t>千瓦左右，</t>
    </r>
    <r>
      <rPr>
        <sz val="16"/>
        <rFont val="Times New Roman"/>
        <charset val="134"/>
      </rPr>
      <t>201.6</t>
    </r>
    <r>
      <rPr>
        <sz val="16"/>
        <rFont val="宋体"/>
        <charset val="134"/>
      </rPr>
      <t>万元；</t>
    </r>
    <r>
      <rPr>
        <sz val="16"/>
        <rFont val="Times New Roman"/>
        <charset val="134"/>
      </rPr>
      <t>2.</t>
    </r>
    <r>
      <rPr>
        <sz val="16"/>
        <rFont val="宋体"/>
        <charset val="134"/>
      </rPr>
      <t>对虾养殖项目电力杆线迁移，资金</t>
    </r>
    <r>
      <rPr>
        <sz val="16"/>
        <rFont val="Times New Roman"/>
        <charset val="134"/>
      </rPr>
      <t>8.4</t>
    </r>
    <r>
      <rPr>
        <sz val="16"/>
        <rFont val="宋体"/>
        <charset val="134"/>
      </rPr>
      <t>万元。</t>
    </r>
  </si>
  <si>
    <t>（七）</t>
  </si>
  <si>
    <t>贴息类项目</t>
  </si>
  <si>
    <r>
      <rPr>
        <b/>
        <sz val="16"/>
        <rFont val="宋体"/>
        <charset val="134"/>
      </rPr>
      <t>概算投资</t>
    </r>
    <r>
      <rPr>
        <b/>
        <sz val="16"/>
        <rFont val="Times New Roman"/>
        <charset val="134"/>
      </rPr>
      <t>3100</t>
    </r>
    <r>
      <rPr>
        <b/>
        <sz val="16"/>
        <rFont val="宋体"/>
        <charset val="134"/>
      </rPr>
      <t>万元用于实施贴息类项目。</t>
    </r>
  </si>
  <si>
    <t>2025年脱贫人口小额贷款贴息项目</t>
  </si>
  <si>
    <r>
      <rPr>
        <sz val="16"/>
        <rFont val="宋体"/>
        <charset val="134"/>
      </rPr>
      <t>全县</t>
    </r>
    <r>
      <rPr>
        <sz val="16"/>
        <rFont val="Times New Roman"/>
        <charset val="0"/>
      </rPr>
      <t>15</t>
    </r>
    <r>
      <rPr>
        <sz val="16"/>
        <rFont val="宋体"/>
        <charset val="134"/>
      </rPr>
      <t>个乡镇</t>
    </r>
    <r>
      <rPr>
        <sz val="16"/>
        <rFont val="Times New Roman"/>
        <charset val="0"/>
      </rPr>
      <t>255</t>
    </r>
    <r>
      <rPr>
        <sz val="16"/>
        <rFont val="宋体"/>
        <charset val="134"/>
      </rPr>
      <t>个行政村</t>
    </r>
  </si>
  <si>
    <r>
      <rPr>
        <sz val="16"/>
        <rFont val="宋体"/>
        <charset val="134"/>
      </rPr>
      <t>计划发放</t>
    </r>
    <r>
      <rPr>
        <sz val="16"/>
        <rFont val="Times New Roman"/>
        <charset val="0"/>
      </rPr>
      <t>14500</t>
    </r>
    <r>
      <rPr>
        <sz val="16"/>
        <rFont val="宋体"/>
        <charset val="134"/>
      </rPr>
      <t>户脱贫小额贷款，预计贷款</t>
    </r>
    <r>
      <rPr>
        <sz val="16"/>
        <rFont val="Times New Roman"/>
        <charset val="0"/>
      </rPr>
      <t>72500</t>
    </r>
    <r>
      <rPr>
        <sz val="16"/>
        <rFont val="宋体"/>
        <charset val="134"/>
      </rPr>
      <t>万元，计划贴息</t>
    </r>
    <r>
      <rPr>
        <sz val="16"/>
        <rFont val="Times New Roman"/>
        <charset val="0"/>
      </rPr>
      <t>3100</t>
    </r>
    <r>
      <rPr>
        <sz val="16"/>
        <rFont val="宋体"/>
        <charset val="134"/>
      </rPr>
      <t>万元</t>
    </r>
  </si>
  <si>
    <t>县财政局</t>
  </si>
  <si>
    <t>（八）</t>
  </si>
  <si>
    <t>特色手工业项目</t>
  </si>
  <si>
    <r>
      <rPr>
        <b/>
        <sz val="16"/>
        <rFont val="宋体"/>
        <charset val="134"/>
      </rPr>
      <t>概算投资</t>
    </r>
    <r>
      <rPr>
        <b/>
        <sz val="16"/>
        <rFont val="Times New Roman"/>
        <charset val="134"/>
      </rPr>
      <t>150</t>
    </r>
    <r>
      <rPr>
        <b/>
        <sz val="16"/>
        <rFont val="宋体"/>
        <charset val="134"/>
      </rPr>
      <t>万元用于实施特色手工业项目。</t>
    </r>
  </si>
  <si>
    <t>民族手工业融合创新试点项目</t>
  </si>
  <si>
    <t>张棉驿乡张棉村</t>
  </si>
  <si>
    <t>在张棉村股份经济合作社投资150万元新建加工车间500㎡，及加工设备（移动式冲裁机、定型机、缝纫机、拉腰机、钉扣机、制鞋加硫机等），场地硬化2500平方米，水电等附属设施，财政资金形成的固定资产归村集体经济组织所有，项目建成后出租相关经营主体并签订租赁协议，资产收益率原则上不低于最新的1年期贷款市场报价率（LPR）。</t>
  </si>
  <si>
    <t>县民宗局</t>
  </si>
  <si>
    <t>二</t>
  </si>
  <si>
    <t>就业帮扶类项目</t>
  </si>
  <si>
    <r>
      <rPr>
        <b/>
        <sz val="18"/>
        <rFont val="宋体"/>
        <charset val="0"/>
      </rPr>
      <t>概算投资</t>
    </r>
    <r>
      <rPr>
        <b/>
        <sz val="18"/>
        <rFont val="Times New Roman"/>
        <charset val="0"/>
      </rPr>
      <t>2383.15</t>
    </r>
    <r>
      <rPr>
        <b/>
        <sz val="18"/>
        <rFont val="宋体"/>
        <charset val="0"/>
      </rPr>
      <t>万元用于实施就业帮扶类项目。</t>
    </r>
  </si>
  <si>
    <t>就业补助项目</t>
  </si>
  <si>
    <r>
      <rPr>
        <b/>
        <sz val="16"/>
        <rFont val="宋体"/>
        <charset val="134"/>
      </rPr>
      <t>概算投资</t>
    </r>
    <r>
      <rPr>
        <b/>
        <sz val="16"/>
        <rFont val="Times New Roman"/>
        <charset val="134"/>
      </rPr>
      <t>2059.4</t>
    </r>
    <r>
      <rPr>
        <b/>
        <sz val="16"/>
        <rFont val="宋体"/>
        <charset val="134"/>
      </rPr>
      <t>万元用于实施就业补助项目。</t>
    </r>
  </si>
  <si>
    <t>乡村公益性岗位补助</t>
  </si>
  <si>
    <r>
      <rPr>
        <sz val="16"/>
        <rFont val="Times New Roman"/>
        <charset val="0"/>
      </rPr>
      <t>15</t>
    </r>
    <r>
      <rPr>
        <sz val="16"/>
        <rFont val="宋体"/>
        <charset val="134"/>
      </rPr>
      <t>个乡镇人民政府</t>
    </r>
    <r>
      <rPr>
        <sz val="16"/>
        <rFont val="Times New Roman"/>
        <charset val="0"/>
      </rPr>
      <t>255</t>
    </r>
    <r>
      <rPr>
        <sz val="16"/>
        <rFont val="宋体"/>
        <charset val="134"/>
      </rPr>
      <t>个行政村</t>
    </r>
  </si>
  <si>
    <t>全县2379名乡村公益性岗位人员涉及255个行政村，其中78个已脱贫村（原深度贫困村）安排838人，每人每年1.2万元；在64个已脱贫村安排569人，每人每年1万元；在113个一般村安排972人，每人每年0.8万元。资金来源：省级就业资金292.8万元，衔接资金2059.4万元，共计2352.2万元。其中省上开发488人，市县配套开发和县上自主开发共1891人。</t>
  </si>
  <si>
    <t>县人社局</t>
  </si>
  <si>
    <r>
      <rPr>
        <sz val="16"/>
        <rFont val="宋体"/>
        <charset val="134"/>
      </rPr>
      <t>县人社局、</t>
    </r>
    <r>
      <rPr>
        <sz val="16"/>
        <rFont val="Times New Roman"/>
        <charset val="0"/>
      </rPr>
      <t>15</t>
    </r>
    <r>
      <rPr>
        <sz val="16"/>
        <rFont val="宋体"/>
        <charset val="134"/>
      </rPr>
      <t>个乡镇人民政府</t>
    </r>
  </si>
  <si>
    <r>
      <rPr>
        <b/>
        <sz val="16"/>
        <rFont val="Times New Roman"/>
        <charset val="0"/>
      </rPr>
      <t>“</t>
    </r>
    <r>
      <rPr>
        <b/>
        <sz val="16"/>
        <rFont val="宋体"/>
        <charset val="0"/>
      </rPr>
      <t>雨露计划</t>
    </r>
    <r>
      <rPr>
        <b/>
        <sz val="16"/>
        <rFont val="Times New Roman"/>
        <charset val="0"/>
      </rPr>
      <t>”</t>
    </r>
    <r>
      <rPr>
        <b/>
        <sz val="16"/>
        <rFont val="宋体"/>
        <charset val="0"/>
      </rPr>
      <t>职业教育补助项目</t>
    </r>
  </si>
  <si>
    <r>
      <rPr>
        <b/>
        <sz val="16"/>
        <rFont val="宋体"/>
        <charset val="0"/>
      </rPr>
      <t>概算投资</t>
    </r>
    <r>
      <rPr>
        <b/>
        <sz val="16"/>
        <rFont val="Times New Roman"/>
        <charset val="0"/>
      </rPr>
      <t>315.75</t>
    </r>
    <r>
      <rPr>
        <b/>
        <sz val="16"/>
        <rFont val="宋体"/>
        <charset val="0"/>
      </rPr>
      <t>万元用于实施</t>
    </r>
    <r>
      <rPr>
        <b/>
        <sz val="16"/>
        <rFont val="Times New Roman"/>
        <charset val="0"/>
      </rPr>
      <t>“</t>
    </r>
    <r>
      <rPr>
        <b/>
        <sz val="16"/>
        <rFont val="宋体"/>
        <charset val="0"/>
      </rPr>
      <t>雨露计划</t>
    </r>
    <r>
      <rPr>
        <b/>
        <sz val="16"/>
        <rFont val="Times New Roman"/>
        <charset val="0"/>
      </rPr>
      <t>”</t>
    </r>
    <r>
      <rPr>
        <b/>
        <sz val="16"/>
        <rFont val="宋体"/>
        <charset val="0"/>
      </rPr>
      <t>职业教育补助项目，每人每学期补助</t>
    </r>
    <r>
      <rPr>
        <b/>
        <sz val="16"/>
        <rFont val="Times New Roman"/>
        <charset val="0"/>
      </rPr>
      <t>0.15</t>
    </r>
    <r>
      <rPr>
        <b/>
        <sz val="16"/>
        <rFont val="宋体"/>
        <charset val="0"/>
      </rPr>
      <t>万元，共计补助</t>
    </r>
    <r>
      <rPr>
        <b/>
        <sz val="16"/>
        <rFont val="Times New Roman"/>
        <charset val="0"/>
      </rPr>
      <t>2105</t>
    </r>
    <r>
      <rPr>
        <b/>
        <sz val="16"/>
        <rFont val="宋体"/>
        <charset val="0"/>
      </rPr>
      <t>人。</t>
    </r>
  </si>
  <si>
    <r>
      <rPr>
        <sz val="16"/>
        <rFont val="宋体"/>
        <charset val="134"/>
      </rPr>
      <t>张棉驿乡</t>
    </r>
    <r>
      <rPr>
        <sz val="16"/>
        <rFont val="Times New Roman"/>
        <charset val="0"/>
      </rPr>
      <t>“</t>
    </r>
    <r>
      <rPr>
        <sz val="16"/>
        <rFont val="宋体"/>
        <charset val="134"/>
      </rPr>
      <t>雨露计划</t>
    </r>
    <r>
      <rPr>
        <sz val="16"/>
        <rFont val="Times New Roman"/>
        <charset val="0"/>
      </rPr>
      <t>”</t>
    </r>
    <r>
      <rPr>
        <sz val="16"/>
        <rFont val="宋体"/>
        <charset val="134"/>
      </rPr>
      <t>职业教育补助项目</t>
    </r>
  </si>
  <si>
    <t>张棉乡</t>
  </si>
  <si>
    <r>
      <rPr>
        <sz val="16"/>
        <rFont val="宋体"/>
        <charset val="0"/>
      </rPr>
      <t>张棉村</t>
    </r>
    <r>
      <rPr>
        <sz val="16"/>
        <rFont val="Times New Roman"/>
        <charset val="0"/>
      </rPr>
      <t>6</t>
    </r>
    <r>
      <rPr>
        <sz val="16"/>
        <rFont val="宋体"/>
        <charset val="0"/>
      </rPr>
      <t>人，上蒋村</t>
    </r>
    <r>
      <rPr>
        <sz val="16"/>
        <rFont val="Times New Roman"/>
        <charset val="0"/>
      </rPr>
      <t>6</t>
    </r>
    <r>
      <rPr>
        <sz val="16"/>
        <rFont val="宋体"/>
        <charset val="0"/>
      </rPr>
      <t>人，和平村</t>
    </r>
    <r>
      <rPr>
        <sz val="16"/>
        <rFont val="Times New Roman"/>
        <charset val="0"/>
      </rPr>
      <t>13</t>
    </r>
    <r>
      <rPr>
        <sz val="16"/>
        <rFont val="宋体"/>
        <charset val="0"/>
      </rPr>
      <t>人，庙川村</t>
    </r>
    <r>
      <rPr>
        <sz val="16"/>
        <rFont val="Times New Roman"/>
        <charset val="0"/>
      </rPr>
      <t>9</t>
    </r>
    <r>
      <rPr>
        <sz val="16"/>
        <rFont val="宋体"/>
        <charset val="0"/>
      </rPr>
      <t>人，田湾村</t>
    </r>
    <r>
      <rPr>
        <sz val="16"/>
        <rFont val="Times New Roman"/>
        <charset val="0"/>
      </rPr>
      <t>13</t>
    </r>
    <r>
      <rPr>
        <sz val="16"/>
        <rFont val="宋体"/>
        <charset val="0"/>
      </rPr>
      <t>人，周家村</t>
    </r>
    <r>
      <rPr>
        <sz val="16"/>
        <rFont val="Times New Roman"/>
        <charset val="0"/>
      </rPr>
      <t>1</t>
    </r>
    <r>
      <rPr>
        <sz val="16"/>
        <rFont val="宋体"/>
        <charset val="0"/>
      </rPr>
      <t>人，马夭村</t>
    </r>
    <r>
      <rPr>
        <sz val="16"/>
        <rFont val="Times New Roman"/>
        <charset val="0"/>
      </rPr>
      <t>12</t>
    </r>
    <r>
      <rPr>
        <sz val="16"/>
        <rFont val="宋体"/>
        <charset val="0"/>
      </rPr>
      <t>人，东峡村</t>
    </r>
    <r>
      <rPr>
        <sz val="16"/>
        <rFont val="Times New Roman"/>
        <charset val="0"/>
      </rPr>
      <t>3</t>
    </r>
    <r>
      <rPr>
        <sz val="16"/>
        <rFont val="宋体"/>
        <charset val="0"/>
      </rPr>
      <t>人，先马村</t>
    </r>
    <r>
      <rPr>
        <sz val="16"/>
        <rFont val="Times New Roman"/>
        <charset val="0"/>
      </rPr>
      <t>7</t>
    </r>
    <r>
      <rPr>
        <sz val="16"/>
        <rFont val="宋体"/>
        <charset val="0"/>
      </rPr>
      <t>人，盘山村</t>
    </r>
    <r>
      <rPr>
        <sz val="16"/>
        <rFont val="Times New Roman"/>
        <charset val="0"/>
      </rPr>
      <t>3</t>
    </r>
    <r>
      <rPr>
        <sz val="16"/>
        <rFont val="宋体"/>
        <charset val="0"/>
      </rPr>
      <t>人。</t>
    </r>
  </si>
  <si>
    <r>
      <rPr>
        <sz val="16"/>
        <rFont val="宋体"/>
        <charset val="134"/>
      </rPr>
      <t>张家川镇</t>
    </r>
    <r>
      <rPr>
        <sz val="16"/>
        <rFont val="Times New Roman"/>
        <charset val="0"/>
      </rPr>
      <t>“</t>
    </r>
    <r>
      <rPr>
        <sz val="16"/>
        <rFont val="宋体"/>
        <charset val="134"/>
      </rPr>
      <t>雨露计划</t>
    </r>
    <r>
      <rPr>
        <sz val="16"/>
        <rFont val="Times New Roman"/>
        <charset val="0"/>
      </rPr>
      <t>”</t>
    </r>
    <r>
      <rPr>
        <sz val="16"/>
        <rFont val="宋体"/>
        <charset val="134"/>
      </rPr>
      <t>职业教育补助项目</t>
    </r>
  </si>
  <si>
    <r>
      <rPr>
        <sz val="16"/>
        <rFont val="宋体"/>
        <charset val="0"/>
      </rPr>
      <t>堡山村</t>
    </r>
    <r>
      <rPr>
        <sz val="16"/>
        <rFont val="Times New Roman"/>
        <charset val="0"/>
      </rPr>
      <t>14</t>
    </r>
    <r>
      <rPr>
        <sz val="16"/>
        <rFont val="宋体"/>
        <charset val="0"/>
      </rPr>
      <t>人、背武村</t>
    </r>
    <r>
      <rPr>
        <sz val="16"/>
        <rFont val="Times New Roman"/>
        <charset val="0"/>
      </rPr>
      <t>13</t>
    </r>
    <r>
      <rPr>
        <sz val="16"/>
        <rFont val="宋体"/>
        <charset val="0"/>
      </rPr>
      <t>人、查湾村</t>
    </r>
    <r>
      <rPr>
        <sz val="16"/>
        <rFont val="Times New Roman"/>
        <charset val="0"/>
      </rPr>
      <t>2</t>
    </r>
    <r>
      <rPr>
        <sz val="16"/>
        <rFont val="宋体"/>
        <charset val="0"/>
      </rPr>
      <t>人、崔家村</t>
    </r>
    <r>
      <rPr>
        <sz val="16"/>
        <rFont val="Times New Roman"/>
        <charset val="0"/>
      </rPr>
      <t>4</t>
    </r>
    <r>
      <rPr>
        <sz val="16"/>
        <rFont val="宋体"/>
        <charset val="0"/>
      </rPr>
      <t>人、崔湾村</t>
    </r>
    <r>
      <rPr>
        <sz val="16"/>
        <rFont val="Times New Roman"/>
        <charset val="0"/>
      </rPr>
      <t>7</t>
    </r>
    <r>
      <rPr>
        <sz val="16"/>
        <rFont val="宋体"/>
        <charset val="0"/>
      </rPr>
      <t>人、大堡村</t>
    </r>
    <r>
      <rPr>
        <sz val="16"/>
        <rFont val="Times New Roman"/>
        <charset val="0"/>
      </rPr>
      <t>6</t>
    </r>
    <r>
      <rPr>
        <sz val="16"/>
        <rFont val="宋体"/>
        <charset val="0"/>
      </rPr>
      <t>人、东关村</t>
    </r>
    <r>
      <rPr>
        <sz val="16"/>
        <rFont val="Times New Roman"/>
        <charset val="0"/>
      </rPr>
      <t>13</t>
    </r>
    <r>
      <rPr>
        <sz val="16"/>
        <rFont val="宋体"/>
        <charset val="0"/>
      </rPr>
      <t>人、东街村</t>
    </r>
    <r>
      <rPr>
        <sz val="16"/>
        <rFont val="Times New Roman"/>
        <charset val="0"/>
      </rPr>
      <t>15</t>
    </r>
    <r>
      <rPr>
        <sz val="16"/>
        <rFont val="宋体"/>
        <charset val="0"/>
      </rPr>
      <t>人、沟口村</t>
    </r>
    <r>
      <rPr>
        <sz val="16"/>
        <rFont val="Times New Roman"/>
        <charset val="0"/>
      </rPr>
      <t>22</t>
    </r>
    <r>
      <rPr>
        <sz val="16"/>
        <rFont val="宋体"/>
        <charset val="0"/>
      </rPr>
      <t>人、刘家村</t>
    </r>
    <r>
      <rPr>
        <sz val="16"/>
        <rFont val="Times New Roman"/>
        <charset val="0"/>
      </rPr>
      <t>4</t>
    </r>
    <r>
      <rPr>
        <sz val="16"/>
        <rFont val="宋体"/>
        <charset val="0"/>
      </rPr>
      <t>人、孟寺村</t>
    </r>
    <r>
      <rPr>
        <sz val="16"/>
        <rFont val="Times New Roman"/>
        <charset val="0"/>
      </rPr>
      <t>12</t>
    </r>
    <r>
      <rPr>
        <sz val="16"/>
        <rFont val="宋体"/>
        <charset val="0"/>
      </rPr>
      <t>人、纳沟村</t>
    </r>
    <r>
      <rPr>
        <sz val="16"/>
        <rFont val="Times New Roman"/>
        <charset val="0"/>
      </rPr>
      <t>20</t>
    </r>
    <r>
      <rPr>
        <sz val="16"/>
        <rFont val="宋体"/>
        <charset val="0"/>
      </rPr>
      <t>人、南川村</t>
    </r>
    <r>
      <rPr>
        <sz val="16"/>
        <rFont val="Times New Roman"/>
        <charset val="0"/>
      </rPr>
      <t>15</t>
    </r>
    <r>
      <rPr>
        <sz val="16"/>
        <rFont val="宋体"/>
        <charset val="0"/>
      </rPr>
      <t>人、前山村</t>
    </r>
    <r>
      <rPr>
        <sz val="16"/>
        <rFont val="Times New Roman"/>
        <charset val="0"/>
      </rPr>
      <t>5</t>
    </r>
    <r>
      <rPr>
        <sz val="16"/>
        <rFont val="宋体"/>
        <charset val="0"/>
      </rPr>
      <t>人、上川村</t>
    </r>
    <r>
      <rPr>
        <sz val="16"/>
        <rFont val="Times New Roman"/>
        <charset val="0"/>
      </rPr>
      <t>9</t>
    </r>
    <r>
      <rPr>
        <sz val="16"/>
        <rFont val="宋体"/>
        <charset val="0"/>
      </rPr>
      <t>人、上磨村</t>
    </r>
    <r>
      <rPr>
        <sz val="16"/>
        <rFont val="Times New Roman"/>
        <charset val="0"/>
      </rPr>
      <t>12</t>
    </r>
    <r>
      <rPr>
        <sz val="16"/>
        <rFont val="宋体"/>
        <charset val="0"/>
      </rPr>
      <t>人、瓦泉村</t>
    </r>
    <r>
      <rPr>
        <sz val="16"/>
        <rFont val="Times New Roman"/>
        <charset val="0"/>
      </rPr>
      <t>16</t>
    </r>
    <r>
      <rPr>
        <sz val="16"/>
        <rFont val="宋体"/>
        <charset val="0"/>
      </rPr>
      <t>人、西关村</t>
    </r>
    <r>
      <rPr>
        <sz val="16"/>
        <rFont val="Times New Roman"/>
        <charset val="0"/>
      </rPr>
      <t>2</t>
    </r>
    <r>
      <rPr>
        <sz val="16"/>
        <rFont val="宋体"/>
        <charset val="0"/>
      </rPr>
      <t>人、西街村</t>
    </r>
    <r>
      <rPr>
        <sz val="16"/>
        <rFont val="Times New Roman"/>
        <charset val="0"/>
      </rPr>
      <t>13</t>
    </r>
    <r>
      <rPr>
        <sz val="16"/>
        <rFont val="宋体"/>
        <charset val="0"/>
      </rPr>
      <t>人、西夭村</t>
    </r>
    <r>
      <rPr>
        <sz val="16"/>
        <rFont val="Times New Roman"/>
        <charset val="0"/>
      </rPr>
      <t>4</t>
    </r>
    <r>
      <rPr>
        <sz val="16"/>
        <rFont val="宋体"/>
        <charset val="0"/>
      </rPr>
      <t>人、峡口村</t>
    </r>
    <r>
      <rPr>
        <sz val="16"/>
        <rFont val="Times New Roman"/>
        <charset val="0"/>
      </rPr>
      <t>5</t>
    </r>
    <r>
      <rPr>
        <sz val="16"/>
        <rFont val="宋体"/>
        <charset val="0"/>
      </rPr>
      <t>人、下仁村</t>
    </r>
    <r>
      <rPr>
        <sz val="16"/>
        <rFont val="Times New Roman"/>
        <charset val="0"/>
      </rPr>
      <t>10</t>
    </r>
    <r>
      <rPr>
        <sz val="16"/>
        <rFont val="宋体"/>
        <charset val="0"/>
      </rPr>
      <t>人、阳上村</t>
    </r>
    <r>
      <rPr>
        <sz val="16"/>
        <rFont val="Times New Roman"/>
        <charset val="0"/>
      </rPr>
      <t>4</t>
    </r>
    <r>
      <rPr>
        <sz val="16"/>
        <rFont val="宋体"/>
        <charset val="0"/>
      </rPr>
      <t>人、杨川村</t>
    </r>
    <r>
      <rPr>
        <sz val="16"/>
        <rFont val="Times New Roman"/>
        <charset val="0"/>
      </rPr>
      <t>9</t>
    </r>
    <r>
      <rPr>
        <sz val="16"/>
        <rFont val="宋体"/>
        <charset val="0"/>
      </rPr>
      <t>人、杨店村</t>
    </r>
    <r>
      <rPr>
        <sz val="16"/>
        <rFont val="Times New Roman"/>
        <charset val="0"/>
      </rPr>
      <t>8</t>
    </r>
    <r>
      <rPr>
        <sz val="16"/>
        <rFont val="宋体"/>
        <charset val="0"/>
      </rPr>
      <t>人、园树村</t>
    </r>
    <r>
      <rPr>
        <sz val="16"/>
        <rFont val="Times New Roman"/>
        <charset val="0"/>
      </rPr>
      <t>10</t>
    </r>
    <r>
      <rPr>
        <sz val="16"/>
        <rFont val="宋体"/>
        <charset val="0"/>
      </rPr>
      <t>人、袁川村</t>
    </r>
    <r>
      <rPr>
        <sz val="16"/>
        <rFont val="Times New Roman"/>
        <charset val="0"/>
      </rPr>
      <t>10</t>
    </r>
    <r>
      <rPr>
        <sz val="16"/>
        <rFont val="宋体"/>
        <charset val="0"/>
      </rPr>
      <t>人、赵川村</t>
    </r>
    <r>
      <rPr>
        <sz val="16"/>
        <rFont val="Times New Roman"/>
        <charset val="0"/>
      </rPr>
      <t>1</t>
    </r>
    <r>
      <rPr>
        <sz val="16"/>
        <rFont val="宋体"/>
        <charset val="0"/>
      </rPr>
      <t>人、赵阳村</t>
    </r>
    <r>
      <rPr>
        <sz val="16"/>
        <rFont val="Times New Roman"/>
        <charset val="0"/>
      </rPr>
      <t>11</t>
    </r>
    <r>
      <rPr>
        <sz val="16"/>
        <rFont val="宋体"/>
        <charset val="0"/>
      </rPr>
      <t>人。</t>
    </r>
  </si>
  <si>
    <r>
      <rPr>
        <sz val="16"/>
        <rFont val="宋体"/>
        <charset val="134"/>
      </rPr>
      <t>闫家乡</t>
    </r>
    <r>
      <rPr>
        <sz val="16"/>
        <rFont val="Times New Roman"/>
        <charset val="0"/>
      </rPr>
      <t>“</t>
    </r>
    <r>
      <rPr>
        <sz val="16"/>
        <rFont val="宋体"/>
        <charset val="134"/>
      </rPr>
      <t>雨露计划</t>
    </r>
    <r>
      <rPr>
        <sz val="16"/>
        <rFont val="Times New Roman"/>
        <charset val="0"/>
      </rPr>
      <t>”</t>
    </r>
    <r>
      <rPr>
        <sz val="16"/>
        <rFont val="宋体"/>
        <charset val="134"/>
      </rPr>
      <t>职业教育补助项目</t>
    </r>
  </si>
  <si>
    <r>
      <rPr>
        <sz val="16"/>
        <rFont val="宋体"/>
        <charset val="0"/>
      </rPr>
      <t>闫家村</t>
    </r>
    <r>
      <rPr>
        <sz val="16"/>
        <rFont val="Times New Roman"/>
        <charset val="0"/>
      </rPr>
      <t>10</t>
    </r>
    <r>
      <rPr>
        <sz val="16"/>
        <rFont val="宋体"/>
        <charset val="0"/>
      </rPr>
      <t>人、朝阳村</t>
    </r>
    <r>
      <rPr>
        <sz val="16"/>
        <rFont val="Times New Roman"/>
        <charset val="0"/>
      </rPr>
      <t>3</t>
    </r>
    <r>
      <rPr>
        <sz val="16"/>
        <rFont val="宋体"/>
        <charset val="0"/>
      </rPr>
      <t>人、丁河村</t>
    </r>
    <r>
      <rPr>
        <sz val="16"/>
        <rFont val="Times New Roman"/>
        <charset val="0"/>
      </rPr>
      <t>3</t>
    </r>
    <r>
      <rPr>
        <sz val="16"/>
        <rFont val="宋体"/>
        <charset val="0"/>
      </rPr>
      <t>人、王坪村</t>
    </r>
    <r>
      <rPr>
        <sz val="16"/>
        <rFont val="Times New Roman"/>
        <charset val="0"/>
      </rPr>
      <t>13</t>
    </r>
    <r>
      <rPr>
        <sz val="16"/>
        <rFont val="宋体"/>
        <charset val="0"/>
      </rPr>
      <t>人、付堡村</t>
    </r>
    <r>
      <rPr>
        <sz val="16"/>
        <rFont val="Times New Roman"/>
        <charset val="0"/>
      </rPr>
      <t>4</t>
    </r>
    <r>
      <rPr>
        <sz val="16"/>
        <rFont val="宋体"/>
        <charset val="0"/>
      </rPr>
      <t>人、后山村</t>
    </r>
    <r>
      <rPr>
        <sz val="16"/>
        <rFont val="Times New Roman"/>
        <charset val="0"/>
      </rPr>
      <t>4</t>
    </r>
    <r>
      <rPr>
        <sz val="16"/>
        <rFont val="宋体"/>
        <charset val="0"/>
      </rPr>
      <t>人、三友村</t>
    </r>
    <r>
      <rPr>
        <sz val="16"/>
        <rFont val="Times New Roman"/>
        <charset val="0"/>
      </rPr>
      <t>6</t>
    </r>
    <r>
      <rPr>
        <sz val="16"/>
        <rFont val="宋体"/>
        <charset val="0"/>
      </rPr>
      <t>人、大场村</t>
    </r>
    <r>
      <rPr>
        <sz val="16"/>
        <rFont val="Times New Roman"/>
        <charset val="0"/>
      </rPr>
      <t>10</t>
    </r>
    <r>
      <rPr>
        <sz val="16"/>
        <rFont val="宋体"/>
        <charset val="0"/>
      </rPr>
      <t>人、草川梁村</t>
    </r>
    <r>
      <rPr>
        <sz val="16"/>
        <rFont val="Times New Roman"/>
        <charset val="0"/>
      </rPr>
      <t>5</t>
    </r>
    <r>
      <rPr>
        <sz val="16"/>
        <rFont val="宋体"/>
        <charset val="0"/>
      </rPr>
      <t>人、神树村</t>
    </r>
    <r>
      <rPr>
        <sz val="16"/>
        <rFont val="Times New Roman"/>
        <charset val="0"/>
      </rPr>
      <t>4</t>
    </r>
    <r>
      <rPr>
        <sz val="16"/>
        <rFont val="宋体"/>
        <charset val="0"/>
      </rPr>
      <t>人、花山村</t>
    </r>
    <r>
      <rPr>
        <sz val="16"/>
        <rFont val="Times New Roman"/>
        <charset val="0"/>
      </rPr>
      <t>6</t>
    </r>
    <r>
      <rPr>
        <sz val="16"/>
        <rFont val="宋体"/>
        <charset val="0"/>
      </rPr>
      <t>人、车古村</t>
    </r>
    <r>
      <rPr>
        <sz val="16"/>
        <rFont val="Times New Roman"/>
        <charset val="0"/>
      </rPr>
      <t>3</t>
    </r>
    <r>
      <rPr>
        <sz val="16"/>
        <rFont val="宋体"/>
        <charset val="0"/>
      </rPr>
      <t>人、操场村</t>
    </r>
    <r>
      <rPr>
        <sz val="16"/>
        <rFont val="Times New Roman"/>
        <charset val="0"/>
      </rPr>
      <t>7</t>
    </r>
    <r>
      <rPr>
        <sz val="16"/>
        <rFont val="宋体"/>
        <charset val="0"/>
      </rPr>
      <t>人、陈庙村</t>
    </r>
    <r>
      <rPr>
        <sz val="16"/>
        <rFont val="Times New Roman"/>
        <charset val="0"/>
      </rPr>
      <t>3</t>
    </r>
    <r>
      <rPr>
        <sz val="16"/>
        <rFont val="宋体"/>
        <charset val="0"/>
      </rPr>
      <t>人。</t>
    </r>
  </si>
  <si>
    <r>
      <rPr>
        <sz val="16"/>
        <rFont val="宋体"/>
        <charset val="134"/>
      </rPr>
      <t>刘堡镇</t>
    </r>
    <r>
      <rPr>
        <sz val="16"/>
        <rFont val="Times New Roman"/>
        <charset val="0"/>
      </rPr>
      <t>“</t>
    </r>
    <r>
      <rPr>
        <sz val="16"/>
        <rFont val="宋体"/>
        <charset val="134"/>
      </rPr>
      <t>雨露计划</t>
    </r>
    <r>
      <rPr>
        <sz val="16"/>
        <rFont val="Times New Roman"/>
        <charset val="0"/>
      </rPr>
      <t>”</t>
    </r>
    <r>
      <rPr>
        <sz val="16"/>
        <rFont val="宋体"/>
        <charset val="134"/>
      </rPr>
      <t>职业教育补助项目</t>
    </r>
  </si>
  <si>
    <r>
      <rPr>
        <sz val="16"/>
        <rFont val="宋体"/>
        <charset val="0"/>
      </rPr>
      <t>刘堡村</t>
    </r>
    <r>
      <rPr>
        <sz val="16"/>
        <rFont val="Times New Roman"/>
        <charset val="0"/>
      </rPr>
      <t>16</t>
    </r>
    <r>
      <rPr>
        <sz val="16"/>
        <rFont val="宋体"/>
        <charset val="0"/>
      </rPr>
      <t>人、赵湾村</t>
    </r>
    <r>
      <rPr>
        <sz val="16"/>
        <rFont val="Times New Roman"/>
        <charset val="0"/>
      </rPr>
      <t>13</t>
    </r>
    <r>
      <rPr>
        <sz val="16"/>
        <rFont val="宋体"/>
        <charset val="0"/>
      </rPr>
      <t>人、郑沟村</t>
    </r>
    <r>
      <rPr>
        <sz val="16"/>
        <rFont val="Times New Roman"/>
        <charset val="0"/>
      </rPr>
      <t>13</t>
    </r>
    <r>
      <rPr>
        <sz val="16"/>
        <rFont val="宋体"/>
        <charset val="0"/>
      </rPr>
      <t>人、梨园村</t>
    </r>
    <r>
      <rPr>
        <sz val="16"/>
        <rFont val="Times New Roman"/>
        <charset val="0"/>
      </rPr>
      <t>11</t>
    </r>
    <r>
      <rPr>
        <sz val="16"/>
        <rFont val="宋体"/>
        <charset val="0"/>
      </rPr>
      <t>人、王家村</t>
    </r>
    <r>
      <rPr>
        <sz val="16"/>
        <rFont val="Times New Roman"/>
        <charset val="0"/>
      </rPr>
      <t>7</t>
    </r>
    <r>
      <rPr>
        <sz val="16"/>
        <rFont val="宋体"/>
        <charset val="0"/>
      </rPr>
      <t>人、峡里村</t>
    </r>
    <r>
      <rPr>
        <sz val="16"/>
        <rFont val="Times New Roman"/>
        <charset val="0"/>
      </rPr>
      <t>7</t>
    </r>
    <r>
      <rPr>
        <sz val="16"/>
        <rFont val="宋体"/>
        <charset val="0"/>
      </rPr>
      <t>人、董家村</t>
    </r>
    <r>
      <rPr>
        <sz val="16"/>
        <rFont val="Times New Roman"/>
        <charset val="0"/>
      </rPr>
      <t>6</t>
    </r>
    <r>
      <rPr>
        <sz val="16"/>
        <rFont val="宋体"/>
        <charset val="0"/>
      </rPr>
      <t>人、杜家村</t>
    </r>
    <r>
      <rPr>
        <sz val="16"/>
        <rFont val="Times New Roman"/>
        <charset val="0"/>
      </rPr>
      <t>5</t>
    </r>
    <r>
      <rPr>
        <sz val="16"/>
        <rFont val="宋体"/>
        <charset val="0"/>
      </rPr>
      <t>人、李山村</t>
    </r>
    <r>
      <rPr>
        <sz val="16"/>
        <rFont val="Times New Roman"/>
        <charset val="0"/>
      </rPr>
      <t>5</t>
    </r>
    <r>
      <rPr>
        <sz val="16"/>
        <rFont val="宋体"/>
        <charset val="0"/>
      </rPr>
      <t>人、米家村</t>
    </r>
    <r>
      <rPr>
        <sz val="16"/>
        <rFont val="Times New Roman"/>
        <charset val="0"/>
      </rPr>
      <t>5</t>
    </r>
    <r>
      <rPr>
        <sz val="16"/>
        <rFont val="宋体"/>
        <charset val="0"/>
      </rPr>
      <t>人、小湾村</t>
    </r>
    <r>
      <rPr>
        <sz val="16"/>
        <rFont val="Times New Roman"/>
        <charset val="0"/>
      </rPr>
      <t>5</t>
    </r>
    <r>
      <rPr>
        <sz val="16"/>
        <rFont val="宋体"/>
        <charset val="0"/>
      </rPr>
      <t>人、高家村</t>
    </r>
    <r>
      <rPr>
        <sz val="16"/>
        <rFont val="Times New Roman"/>
        <charset val="0"/>
      </rPr>
      <t>2</t>
    </r>
    <r>
      <rPr>
        <sz val="16"/>
        <rFont val="宋体"/>
        <charset val="0"/>
      </rPr>
      <t>人、芦科村</t>
    </r>
    <r>
      <rPr>
        <sz val="16"/>
        <rFont val="Times New Roman"/>
        <charset val="0"/>
      </rPr>
      <t>2</t>
    </r>
    <r>
      <rPr>
        <sz val="16"/>
        <rFont val="宋体"/>
        <charset val="0"/>
      </rPr>
      <t>人、王山村</t>
    </r>
    <r>
      <rPr>
        <sz val="16"/>
        <rFont val="Times New Roman"/>
        <charset val="0"/>
      </rPr>
      <t>2</t>
    </r>
    <r>
      <rPr>
        <sz val="16"/>
        <rFont val="宋体"/>
        <charset val="0"/>
      </rPr>
      <t>人、窑儿村</t>
    </r>
    <r>
      <rPr>
        <sz val="16"/>
        <rFont val="Times New Roman"/>
        <charset val="0"/>
      </rPr>
      <t>2</t>
    </r>
    <r>
      <rPr>
        <sz val="16"/>
        <rFont val="宋体"/>
        <charset val="0"/>
      </rPr>
      <t>人、丰银村</t>
    </r>
    <r>
      <rPr>
        <sz val="16"/>
        <rFont val="Times New Roman"/>
        <charset val="0"/>
      </rPr>
      <t>1</t>
    </r>
    <r>
      <rPr>
        <sz val="16"/>
        <rFont val="宋体"/>
        <charset val="0"/>
      </rPr>
      <t>人、罗湾村</t>
    </r>
    <r>
      <rPr>
        <sz val="16"/>
        <rFont val="Times New Roman"/>
        <charset val="0"/>
      </rPr>
      <t>1</t>
    </r>
    <r>
      <rPr>
        <sz val="16"/>
        <rFont val="宋体"/>
        <charset val="0"/>
      </rPr>
      <t>人、五星村</t>
    </r>
    <r>
      <rPr>
        <sz val="16"/>
        <rFont val="Times New Roman"/>
        <charset val="0"/>
      </rPr>
      <t>1</t>
    </r>
    <r>
      <rPr>
        <sz val="16"/>
        <rFont val="宋体"/>
        <charset val="0"/>
      </rPr>
      <t>人。</t>
    </r>
  </si>
  <si>
    <r>
      <rPr>
        <sz val="16"/>
        <rFont val="宋体"/>
        <charset val="134"/>
      </rPr>
      <t>胡川镇</t>
    </r>
    <r>
      <rPr>
        <sz val="16"/>
        <rFont val="Times New Roman"/>
        <charset val="0"/>
      </rPr>
      <t>“</t>
    </r>
    <r>
      <rPr>
        <sz val="16"/>
        <rFont val="宋体"/>
        <charset val="134"/>
      </rPr>
      <t>雨露计划</t>
    </r>
    <r>
      <rPr>
        <sz val="16"/>
        <rFont val="Times New Roman"/>
        <charset val="0"/>
      </rPr>
      <t>”</t>
    </r>
    <r>
      <rPr>
        <sz val="16"/>
        <rFont val="宋体"/>
        <charset val="0"/>
      </rPr>
      <t>职业教育补助项目</t>
    </r>
  </si>
  <si>
    <t>仓下村2人、后湾村2人、刘塬村3人、胡川村7人、柳湾村4人、宁马村8人、潘峪村8人、祁沟村9人、前梁村1人、深坷村3人、王安村2人、夏堡村5人、阳山村3人、窑上村6人、张堡村7人、蒲家村8人。</t>
  </si>
  <si>
    <r>
      <rPr>
        <sz val="16"/>
        <rFont val="宋体"/>
        <charset val="134"/>
      </rPr>
      <t>大阳镇</t>
    </r>
    <r>
      <rPr>
        <sz val="16"/>
        <rFont val="Times New Roman"/>
        <charset val="0"/>
      </rPr>
      <t>“</t>
    </r>
    <r>
      <rPr>
        <sz val="16"/>
        <rFont val="宋体"/>
        <charset val="134"/>
      </rPr>
      <t>雨露计划</t>
    </r>
    <r>
      <rPr>
        <sz val="16"/>
        <rFont val="Times New Roman"/>
        <charset val="0"/>
      </rPr>
      <t>”</t>
    </r>
    <r>
      <rPr>
        <sz val="16"/>
        <rFont val="宋体"/>
        <charset val="134"/>
      </rPr>
      <t>职业教育补助项目</t>
    </r>
  </si>
  <si>
    <r>
      <rPr>
        <sz val="16"/>
        <rFont val="宋体"/>
        <charset val="0"/>
      </rPr>
      <t>东沟村</t>
    </r>
    <r>
      <rPr>
        <sz val="16"/>
        <rFont val="Times New Roman"/>
        <charset val="0"/>
      </rPr>
      <t>6</t>
    </r>
    <r>
      <rPr>
        <sz val="16"/>
        <rFont val="宋体"/>
        <charset val="0"/>
      </rPr>
      <t>人；南山村</t>
    </r>
    <r>
      <rPr>
        <sz val="16"/>
        <rFont val="Times New Roman"/>
        <charset val="0"/>
      </rPr>
      <t>3</t>
    </r>
    <r>
      <rPr>
        <sz val="16"/>
        <rFont val="宋体"/>
        <charset val="0"/>
      </rPr>
      <t>人；汪洋村</t>
    </r>
    <r>
      <rPr>
        <sz val="16"/>
        <rFont val="Times New Roman"/>
        <charset val="0"/>
      </rPr>
      <t>3</t>
    </r>
    <r>
      <rPr>
        <sz val="16"/>
        <rFont val="宋体"/>
        <charset val="0"/>
      </rPr>
      <t>人；下渠村</t>
    </r>
    <r>
      <rPr>
        <sz val="16"/>
        <rFont val="Times New Roman"/>
        <charset val="0"/>
      </rPr>
      <t>6</t>
    </r>
    <r>
      <rPr>
        <sz val="16"/>
        <rFont val="宋体"/>
        <charset val="0"/>
      </rPr>
      <t>人；小杨村</t>
    </r>
    <r>
      <rPr>
        <sz val="16"/>
        <rFont val="Times New Roman"/>
        <charset val="0"/>
      </rPr>
      <t>8</t>
    </r>
    <r>
      <rPr>
        <sz val="16"/>
        <rFont val="宋体"/>
        <charset val="0"/>
      </rPr>
      <t>人；刘山村</t>
    </r>
    <r>
      <rPr>
        <sz val="16"/>
        <rFont val="Times New Roman"/>
        <charset val="0"/>
      </rPr>
      <t>5</t>
    </r>
    <r>
      <rPr>
        <sz val="16"/>
        <rFont val="宋体"/>
        <charset val="0"/>
      </rPr>
      <t>人；太原村</t>
    </r>
    <r>
      <rPr>
        <sz val="16"/>
        <rFont val="Times New Roman"/>
        <charset val="0"/>
      </rPr>
      <t>9</t>
    </r>
    <r>
      <rPr>
        <sz val="16"/>
        <rFont val="宋体"/>
        <charset val="0"/>
      </rPr>
      <t>人；中庄村</t>
    </r>
    <r>
      <rPr>
        <sz val="16"/>
        <rFont val="Times New Roman"/>
        <charset val="0"/>
      </rPr>
      <t>5</t>
    </r>
    <r>
      <rPr>
        <sz val="16"/>
        <rFont val="宋体"/>
        <charset val="0"/>
      </rPr>
      <t>人；闫庄村</t>
    </r>
    <r>
      <rPr>
        <sz val="16"/>
        <rFont val="Times New Roman"/>
        <charset val="0"/>
      </rPr>
      <t>5</t>
    </r>
    <r>
      <rPr>
        <sz val="16"/>
        <rFont val="宋体"/>
        <charset val="0"/>
      </rPr>
      <t>人；河李村</t>
    </r>
    <r>
      <rPr>
        <sz val="16"/>
        <rFont val="Times New Roman"/>
        <charset val="0"/>
      </rPr>
      <t>14</t>
    </r>
    <r>
      <rPr>
        <sz val="16"/>
        <rFont val="宋体"/>
        <charset val="0"/>
      </rPr>
      <t>人；豁岘村</t>
    </r>
    <r>
      <rPr>
        <sz val="16"/>
        <rFont val="Times New Roman"/>
        <charset val="0"/>
      </rPr>
      <t>3</t>
    </r>
    <r>
      <rPr>
        <sz val="16"/>
        <rFont val="宋体"/>
        <charset val="0"/>
      </rPr>
      <t>人；水滩村</t>
    </r>
    <r>
      <rPr>
        <sz val="16"/>
        <rFont val="Times New Roman"/>
        <charset val="0"/>
      </rPr>
      <t>5</t>
    </r>
    <r>
      <rPr>
        <sz val="16"/>
        <rFont val="宋体"/>
        <charset val="0"/>
      </rPr>
      <t>人；吴家村</t>
    </r>
    <r>
      <rPr>
        <sz val="16"/>
        <rFont val="Times New Roman"/>
        <charset val="0"/>
      </rPr>
      <t>3</t>
    </r>
    <r>
      <rPr>
        <sz val="16"/>
        <rFont val="宋体"/>
        <charset val="0"/>
      </rPr>
      <t>人；下李村</t>
    </r>
    <r>
      <rPr>
        <sz val="16"/>
        <rFont val="Times New Roman"/>
        <charset val="0"/>
      </rPr>
      <t>5</t>
    </r>
    <r>
      <rPr>
        <sz val="16"/>
        <rFont val="宋体"/>
        <charset val="0"/>
      </rPr>
      <t>人；阳湾村</t>
    </r>
    <r>
      <rPr>
        <sz val="16"/>
        <rFont val="Times New Roman"/>
        <charset val="0"/>
      </rPr>
      <t>8</t>
    </r>
    <r>
      <rPr>
        <sz val="16"/>
        <rFont val="宋体"/>
        <charset val="0"/>
      </rPr>
      <t>人；寨子村</t>
    </r>
    <r>
      <rPr>
        <sz val="16"/>
        <rFont val="Times New Roman"/>
        <charset val="0"/>
      </rPr>
      <t>2</t>
    </r>
    <r>
      <rPr>
        <sz val="16"/>
        <rFont val="宋体"/>
        <charset val="0"/>
      </rPr>
      <t>人；高沟村</t>
    </r>
    <r>
      <rPr>
        <sz val="16"/>
        <rFont val="Times New Roman"/>
        <charset val="0"/>
      </rPr>
      <t>4</t>
    </r>
    <r>
      <rPr>
        <sz val="16"/>
        <rFont val="宋体"/>
        <charset val="0"/>
      </rPr>
      <t>人；侯吴村</t>
    </r>
    <r>
      <rPr>
        <sz val="16"/>
        <rFont val="Times New Roman"/>
        <charset val="0"/>
      </rPr>
      <t>8</t>
    </r>
    <r>
      <rPr>
        <sz val="16"/>
        <rFont val="宋体"/>
        <charset val="0"/>
      </rPr>
      <t>人；大阳村</t>
    </r>
    <r>
      <rPr>
        <sz val="16"/>
        <rFont val="Times New Roman"/>
        <charset val="0"/>
      </rPr>
      <t>9</t>
    </r>
    <r>
      <rPr>
        <sz val="16"/>
        <rFont val="宋体"/>
        <charset val="0"/>
      </rPr>
      <t>人；刘沟村</t>
    </r>
    <r>
      <rPr>
        <sz val="16"/>
        <rFont val="Times New Roman"/>
        <charset val="0"/>
      </rPr>
      <t>3</t>
    </r>
    <r>
      <rPr>
        <sz val="16"/>
        <rFont val="宋体"/>
        <charset val="0"/>
      </rPr>
      <t>人；梁堡村</t>
    </r>
    <r>
      <rPr>
        <sz val="16"/>
        <rFont val="Times New Roman"/>
        <charset val="0"/>
      </rPr>
      <t>5</t>
    </r>
    <r>
      <rPr>
        <sz val="16"/>
        <rFont val="宋体"/>
        <charset val="0"/>
      </rPr>
      <t>人；双庙村</t>
    </r>
    <r>
      <rPr>
        <sz val="16"/>
        <rFont val="Times New Roman"/>
        <charset val="0"/>
      </rPr>
      <t>5</t>
    </r>
    <r>
      <rPr>
        <sz val="16"/>
        <rFont val="宋体"/>
        <charset val="0"/>
      </rPr>
      <t>人。</t>
    </r>
  </si>
  <si>
    <r>
      <rPr>
        <sz val="16"/>
        <rFont val="宋体"/>
        <charset val="134"/>
      </rPr>
      <t>恭门镇</t>
    </r>
    <r>
      <rPr>
        <sz val="16"/>
        <rFont val="Times New Roman"/>
        <charset val="0"/>
      </rPr>
      <t>“</t>
    </r>
    <r>
      <rPr>
        <sz val="16"/>
        <rFont val="宋体"/>
        <charset val="134"/>
      </rPr>
      <t>雨露计划</t>
    </r>
    <r>
      <rPr>
        <sz val="16"/>
        <rFont val="Times New Roman"/>
        <charset val="0"/>
      </rPr>
      <t>”</t>
    </r>
    <r>
      <rPr>
        <sz val="16"/>
        <rFont val="宋体"/>
        <charset val="134"/>
      </rPr>
      <t>职业教育补助</t>
    </r>
  </si>
  <si>
    <r>
      <rPr>
        <sz val="16"/>
        <rFont val="宋体"/>
        <charset val="0"/>
      </rPr>
      <t>城子村</t>
    </r>
    <r>
      <rPr>
        <sz val="16"/>
        <rFont val="Times New Roman"/>
        <charset val="0"/>
      </rPr>
      <t>12</t>
    </r>
    <r>
      <rPr>
        <sz val="16"/>
        <rFont val="宋体"/>
        <charset val="0"/>
      </rPr>
      <t>户</t>
    </r>
    <r>
      <rPr>
        <sz val="16"/>
        <rFont val="Times New Roman"/>
        <charset val="0"/>
      </rPr>
      <t>12</t>
    </r>
    <r>
      <rPr>
        <sz val="16"/>
        <rFont val="宋体"/>
        <charset val="0"/>
      </rPr>
      <t>人、付川村</t>
    </r>
    <r>
      <rPr>
        <sz val="16"/>
        <rFont val="Times New Roman"/>
        <charset val="0"/>
      </rPr>
      <t>10</t>
    </r>
    <r>
      <rPr>
        <sz val="16"/>
        <rFont val="宋体"/>
        <charset val="0"/>
      </rPr>
      <t>人、恭门村</t>
    </r>
    <r>
      <rPr>
        <sz val="16"/>
        <rFont val="Times New Roman"/>
        <charset val="0"/>
      </rPr>
      <t>7</t>
    </r>
    <r>
      <rPr>
        <sz val="16"/>
        <rFont val="宋体"/>
        <charset val="0"/>
      </rPr>
      <t>户</t>
    </r>
    <r>
      <rPr>
        <sz val="16"/>
        <rFont val="Times New Roman"/>
        <charset val="0"/>
      </rPr>
      <t>7</t>
    </r>
    <r>
      <rPr>
        <sz val="16"/>
        <rFont val="宋体"/>
        <charset val="0"/>
      </rPr>
      <t>人、古土村</t>
    </r>
    <r>
      <rPr>
        <sz val="16"/>
        <rFont val="Times New Roman"/>
        <charset val="0"/>
      </rPr>
      <t>4</t>
    </r>
    <r>
      <rPr>
        <sz val="16"/>
        <rFont val="宋体"/>
        <charset val="0"/>
      </rPr>
      <t>人、海河村</t>
    </r>
    <r>
      <rPr>
        <sz val="16"/>
        <rFont val="Times New Roman"/>
        <charset val="0"/>
      </rPr>
      <t>5</t>
    </r>
    <r>
      <rPr>
        <sz val="16"/>
        <rFont val="宋体"/>
        <charset val="0"/>
      </rPr>
      <t>人、河北村</t>
    </r>
    <r>
      <rPr>
        <sz val="16"/>
        <rFont val="Times New Roman"/>
        <charset val="0"/>
      </rPr>
      <t>7</t>
    </r>
    <r>
      <rPr>
        <sz val="16"/>
        <rFont val="宋体"/>
        <charset val="0"/>
      </rPr>
      <t>户</t>
    </r>
    <r>
      <rPr>
        <sz val="16"/>
        <rFont val="Times New Roman"/>
        <charset val="0"/>
      </rPr>
      <t>8</t>
    </r>
    <r>
      <rPr>
        <sz val="16"/>
        <rFont val="宋体"/>
        <charset val="0"/>
      </rPr>
      <t>人、河峪村</t>
    </r>
    <r>
      <rPr>
        <sz val="16"/>
        <rFont val="Times New Roman"/>
        <charset val="0"/>
      </rPr>
      <t>9</t>
    </r>
    <r>
      <rPr>
        <sz val="16"/>
        <rFont val="宋体"/>
        <charset val="0"/>
      </rPr>
      <t>人、梁湾村</t>
    </r>
    <r>
      <rPr>
        <sz val="16"/>
        <rFont val="Times New Roman"/>
        <charset val="0"/>
      </rPr>
      <t>3</t>
    </r>
    <r>
      <rPr>
        <sz val="16"/>
        <rFont val="宋体"/>
        <charset val="0"/>
      </rPr>
      <t>人、灵台村</t>
    </r>
    <r>
      <rPr>
        <sz val="16"/>
        <rFont val="Times New Roman"/>
        <charset val="0"/>
      </rPr>
      <t>14</t>
    </r>
    <r>
      <rPr>
        <sz val="16"/>
        <rFont val="宋体"/>
        <charset val="0"/>
      </rPr>
      <t>人、柳沟村</t>
    </r>
    <r>
      <rPr>
        <sz val="16"/>
        <rFont val="Times New Roman"/>
        <charset val="0"/>
      </rPr>
      <t>6</t>
    </r>
    <r>
      <rPr>
        <sz val="16"/>
        <rFont val="宋体"/>
        <charset val="0"/>
      </rPr>
      <t>人、麻山村</t>
    </r>
    <r>
      <rPr>
        <sz val="16"/>
        <rFont val="Times New Roman"/>
        <charset val="0"/>
      </rPr>
      <t>4</t>
    </r>
    <r>
      <rPr>
        <sz val="16"/>
        <rFont val="宋体"/>
        <charset val="0"/>
      </rPr>
      <t>人、麻崖村</t>
    </r>
    <r>
      <rPr>
        <sz val="16"/>
        <rFont val="Times New Roman"/>
        <charset val="0"/>
      </rPr>
      <t>4</t>
    </r>
    <r>
      <rPr>
        <sz val="16"/>
        <rFont val="宋体"/>
        <charset val="0"/>
      </rPr>
      <t>人、毛磨村</t>
    </r>
    <r>
      <rPr>
        <sz val="16"/>
        <rFont val="Times New Roman"/>
        <charset val="0"/>
      </rPr>
      <t>3</t>
    </r>
    <r>
      <rPr>
        <sz val="16"/>
        <rFont val="宋体"/>
        <charset val="0"/>
      </rPr>
      <t>人、毛山村</t>
    </r>
    <r>
      <rPr>
        <sz val="16"/>
        <rFont val="Times New Roman"/>
        <charset val="0"/>
      </rPr>
      <t>13</t>
    </r>
    <r>
      <rPr>
        <sz val="16"/>
        <rFont val="宋体"/>
        <charset val="0"/>
      </rPr>
      <t>人、仁湾村</t>
    </r>
    <r>
      <rPr>
        <sz val="16"/>
        <rFont val="Times New Roman"/>
        <charset val="0"/>
      </rPr>
      <t>4</t>
    </r>
    <r>
      <rPr>
        <sz val="16"/>
        <rFont val="宋体"/>
        <charset val="0"/>
      </rPr>
      <t>人、水池村</t>
    </r>
    <r>
      <rPr>
        <sz val="16"/>
        <rFont val="Times New Roman"/>
        <charset val="0"/>
      </rPr>
      <t>3</t>
    </r>
    <r>
      <rPr>
        <sz val="16"/>
        <rFont val="宋体"/>
        <charset val="0"/>
      </rPr>
      <t>人、天河村</t>
    </r>
    <r>
      <rPr>
        <sz val="16"/>
        <rFont val="Times New Roman"/>
        <charset val="0"/>
      </rPr>
      <t>5</t>
    </r>
    <r>
      <rPr>
        <sz val="16"/>
        <rFont val="宋体"/>
        <charset val="0"/>
      </rPr>
      <t>人、团结村</t>
    </r>
    <r>
      <rPr>
        <sz val="16"/>
        <rFont val="Times New Roman"/>
        <charset val="0"/>
      </rPr>
      <t>14</t>
    </r>
    <r>
      <rPr>
        <sz val="16"/>
        <rFont val="宋体"/>
        <charset val="0"/>
      </rPr>
      <t>人、西关村</t>
    </r>
    <r>
      <rPr>
        <sz val="16"/>
        <rFont val="Times New Roman"/>
        <charset val="0"/>
      </rPr>
      <t>7</t>
    </r>
    <r>
      <rPr>
        <sz val="16"/>
        <rFont val="宋体"/>
        <charset val="0"/>
      </rPr>
      <t>人、西坡村</t>
    </r>
    <r>
      <rPr>
        <sz val="16"/>
        <rFont val="Times New Roman"/>
        <charset val="0"/>
      </rPr>
      <t>10</t>
    </r>
    <r>
      <rPr>
        <sz val="16"/>
        <rFont val="宋体"/>
        <charset val="0"/>
      </rPr>
      <t>人、杨坡村</t>
    </r>
    <r>
      <rPr>
        <sz val="16"/>
        <rFont val="Times New Roman"/>
        <charset val="0"/>
      </rPr>
      <t>13</t>
    </r>
    <r>
      <rPr>
        <sz val="16"/>
        <rFont val="宋体"/>
        <charset val="0"/>
      </rPr>
      <t>人、阴山村</t>
    </r>
    <r>
      <rPr>
        <sz val="16"/>
        <rFont val="Times New Roman"/>
        <charset val="0"/>
      </rPr>
      <t>3</t>
    </r>
    <r>
      <rPr>
        <sz val="16"/>
        <rFont val="宋体"/>
        <charset val="0"/>
      </rPr>
      <t>人、袁河村</t>
    </r>
    <r>
      <rPr>
        <sz val="16"/>
        <rFont val="Times New Roman"/>
        <charset val="0"/>
      </rPr>
      <t>3</t>
    </r>
    <r>
      <rPr>
        <sz val="16"/>
        <rFont val="宋体"/>
        <charset val="0"/>
      </rPr>
      <t>人、袁家村</t>
    </r>
    <r>
      <rPr>
        <sz val="16"/>
        <rFont val="Times New Roman"/>
        <charset val="0"/>
      </rPr>
      <t>2</t>
    </r>
    <r>
      <rPr>
        <sz val="16"/>
        <rFont val="宋体"/>
        <charset val="0"/>
      </rPr>
      <t>人、张巴村</t>
    </r>
    <r>
      <rPr>
        <sz val="16"/>
        <rFont val="Times New Roman"/>
        <charset val="0"/>
      </rPr>
      <t>2</t>
    </r>
    <r>
      <rPr>
        <sz val="16"/>
        <rFont val="宋体"/>
        <charset val="0"/>
      </rPr>
      <t>人、张窑村</t>
    </r>
    <r>
      <rPr>
        <sz val="16"/>
        <rFont val="Times New Roman"/>
        <charset val="0"/>
      </rPr>
      <t>7</t>
    </r>
    <r>
      <rPr>
        <sz val="16"/>
        <rFont val="宋体"/>
        <charset val="0"/>
      </rPr>
      <t>人。</t>
    </r>
  </si>
  <si>
    <r>
      <rPr>
        <sz val="16"/>
        <rFont val="宋体"/>
        <charset val="134"/>
      </rPr>
      <t>木河乡</t>
    </r>
    <r>
      <rPr>
        <sz val="16"/>
        <rFont val="Times New Roman"/>
        <charset val="0"/>
      </rPr>
      <t>“</t>
    </r>
    <r>
      <rPr>
        <sz val="16"/>
        <rFont val="宋体"/>
        <charset val="134"/>
      </rPr>
      <t>雨露计划</t>
    </r>
    <r>
      <rPr>
        <sz val="16"/>
        <rFont val="Times New Roman"/>
        <charset val="0"/>
      </rPr>
      <t>”</t>
    </r>
    <r>
      <rPr>
        <sz val="16"/>
        <rFont val="宋体"/>
        <charset val="134"/>
      </rPr>
      <t>职业教育补助</t>
    </r>
  </si>
  <si>
    <r>
      <rPr>
        <sz val="16"/>
        <rFont val="宋体"/>
        <charset val="134"/>
      </rPr>
      <t>全乡实施</t>
    </r>
    <r>
      <rPr>
        <sz val="16"/>
        <rFont val="Times New Roman"/>
        <charset val="0"/>
      </rPr>
      <t>“</t>
    </r>
    <r>
      <rPr>
        <sz val="16"/>
        <rFont val="宋体"/>
        <charset val="134"/>
      </rPr>
      <t>雨露计划</t>
    </r>
    <r>
      <rPr>
        <sz val="16"/>
        <rFont val="Times New Roman"/>
        <charset val="0"/>
      </rPr>
      <t>”</t>
    </r>
    <r>
      <rPr>
        <sz val="16"/>
        <rFont val="宋体"/>
        <charset val="134"/>
      </rPr>
      <t>补助</t>
    </r>
    <r>
      <rPr>
        <sz val="16"/>
        <rFont val="Times New Roman"/>
        <charset val="0"/>
      </rPr>
      <t>105</t>
    </r>
    <r>
      <rPr>
        <sz val="16"/>
        <rFont val="宋体"/>
        <charset val="134"/>
      </rPr>
      <t>人，每人每学年补助标准</t>
    </r>
    <r>
      <rPr>
        <sz val="16"/>
        <rFont val="Times New Roman"/>
        <charset val="0"/>
      </rPr>
      <t>3000</t>
    </r>
    <r>
      <rPr>
        <sz val="16"/>
        <rFont val="宋体"/>
        <charset val="134"/>
      </rPr>
      <t>元，每人每学期补助标准</t>
    </r>
    <r>
      <rPr>
        <sz val="16"/>
        <rFont val="Times New Roman"/>
        <charset val="0"/>
      </rPr>
      <t>1500</t>
    </r>
    <r>
      <rPr>
        <sz val="16"/>
        <rFont val="宋体"/>
        <charset val="134"/>
      </rPr>
      <t>元，全年共需资金</t>
    </r>
    <r>
      <rPr>
        <sz val="16"/>
        <rFont val="Times New Roman"/>
        <charset val="0"/>
      </rPr>
      <t>31.5</t>
    </r>
    <r>
      <rPr>
        <sz val="16"/>
        <rFont val="宋体"/>
        <charset val="134"/>
      </rPr>
      <t>万元。其中：八卜村</t>
    </r>
    <r>
      <rPr>
        <sz val="16"/>
        <rFont val="Times New Roman"/>
        <charset val="0"/>
      </rPr>
      <t>5</t>
    </r>
    <r>
      <rPr>
        <sz val="16"/>
        <rFont val="宋体"/>
        <charset val="134"/>
      </rPr>
      <t>人，店子村</t>
    </r>
    <r>
      <rPr>
        <sz val="16"/>
        <rFont val="Times New Roman"/>
        <charset val="0"/>
      </rPr>
      <t>14</t>
    </r>
    <r>
      <rPr>
        <sz val="16"/>
        <rFont val="宋体"/>
        <charset val="134"/>
      </rPr>
      <t>人，杜渠村</t>
    </r>
    <r>
      <rPr>
        <sz val="16"/>
        <rFont val="Times New Roman"/>
        <charset val="0"/>
      </rPr>
      <t>8</t>
    </r>
    <r>
      <rPr>
        <sz val="16"/>
        <rFont val="宋体"/>
        <charset val="134"/>
      </rPr>
      <t>人，高山村</t>
    </r>
    <r>
      <rPr>
        <sz val="16"/>
        <rFont val="Times New Roman"/>
        <charset val="0"/>
      </rPr>
      <t>6</t>
    </r>
    <r>
      <rPr>
        <sz val="16"/>
        <rFont val="宋体"/>
        <charset val="134"/>
      </rPr>
      <t>人，李沟村</t>
    </r>
    <r>
      <rPr>
        <sz val="16"/>
        <rFont val="Times New Roman"/>
        <charset val="0"/>
      </rPr>
      <t>17</t>
    </r>
    <r>
      <rPr>
        <sz val="16"/>
        <rFont val="宋体"/>
        <charset val="134"/>
      </rPr>
      <t>人，马坪村</t>
    </r>
    <r>
      <rPr>
        <sz val="16"/>
        <rFont val="Times New Roman"/>
        <charset val="0"/>
      </rPr>
      <t>7</t>
    </r>
    <r>
      <rPr>
        <sz val="16"/>
        <rFont val="宋体"/>
        <charset val="134"/>
      </rPr>
      <t>人，毛家村</t>
    </r>
    <r>
      <rPr>
        <sz val="16"/>
        <rFont val="Times New Roman"/>
        <charset val="0"/>
      </rPr>
      <t>2</t>
    </r>
    <r>
      <rPr>
        <sz val="16"/>
        <rFont val="宋体"/>
        <charset val="134"/>
      </rPr>
      <t>人，坪王村</t>
    </r>
    <r>
      <rPr>
        <sz val="16"/>
        <rFont val="Times New Roman"/>
        <charset val="0"/>
      </rPr>
      <t>7</t>
    </r>
    <r>
      <rPr>
        <sz val="16"/>
        <rFont val="宋体"/>
        <charset val="134"/>
      </rPr>
      <t>人，秋木村</t>
    </r>
    <r>
      <rPr>
        <sz val="16"/>
        <rFont val="Times New Roman"/>
        <charset val="0"/>
      </rPr>
      <t>10</t>
    </r>
    <r>
      <rPr>
        <sz val="16"/>
        <rFont val="宋体"/>
        <charset val="134"/>
      </rPr>
      <t>人，上渠村</t>
    </r>
    <r>
      <rPr>
        <sz val="16"/>
        <rFont val="Times New Roman"/>
        <charset val="0"/>
      </rPr>
      <t>4</t>
    </r>
    <r>
      <rPr>
        <sz val="16"/>
        <rFont val="宋体"/>
        <charset val="134"/>
      </rPr>
      <t>人，桃园村</t>
    </r>
    <r>
      <rPr>
        <sz val="16"/>
        <rFont val="Times New Roman"/>
        <charset val="0"/>
      </rPr>
      <t>11</t>
    </r>
    <r>
      <rPr>
        <sz val="16"/>
        <rFont val="宋体"/>
        <charset val="134"/>
      </rPr>
      <t>人，下庞村</t>
    </r>
    <r>
      <rPr>
        <sz val="16"/>
        <rFont val="Times New Roman"/>
        <charset val="0"/>
      </rPr>
      <t>4</t>
    </r>
    <r>
      <rPr>
        <sz val="16"/>
        <rFont val="宋体"/>
        <charset val="134"/>
      </rPr>
      <t>人，庄河村</t>
    </r>
    <r>
      <rPr>
        <sz val="16"/>
        <rFont val="Times New Roman"/>
        <charset val="0"/>
      </rPr>
      <t>10</t>
    </r>
    <r>
      <rPr>
        <sz val="16"/>
        <rFont val="宋体"/>
        <charset val="134"/>
      </rPr>
      <t>人。</t>
    </r>
  </si>
  <si>
    <r>
      <rPr>
        <sz val="16"/>
        <rFont val="宋体"/>
        <charset val="134"/>
      </rPr>
      <t>马鹿镇</t>
    </r>
    <r>
      <rPr>
        <sz val="16"/>
        <rFont val="Times New Roman"/>
        <charset val="0"/>
      </rPr>
      <t>“</t>
    </r>
    <r>
      <rPr>
        <sz val="16"/>
        <rFont val="宋体"/>
        <charset val="134"/>
      </rPr>
      <t>雨露计划</t>
    </r>
    <r>
      <rPr>
        <sz val="16"/>
        <rFont val="Times New Roman"/>
        <charset val="0"/>
      </rPr>
      <t>”</t>
    </r>
    <r>
      <rPr>
        <sz val="16"/>
        <rFont val="宋体"/>
        <charset val="134"/>
      </rPr>
      <t>职业教育补助项目</t>
    </r>
  </si>
  <si>
    <r>
      <rPr>
        <sz val="16"/>
        <rFont val="宋体"/>
        <charset val="0"/>
      </rPr>
      <t>白杨村</t>
    </r>
    <r>
      <rPr>
        <sz val="16"/>
        <rFont val="Times New Roman"/>
        <charset val="0"/>
      </rPr>
      <t>3</t>
    </r>
    <r>
      <rPr>
        <sz val="16"/>
        <rFont val="宋体"/>
        <charset val="0"/>
      </rPr>
      <t>户</t>
    </r>
    <r>
      <rPr>
        <sz val="16"/>
        <rFont val="Times New Roman"/>
        <charset val="0"/>
      </rPr>
      <t>3</t>
    </r>
    <r>
      <rPr>
        <sz val="16"/>
        <rFont val="宋体"/>
        <charset val="0"/>
      </rPr>
      <t>人、堡梁村</t>
    </r>
    <r>
      <rPr>
        <sz val="16"/>
        <rFont val="Times New Roman"/>
        <charset val="0"/>
      </rPr>
      <t>7</t>
    </r>
    <r>
      <rPr>
        <sz val="16"/>
        <rFont val="宋体"/>
        <charset val="0"/>
      </rPr>
      <t>户</t>
    </r>
    <r>
      <rPr>
        <sz val="16"/>
        <rFont val="Times New Roman"/>
        <charset val="0"/>
      </rPr>
      <t>7</t>
    </r>
    <r>
      <rPr>
        <sz val="16"/>
        <rFont val="宋体"/>
        <charset val="0"/>
      </rPr>
      <t>人、草川村</t>
    </r>
    <r>
      <rPr>
        <sz val="16"/>
        <rFont val="Times New Roman"/>
        <charset val="0"/>
      </rPr>
      <t>5</t>
    </r>
    <r>
      <rPr>
        <sz val="16"/>
        <rFont val="宋体"/>
        <charset val="0"/>
      </rPr>
      <t>户</t>
    </r>
    <r>
      <rPr>
        <sz val="16"/>
        <rFont val="Times New Roman"/>
        <charset val="0"/>
      </rPr>
      <t>5</t>
    </r>
    <r>
      <rPr>
        <sz val="16"/>
        <rFont val="宋体"/>
        <charset val="0"/>
      </rPr>
      <t>人、大滩村</t>
    </r>
    <r>
      <rPr>
        <sz val="16"/>
        <rFont val="Times New Roman"/>
        <charset val="0"/>
      </rPr>
      <t>7</t>
    </r>
    <r>
      <rPr>
        <sz val="16"/>
        <rFont val="宋体"/>
        <charset val="0"/>
      </rPr>
      <t>户</t>
    </r>
    <r>
      <rPr>
        <sz val="16"/>
        <rFont val="Times New Roman"/>
        <charset val="0"/>
      </rPr>
      <t>7</t>
    </r>
    <r>
      <rPr>
        <sz val="16"/>
        <rFont val="宋体"/>
        <charset val="0"/>
      </rPr>
      <t>人、韩河村</t>
    </r>
    <r>
      <rPr>
        <sz val="16"/>
        <rFont val="Times New Roman"/>
        <charset val="0"/>
      </rPr>
      <t>12</t>
    </r>
    <r>
      <rPr>
        <sz val="16"/>
        <rFont val="宋体"/>
        <charset val="0"/>
      </rPr>
      <t>户</t>
    </r>
    <r>
      <rPr>
        <sz val="16"/>
        <rFont val="Times New Roman"/>
        <charset val="0"/>
      </rPr>
      <t>12</t>
    </r>
    <r>
      <rPr>
        <sz val="16"/>
        <rFont val="宋体"/>
        <charset val="0"/>
      </rPr>
      <t>人、花园村</t>
    </r>
    <r>
      <rPr>
        <sz val="16"/>
        <rFont val="Times New Roman"/>
        <charset val="0"/>
      </rPr>
      <t>3</t>
    </r>
    <r>
      <rPr>
        <sz val="16"/>
        <rFont val="宋体"/>
        <charset val="0"/>
      </rPr>
      <t>户</t>
    </r>
    <r>
      <rPr>
        <sz val="16"/>
        <rFont val="Times New Roman"/>
        <charset val="0"/>
      </rPr>
      <t>3</t>
    </r>
    <r>
      <rPr>
        <sz val="16"/>
        <rFont val="宋体"/>
        <charset val="0"/>
      </rPr>
      <t>人、金川村</t>
    </r>
    <r>
      <rPr>
        <sz val="16"/>
        <rFont val="Times New Roman"/>
        <charset val="0"/>
      </rPr>
      <t>7</t>
    </r>
    <r>
      <rPr>
        <sz val="16"/>
        <rFont val="宋体"/>
        <charset val="0"/>
      </rPr>
      <t>户</t>
    </r>
    <r>
      <rPr>
        <sz val="16"/>
        <rFont val="Times New Roman"/>
        <charset val="0"/>
      </rPr>
      <t>7</t>
    </r>
    <r>
      <rPr>
        <sz val="16"/>
        <rFont val="宋体"/>
        <charset val="0"/>
      </rPr>
      <t>人、康王村</t>
    </r>
    <r>
      <rPr>
        <sz val="16"/>
        <rFont val="Times New Roman"/>
        <charset val="0"/>
      </rPr>
      <t>1</t>
    </r>
    <r>
      <rPr>
        <sz val="16"/>
        <rFont val="宋体"/>
        <charset val="0"/>
      </rPr>
      <t>户</t>
    </r>
    <r>
      <rPr>
        <sz val="16"/>
        <rFont val="Times New Roman"/>
        <charset val="0"/>
      </rPr>
      <t>1</t>
    </r>
    <r>
      <rPr>
        <sz val="16"/>
        <rFont val="宋体"/>
        <charset val="0"/>
      </rPr>
      <t>人、林峰村</t>
    </r>
    <r>
      <rPr>
        <sz val="16"/>
        <rFont val="Times New Roman"/>
        <charset val="0"/>
      </rPr>
      <t>5</t>
    </r>
    <r>
      <rPr>
        <sz val="16"/>
        <rFont val="宋体"/>
        <charset val="0"/>
      </rPr>
      <t>户</t>
    </r>
    <r>
      <rPr>
        <sz val="16"/>
        <rFont val="Times New Roman"/>
        <charset val="0"/>
      </rPr>
      <t>5</t>
    </r>
    <r>
      <rPr>
        <sz val="16"/>
        <rFont val="宋体"/>
        <charset val="0"/>
      </rPr>
      <t>人、龙口村</t>
    </r>
    <r>
      <rPr>
        <sz val="16"/>
        <rFont val="Times New Roman"/>
        <charset val="0"/>
      </rPr>
      <t>13</t>
    </r>
    <r>
      <rPr>
        <sz val="16"/>
        <rFont val="宋体"/>
        <charset val="0"/>
      </rPr>
      <t>户</t>
    </r>
    <r>
      <rPr>
        <sz val="16"/>
        <rFont val="Times New Roman"/>
        <charset val="0"/>
      </rPr>
      <t>13</t>
    </r>
    <r>
      <rPr>
        <sz val="16"/>
        <rFont val="宋体"/>
        <charset val="0"/>
      </rPr>
      <t>人、牌楼村</t>
    </r>
    <r>
      <rPr>
        <sz val="16"/>
        <rFont val="Times New Roman"/>
        <charset val="0"/>
      </rPr>
      <t>1</t>
    </r>
    <r>
      <rPr>
        <sz val="16"/>
        <rFont val="宋体"/>
        <charset val="0"/>
      </rPr>
      <t>户</t>
    </r>
    <r>
      <rPr>
        <sz val="16"/>
        <rFont val="Times New Roman"/>
        <charset val="0"/>
      </rPr>
      <t>1</t>
    </r>
    <r>
      <rPr>
        <sz val="16"/>
        <rFont val="宋体"/>
        <charset val="0"/>
      </rPr>
      <t>人、石庄科村</t>
    </r>
    <r>
      <rPr>
        <sz val="16"/>
        <rFont val="Times New Roman"/>
        <charset val="0"/>
      </rPr>
      <t>8</t>
    </r>
    <r>
      <rPr>
        <sz val="16"/>
        <rFont val="宋体"/>
        <charset val="0"/>
      </rPr>
      <t>户</t>
    </r>
    <r>
      <rPr>
        <sz val="16"/>
        <rFont val="Times New Roman"/>
        <charset val="0"/>
      </rPr>
      <t>8</t>
    </r>
    <r>
      <rPr>
        <sz val="16"/>
        <rFont val="宋体"/>
        <charset val="0"/>
      </rPr>
      <t>人、长宁村</t>
    </r>
    <r>
      <rPr>
        <sz val="16"/>
        <rFont val="Times New Roman"/>
        <charset val="0"/>
      </rPr>
      <t>9</t>
    </r>
    <r>
      <rPr>
        <sz val="16"/>
        <rFont val="宋体"/>
        <charset val="0"/>
      </rPr>
      <t>户</t>
    </r>
    <r>
      <rPr>
        <sz val="16"/>
        <rFont val="Times New Roman"/>
        <charset val="0"/>
      </rPr>
      <t>9</t>
    </r>
    <r>
      <rPr>
        <sz val="16"/>
        <rFont val="宋体"/>
        <charset val="0"/>
      </rPr>
      <t>人、宝坪村</t>
    </r>
    <r>
      <rPr>
        <sz val="16"/>
        <rFont val="Times New Roman"/>
        <charset val="0"/>
      </rPr>
      <t>3</t>
    </r>
    <r>
      <rPr>
        <sz val="16"/>
        <rFont val="宋体"/>
        <charset val="0"/>
      </rPr>
      <t>户</t>
    </r>
    <r>
      <rPr>
        <sz val="16"/>
        <rFont val="Times New Roman"/>
        <charset val="0"/>
      </rPr>
      <t>3</t>
    </r>
    <r>
      <rPr>
        <sz val="16"/>
        <rFont val="宋体"/>
        <charset val="0"/>
      </rPr>
      <t>人、寺湾村</t>
    </r>
    <r>
      <rPr>
        <sz val="16"/>
        <rFont val="Times New Roman"/>
        <charset val="0"/>
      </rPr>
      <t>3</t>
    </r>
    <r>
      <rPr>
        <sz val="16"/>
        <rFont val="宋体"/>
        <charset val="0"/>
      </rPr>
      <t>户</t>
    </r>
    <r>
      <rPr>
        <sz val="16"/>
        <rFont val="Times New Roman"/>
        <charset val="0"/>
      </rPr>
      <t>3</t>
    </r>
    <r>
      <rPr>
        <sz val="16"/>
        <rFont val="宋体"/>
        <charset val="0"/>
      </rPr>
      <t>人，</t>
    </r>
  </si>
  <si>
    <r>
      <rPr>
        <sz val="16"/>
        <rFont val="宋体"/>
        <charset val="134"/>
      </rPr>
      <t>梁山镇</t>
    </r>
    <r>
      <rPr>
        <sz val="16"/>
        <rFont val="Times New Roman"/>
        <charset val="0"/>
      </rPr>
      <t>“</t>
    </r>
    <r>
      <rPr>
        <sz val="16"/>
        <rFont val="宋体"/>
        <charset val="134"/>
      </rPr>
      <t>雨露计划</t>
    </r>
    <r>
      <rPr>
        <sz val="16"/>
        <rFont val="Times New Roman"/>
        <charset val="0"/>
      </rPr>
      <t>”</t>
    </r>
    <r>
      <rPr>
        <sz val="16"/>
        <rFont val="宋体"/>
        <charset val="134"/>
      </rPr>
      <t>职业教育补助</t>
    </r>
  </si>
  <si>
    <r>
      <rPr>
        <sz val="16"/>
        <rFont val="宋体"/>
        <charset val="0"/>
      </rPr>
      <t>梁山村</t>
    </r>
    <r>
      <rPr>
        <sz val="16"/>
        <rFont val="Times New Roman"/>
        <charset val="0"/>
      </rPr>
      <t>8</t>
    </r>
    <r>
      <rPr>
        <sz val="16"/>
        <rFont val="宋体"/>
        <charset val="0"/>
      </rPr>
      <t>人、岳山村</t>
    </r>
    <r>
      <rPr>
        <sz val="16"/>
        <rFont val="Times New Roman"/>
        <charset val="0"/>
      </rPr>
      <t>8</t>
    </r>
    <r>
      <rPr>
        <sz val="16"/>
        <rFont val="宋体"/>
        <charset val="0"/>
      </rPr>
      <t>人、唐刘村、吕湾村</t>
    </r>
    <r>
      <rPr>
        <sz val="16"/>
        <rFont val="Times New Roman"/>
        <charset val="0"/>
      </rPr>
      <t>9</t>
    </r>
    <r>
      <rPr>
        <sz val="16"/>
        <rFont val="宋体"/>
        <charset val="0"/>
      </rPr>
      <t>人、杨渠村</t>
    </r>
    <r>
      <rPr>
        <sz val="16"/>
        <rFont val="Times New Roman"/>
        <charset val="0"/>
      </rPr>
      <t>6</t>
    </r>
    <r>
      <rPr>
        <sz val="16"/>
        <rFont val="宋体"/>
        <charset val="0"/>
      </rPr>
      <t>人、杨崖村</t>
    </r>
    <r>
      <rPr>
        <sz val="16"/>
        <rFont val="Times New Roman"/>
        <charset val="0"/>
      </rPr>
      <t>11</t>
    </r>
    <r>
      <rPr>
        <sz val="16"/>
        <rFont val="宋体"/>
        <charset val="0"/>
      </rPr>
      <t>人、高营村</t>
    </r>
    <r>
      <rPr>
        <sz val="16"/>
        <rFont val="Times New Roman"/>
        <charset val="0"/>
      </rPr>
      <t>4</t>
    </r>
    <r>
      <rPr>
        <sz val="16"/>
        <rFont val="宋体"/>
        <charset val="0"/>
      </rPr>
      <t>人、樱桃沟村</t>
    </r>
    <r>
      <rPr>
        <sz val="16"/>
        <rFont val="Times New Roman"/>
        <charset val="0"/>
      </rPr>
      <t>2</t>
    </r>
    <r>
      <rPr>
        <sz val="16"/>
        <rFont val="宋体"/>
        <charset val="0"/>
      </rPr>
      <t>人、斜头村</t>
    </r>
    <r>
      <rPr>
        <sz val="16"/>
        <rFont val="Times New Roman"/>
        <charset val="0"/>
      </rPr>
      <t>16</t>
    </r>
    <r>
      <rPr>
        <sz val="16"/>
        <rFont val="宋体"/>
        <charset val="0"/>
      </rPr>
      <t>人、丹麻村</t>
    </r>
    <r>
      <rPr>
        <sz val="16"/>
        <rFont val="Times New Roman"/>
        <charset val="0"/>
      </rPr>
      <t>9</t>
    </r>
    <r>
      <rPr>
        <sz val="16"/>
        <rFont val="宋体"/>
        <charset val="0"/>
      </rPr>
      <t>人、五方村</t>
    </r>
    <r>
      <rPr>
        <sz val="16"/>
        <rFont val="Times New Roman"/>
        <charset val="0"/>
      </rPr>
      <t>15</t>
    </r>
    <r>
      <rPr>
        <sz val="16"/>
        <rFont val="宋体"/>
        <charset val="0"/>
      </rPr>
      <t>人、阳洼村</t>
    </r>
    <r>
      <rPr>
        <sz val="16"/>
        <rFont val="Times New Roman"/>
        <charset val="0"/>
      </rPr>
      <t>24</t>
    </r>
    <r>
      <rPr>
        <sz val="16"/>
        <rFont val="宋体"/>
        <charset val="0"/>
      </rPr>
      <t>人。</t>
    </r>
  </si>
  <si>
    <r>
      <rPr>
        <sz val="16"/>
        <rFont val="宋体"/>
        <charset val="134"/>
      </rPr>
      <t>马关镇</t>
    </r>
    <r>
      <rPr>
        <sz val="16"/>
        <rFont val="Times New Roman"/>
        <charset val="0"/>
      </rPr>
      <t>“</t>
    </r>
    <r>
      <rPr>
        <sz val="16"/>
        <rFont val="宋体"/>
        <charset val="134"/>
      </rPr>
      <t>雨露计划</t>
    </r>
    <r>
      <rPr>
        <sz val="16"/>
        <rFont val="Times New Roman"/>
        <charset val="0"/>
      </rPr>
      <t>”</t>
    </r>
    <r>
      <rPr>
        <sz val="16"/>
        <rFont val="宋体"/>
        <charset val="134"/>
      </rPr>
      <t>职业教育补助</t>
    </r>
  </si>
  <si>
    <r>
      <rPr>
        <sz val="16"/>
        <rFont val="宋体"/>
        <charset val="0"/>
      </rPr>
      <t>八杜村</t>
    </r>
    <r>
      <rPr>
        <sz val="16"/>
        <rFont val="Times New Roman"/>
        <charset val="0"/>
      </rPr>
      <t>30</t>
    </r>
    <r>
      <rPr>
        <sz val="16"/>
        <rFont val="宋体"/>
        <charset val="0"/>
      </rPr>
      <t>人、草湾村</t>
    </r>
    <r>
      <rPr>
        <sz val="16"/>
        <rFont val="Times New Roman"/>
        <charset val="0"/>
      </rPr>
      <t>33</t>
    </r>
    <r>
      <rPr>
        <sz val="16"/>
        <rFont val="宋体"/>
        <charset val="0"/>
      </rPr>
      <t>人、东山村</t>
    </r>
    <r>
      <rPr>
        <sz val="16"/>
        <rFont val="Times New Roman"/>
        <charset val="0"/>
      </rPr>
      <t>3</t>
    </r>
    <r>
      <rPr>
        <sz val="16"/>
        <rFont val="宋体"/>
        <charset val="0"/>
      </rPr>
      <t>人、东庄村</t>
    </r>
    <r>
      <rPr>
        <sz val="16"/>
        <rFont val="Times New Roman"/>
        <charset val="0"/>
      </rPr>
      <t>15</t>
    </r>
    <r>
      <rPr>
        <sz val="16"/>
        <rFont val="宋体"/>
        <charset val="0"/>
      </rPr>
      <t>人、黄花村</t>
    </r>
    <r>
      <rPr>
        <sz val="16"/>
        <rFont val="Times New Roman"/>
        <charset val="0"/>
      </rPr>
      <t>11</t>
    </r>
    <r>
      <rPr>
        <sz val="16"/>
        <rFont val="宋体"/>
        <charset val="0"/>
      </rPr>
      <t>人、马堡村</t>
    </r>
    <r>
      <rPr>
        <sz val="16"/>
        <rFont val="Times New Roman"/>
        <charset val="0"/>
      </rPr>
      <t>14</t>
    </r>
    <r>
      <rPr>
        <sz val="16"/>
        <rFont val="宋体"/>
        <charset val="0"/>
      </rPr>
      <t>人、庙湾村</t>
    </r>
    <r>
      <rPr>
        <sz val="16"/>
        <rFont val="Times New Roman"/>
        <charset val="0"/>
      </rPr>
      <t>13</t>
    </r>
    <r>
      <rPr>
        <sz val="16"/>
        <rFont val="宋体"/>
        <charset val="0"/>
      </rPr>
      <t>人、上豆村</t>
    </r>
    <r>
      <rPr>
        <sz val="16"/>
        <rFont val="Times New Roman"/>
        <charset val="0"/>
      </rPr>
      <t>34</t>
    </r>
    <r>
      <rPr>
        <sz val="16"/>
        <rFont val="宋体"/>
        <charset val="0"/>
      </rPr>
      <t>人、上河村</t>
    </r>
    <r>
      <rPr>
        <sz val="16"/>
        <rFont val="Times New Roman"/>
        <charset val="0"/>
      </rPr>
      <t>7</t>
    </r>
    <r>
      <rPr>
        <sz val="16"/>
        <rFont val="宋体"/>
        <charset val="0"/>
      </rPr>
      <t>人、石川村</t>
    </r>
    <r>
      <rPr>
        <sz val="16"/>
        <rFont val="Times New Roman"/>
        <charset val="0"/>
      </rPr>
      <t>16</t>
    </r>
    <r>
      <rPr>
        <sz val="16"/>
        <rFont val="宋体"/>
        <charset val="0"/>
      </rPr>
      <t>人、韦沟村</t>
    </r>
    <r>
      <rPr>
        <sz val="16"/>
        <rFont val="Times New Roman"/>
        <charset val="0"/>
      </rPr>
      <t>9</t>
    </r>
    <r>
      <rPr>
        <sz val="16"/>
        <rFont val="宋体"/>
        <charset val="0"/>
      </rPr>
      <t>人、西山村</t>
    </r>
    <r>
      <rPr>
        <sz val="16"/>
        <rFont val="Times New Roman"/>
        <charset val="0"/>
      </rPr>
      <t>7</t>
    </r>
    <r>
      <rPr>
        <sz val="16"/>
        <rFont val="宋体"/>
        <charset val="0"/>
      </rPr>
      <t>人、西台村</t>
    </r>
    <r>
      <rPr>
        <sz val="16"/>
        <rFont val="Times New Roman"/>
        <charset val="0"/>
      </rPr>
      <t>14</t>
    </r>
    <r>
      <rPr>
        <sz val="16"/>
        <rFont val="宋体"/>
        <charset val="0"/>
      </rPr>
      <t>人、西庄村</t>
    </r>
    <r>
      <rPr>
        <sz val="16"/>
        <rFont val="Times New Roman"/>
        <charset val="0"/>
      </rPr>
      <t>13</t>
    </r>
    <r>
      <rPr>
        <sz val="16"/>
        <rFont val="宋体"/>
        <charset val="0"/>
      </rPr>
      <t>人、小庄村</t>
    </r>
    <r>
      <rPr>
        <sz val="16"/>
        <rFont val="Times New Roman"/>
        <charset val="0"/>
      </rPr>
      <t>18</t>
    </r>
    <r>
      <rPr>
        <sz val="16"/>
        <rFont val="宋体"/>
        <charset val="0"/>
      </rPr>
      <t>人、新义村</t>
    </r>
    <r>
      <rPr>
        <sz val="16"/>
        <rFont val="Times New Roman"/>
        <charset val="0"/>
      </rPr>
      <t>6</t>
    </r>
    <r>
      <rPr>
        <sz val="16"/>
        <rFont val="宋体"/>
        <charset val="0"/>
      </rPr>
      <t>人、赵沟村</t>
    </r>
    <r>
      <rPr>
        <sz val="16"/>
        <rFont val="Times New Roman"/>
        <charset val="0"/>
      </rPr>
      <t>16</t>
    </r>
    <r>
      <rPr>
        <sz val="16"/>
        <rFont val="宋体"/>
        <charset val="0"/>
      </rPr>
      <t>人</t>
    </r>
  </si>
  <si>
    <r>
      <rPr>
        <sz val="16"/>
        <rFont val="宋体"/>
        <charset val="134"/>
      </rPr>
      <t>连五乡</t>
    </r>
    <r>
      <rPr>
        <sz val="16"/>
        <rFont val="Times New Roman"/>
        <charset val="0"/>
      </rPr>
      <t>“</t>
    </r>
    <r>
      <rPr>
        <sz val="16"/>
        <rFont val="宋体"/>
        <charset val="134"/>
      </rPr>
      <t>雨露计划</t>
    </r>
    <r>
      <rPr>
        <sz val="16"/>
        <rFont val="Times New Roman"/>
        <charset val="0"/>
      </rPr>
      <t>”</t>
    </r>
    <r>
      <rPr>
        <sz val="16"/>
        <rFont val="宋体"/>
        <charset val="134"/>
      </rPr>
      <t>职业教育补助项目</t>
    </r>
  </si>
  <si>
    <r>
      <rPr>
        <sz val="16"/>
        <rFont val="宋体"/>
        <charset val="0"/>
      </rPr>
      <t>陈家村</t>
    </r>
    <r>
      <rPr>
        <sz val="16"/>
        <rFont val="Times New Roman"/>
        <charset val="0"/>
      </rPr>
      <t>18</t>
    </r>
    <r>
      <rPr>
        <sz val="16"/>
        <rFont val="宋体"/>
        <charset val="0"/>
      </rPr>
      <t>人、高庄村</t>
    </r>
    <r>
      <rPr>
        <sz val="16"/>
        <rFont val="Times New Roman"/>
        <charset val="0"/>
      </rPr>
      <t>10</t>
    </r>
    <r>
      <rPr>
        <sz val="16"/>
        <rFont val="宋体"/>
        <charset val="0"/>
      </rPr>
      <t>人、黄家村</t>
    </r>
    <r>
      <rPr>
        <sz val="16"/>
        <rFont val="Times New Roman"/>
        <charset val="0"/>
      </rPr>
      <t>3</t>
    </r>
    <r>
      <rPr>
        <sz val="16"/>
        <rFont val="宋体"/>
        <charset val="0"/>
      </rPr>
      <t>人、兰家村</t>
    </r>
    <r>
      <rPr>
        <sz val="16"/>
        <rFont val="Times New Roman"/>
        <charset val="0"/>
      </rPr>
      <t>13</t>
    </r>
    <r>
      <rPr>
        <sz val="16"/>
        <rFont val="宋体"/>
        <charset val="0"/>
      </rPr>
      <t>人、李家村</t>
    </r>
    <r>
      <rPr>
        <sz val="16"/>
        <rFont val="Times New Roman"/>
        <charset val="0"/>
      </rPr>
      <t>21</t>
    </r>
    <r>
      <rPr>
        <sz val="16"/>
        <rFont val="宋体"/>
        <charset val="0"/>
      </rPr>
      <t>人、连五村</t>
    </r>
    <r>
      <rPr>
        <sz val="16"/>
        <rFont val="Times New Roman"/>
        <charset val="0"/>
      </rPr>
      <t>13</t>
    </r>
    <r>
      <rPr>
        <sz val="16"/>
        <rFont val="宋体"/>
        <charset val="0"/>
      </rPr>
      <t>人、马咀村</t>
    </r>
    <r>
      <rPr>
        <sz val="16"/>
        <rFont val="Times New Roman"/>
        <charset val="0"/>
      </rPr>
      <t>4</t>
    </r>
    <r>
      <rPr>
        <sz val="16"/>
        <rFont val="宋体"/>
        <charset val="0"/>
      </rPr>
      <t>人、三合村</t>
    </r>
    <r>
      <rPr>
        <sz val="16"/>
        <rFont val="Times New Roman"/>
        <charset val="0"/>
      </rPr>
      <t>7</t>
    </r>
    <r>
      <rPr>
        <sz val="16"/>
        <rFont val="宋体"/>
        <charset val="0"/>
      </rPr>
      <t>人、四合村</t>
    </r>
    <r>
      <rPr>
        <sz val="16"/>
        <rFont val="Times New Roman"/>
        <charset val="0"/>
      </rPr>
      <t>13</t>
    </r>
    <r>
      <rPr>
        <sz val="16"/>
        <rFont val="宋体"/>
        <charset val="0"/>
      </rPr>
      <t>人、腰庄村</t>
    </r>
    <r>
      <rPr>
        <sz val="16"/>
        <rFont val="Times New Roman"/>
        <charset val="0"/>
      </rPr>
      <t>10</t>
    </r>
    <r>
      <rPr>
        <sz val="16"/>
        <rFont val="宋体"/>
        <charset val="0"/>
      </rPr>
      <t>人、贠家村</t>
    </r>
    <r>
      <rPr>
        <sz val="16"/>
        <rFont val="Times New Roman"/>
        <charset val="0"/>
      </rPr>
      <t>12</t>
    </r>
    <r>
      <rPr>
        <sz val="16"/>
        <rFont val="宋体"/>
        <charset val="0"/>
      </rPr>
      <t>人、张家村</t>
    </r>
    <r>
      <rPr>
        <sz val="16"/>
        <rFont val="Times New Roman"/>
        <charset val="0"/>
      </rPr>
      <t>15</t>
    </r>
    <r>
      <rPr>
        <sz val="16"/>
        <rFont val="宋体"/>
        <charset val="0"/>
      </rPr>
      <t>人、中渠村</t>
    </r>
    <r>
      <rPr>
        <sz val="16"/>
        <rFont val="Times New Roman"/>
        <charset val="0"/>
      </rPr>
      <t>18</t>
    </r>
    <r>
      <rPr>
        <sz val="16"/>
        <rFont val="宋体"/>
        <charset val="0"/>
      </rPr>
      <t>人、中心村</t>
    </r>
    <r>
      <rPr>
        <sz val="16"/>
        <rFont val="Times New Roman"/>
        <charset val="0"/>
      </rPr>
      <t>17</t>
    </r>
    <r>
      <rPr>
        <sz val="16"/>
        <rFont val="宋体"/>
        <charset val="0"/>
      </rPr>
      <t>人，共计</t>
    </r>
    <r>
      <rPr>
        <sz val="16"/>
        <rFont val="Times New Roman"/>
        <charset val="0"/>
      </rPr>
      <t>146</t>
    </r>
    <r>
      <rPr>
        <sz val="16"/>
        <rFont val="宋体"/>
        <charset val="0"/>
      </rPr>
      <t>户</t>
    </r>
    <r>
      <rPr>
        <sz val="16"/>
        <rFont val="Times New Roman"/>
        <charset val="0"/>
      </rPr>
      <t>174</t>
    </r>
    <r>
      <rPr>
        <sz val="16"/>
        <rFont val="宋体"/>
        <charset val="0"/>
      </rPr>
      <t>人</t>
    </r>
  </si>
  <si>
    <r>
      <rPr>
        <sz val="16"/>
        <rFont val="宋体"/>
        <charset val="134"/>
      </rPr>
      <t>龙山镇</t>
    </r>
    <r>
      <rPr>
        <sz val="16"/>
        <rFont val="Times New Roman"/>
        <charset val="0"/>
      </rPr>
      <t>“</t>
    </r>
    <r>
      <rPr>
        <sz val="16"/>
        <rFont val="宋体"/>
        <charset val="134"/>
      </rPr>
      <t>雨露计划</t>
    </r>
    <r>
      <rPr>
        <sz val="16"/>
        <rFont val="Times New Roman"/>
        <charset val="0"/>
      </rPr>
      <t>”</t>
    </r>
    <r>
      <rPr>
        <sz val="16"/>
        <rFont val="宋体"/>
        <charset val="134"/>
      </rPr>
      <t>职业教育补助项目</t>
    </r>
  </si>
  <si>
    <r>
      <rPr>
        <sz val="16"/>
        <rFont val="宋体"/>
        <charset val="0"/>
      </rPr>
      <t>北河村</t>
    </r>
    <r>
      <rPr>
        <sz val="16"/>
        <rFont val="Times New Roman"/>
        <charset val="0"/>
      </rPr>
      <t>13</t>
    </r>
    <r>
      <rPr>
        <sz val="16"/>
        <rFont val="宋体"/>
        <charset val="0"/>
      </rPr>
      <t>人，北街村</t>
    </r>
    <r>
      <rPr>
        <sz val="16"/>
        <rFont val="Times New Roman"/>
        <charset val="0"/>
      </rPr>
      <t>8</t>
    </r>
    <r>
      <rPr>
        <sz val="16"/>
        <rFont val="宋体"/>
        <charset val="0"/>
      </rPr>
      <t>人，冯塬村</t>
    </r>
    <r>
      <rPr>
        <sz val="16"/>
        <rFont val="Times New Roman"/>
        <charset val="0"/>
      </rPr>
      <t>5</t>
    </r>
    <r>
      <rPr>
        <sz val="16"/>
        <rFont val="宋体"/>
        <charset val="0"/>
      </rPr>
      <t>人，官泉村</t>
    </r>
    <r>
      <rPr>
        <sz val="16"/>
        <rFont val="Times New Roman"/>
        <charset val="0"/>
      </rPr>
      <t>7</t>
    </r>
    <r>
      <rPr>
        <sz val="16"/>
        <rFont val="宋体"/>
        <charset val="0"/>
      </rPr>
      <t>人，韩川村</t>
    </r>
    <r>
      <rPr>
        <sz val="16"/>
        <rFont val="Times New Roman"/>
        <charset val="0"/>
      </rPr>
      <t>14</t>
    </r>
    <r>
      <rPr>
        <sz val="16"/>
        <rFont val="宋体"/>
        <charset val="0"/>
      </rPr>
      <t>人，连柯村</t>
    </r>
    <r>
      <rPr>
        <sz val="16"/>
        <rFont val="Times New Roman"/>
        <charset val="0"/>
      </rPr>
      <t>26</t>
    </r>
    <r>
      <rPr>
        <sz val="16"/>
        <rFont val="宋体"/>
        <charset val="0"/>
      </rPr>
      <t>人，芦塬村</t>
    </r>
    <r>
      <rPr>
        <sz val="16"/>
        <rFont val="Times New Roman"/>
        <charset val="0"/>
      </rPr>
      <t>3</t>
    </r>
    <r>
      <rPr>
        <sz val="16"/>
        <rFont val="宋体"/>
        <charset val="0"/>
      </rPr>
      <t>人，马河村</t>
    </r>
    <r>
      <rPr>
        <sz val="16"/>
        <rFont val="Times New Roman"/>
        <charset val="0"/>
      </rPr>
      <t>33</t>
    </r>
    <r>
      <rPr>
        <sz val="16"/>
        <rFont val="宋体"/>
        <charset val="0"/>
      </rPr>
      <t>人，南街村</t>
    </r>
    <r>
      <rPr>
        <sz val="16"/>
        <rFont val="Times New Roman"/>
        <charset val="0"/>
      </rPr>
      <t>16</t>
    </r>
    <r>
      <rPr>
        <sz val="16"/>
        <rFont val="宋体"/>
        <charset val="0"/>
      </rPr>
      <t>人，树坡村</t>
    </r>
    <r>
      <rPr>
        <sz val="16"/>
        <rFont val="Times New Roman"/>
        <charset val="0"/>
      </rPr>
      <t>9</t>
    </r>
    <r>
      <rPr>
        <sz val="16"/>
        <rFont val="宋体"/>
        <charset val="0"/>
      </rPr>
      <t>人，四方村</t>
    </r>
    <r>
      <rPr>
        <sz val="16"/>
        <rFont val="Times New Roman"/>
        <charset val="0"/>
      </rPr>
      <t>21</t>
    </r>
    <r>
      <rPr>
        <sz val="16"/>
        <rFont val="宋体"/>
        <charset val="0"/>
      </rPr>
      <t>人，汪堡村</t>
    </r>
    <r>
      <rPr>
        <sz val="16"/>
        <rFont val="Times New Roman"/>
        <charset val="0"/>
      </rPr>
      <t>22</t>
    </r>
    <r>
      <rPr>
        <sz val="16"/>
        <rFont val="宋体"/>
        <charset val="0"/>
      </rPr>
      <t>人，西川村</t>
    </r>
    <r>
      <rPr>
        <sz val="16"/>
        <rFont val="Times New Roman"/>
        <charset val="0"/>
      </rPr>
      <t>9</t>
    </r>
    <r>
      <rPr>
        <sz val="16"/>
        <rFont val="宋体"/>
        <charset val="0"/>
      </rPr>
      <t>人，西沟村</t>
    </r>
    <r>
      <rPr>
        <sz val="16"/>
        <rFont val="Times New Roman"/>
        <charset val="0"/>
      </rPr>
      <t>25</t>
    </r>
    <r>
      <rPr>
        <sz val="16"/>
        <rFont val="宋体"/>
        <charset val="0"/>
      </rPr>
      <t>人，西门村</t>
    </r>
    <r>
      <rPr>
        <sz val="16"/>
        <rFont val="Times New Roman"/>
        <charset val="0"/>
      </rPr>
      <t>16</t>
    </r>
    <r>
      <rPr>
        <sz val="16"/>
        <rFont val="宋体"/>
        <charset val="0"/>
      </rPr>
      <t>人，榆树村</t>
    </r>
    <r>
      <rPr>
        <sz val="16"/>
        <rFont val="Times New Roman"/>
        <charset val="0"/>
      </rPr>
      <t>32</t>
    </r>
    <r>
      <rPr>
        <sz val="16"/>
        <rFont val="宋体"/>
        <charset val="0"/>
      </rPr>
      <t>人，郑家村</t>
    </r>
    <r>
      <rPr>
        <sz val="16"/>
        <rFont val="Times New Roman"/>
        <charset val="0"/>
      </rPr>
      <t>13</t>
    </r>
    <r>
      <rPr>
        <sz val="16"/>
        <rFont val="宋体"/>
        <charset val="0"/>
      </rPr>
      <t>人，马黑曼村</t>
    </r>
    <r>
      <rPr>
        <sz val="16"/>
        <rFont val="Times New Roman"/>
        <charset val="0"/>
      </rPr>
      <t>14</t>
    </r>
    <r>
      <rPr>
        <sz val="16"/>
        <rFont val="宋体"/>
        <charset val="0"/>
      </rPr>
      <t>人，南梁村</t>
    </r>
    <r>
      <rPr>
        <sz val="16"/>
        <rFont val="Times New Roman"/>
        <charset val="0"/>
      </rPr>
      <t>10</t>
    </r>
    <r>
      <rPr>
        <sz val="16"/>
        <rFont val="宋体"/>
        <charset val="0"/>
      </rPr>
      <t>人，李山</t>
    </r>
    <r>
      <rPr>
        <sz val="16"/>
        <rFont val="Times New Roman"/>
        <charset val="0"/>
      </rPr>
      <t>2</t>
    </r>
    <r>
      <rPr>
        <sz val="16"/>
        <rFont val="宋体"/>
        <charset val="0"/>
      </rPr>
      <t>人</t>
    </r>
  </si>
  <si>
    <r>
      <rPr>
        <sz val="16"/>
        <rFont val="宋体"/>
        <charset val="134"/>
      </rPr>
      <t>川王镇</t>
    </r>
    <r>
      <rPr>
        <sz val="16"/>
        <rFont val="Times New Roman"/>
        <charset val="0"/>
      </rPr>
      <t>“</t>
    </r>
    <r>
      <rPr>
        <sz val="16"/>
        <rFont val="宋体"/>
        <charset val="134"/>
      </rPr>
      <t>雨露计划</t>
    </r>
    <r>
      <rPr>
        <sz val="16"/>
        <rFont val="Times New Roman"/>
        <charset val="0"/>
      </rPr>
      <t>”</t>
    </r>
    <r>
      <rPr>
        <sz val="16"/>
        <rFont val="宋体"/>
        <charset val="134"/>
      </rPr>
      <t>职业教育补助项目</t>
    </r>
  </si>
  <si>
    <r>
      <rPr>
        <sz val="16"/>
        <rFont val="宋体"/>
        <charset val="0"/>
      </rPr>
      <t>川王村</t>
    </r>
    <r>
      <rPr>
        <sz val="16"/>
        <rFont val="Times New Roman"/>
        <charset val="0"/>
      </rPr>
      <t>3</t>
    </r>
    <r>
      <rPr>
        <sz val="16"/>
        <rFont val="宋体"/>
        <charset val="0"/>
      </rPr>
      <t>人；大庄村</t>
    </r>
    <r>
      <rPr>
        <sz val="16"/>
        <rFont val="Times New Roman"/>
        <charset val="0"/>
      </rPr>
      <t>7</t>
    </r>
    <r>
      <rPr>
        <sz val="16"/>
        <rFont val="宋体"/>
        <charset val="0"/>
      </rPr>
      <t>人；范湾村</t>
    </r>
    <r>
      <rPr>
        <sz val="16"/>
        <rFont val="Times New Roman"/>
        <charset val="0"/>
      </rPr>
      <t>1</t>
    </r>
    <r>
      <rPr>
        <sz val="16"/>
        <rFont val="宋体"/>
        <charset val="0"/>
      </rPr>
      <t>人；冯家村</t>
    </r>
    <r>
      <rPr>
        <sz val="16"/>
        <rFont val="Times New Roman"/>
        <charset val="0"/>
      </rPr>
      <t>3</t>
    </r>
    <r>
      <rPr>
        <sz val="16"/>
        <rFont val="宋体"/>
        <charset val="0"/>
      </rPr>
      <t>人；关河村</t>
    </r>
    <r>
      <rPr>
        <sz val="16"/>
        <rFont val="Times New Roman"/>
        <charset val="0"/>
      </rPr>
      <t>9</t>
    </r>
    <r>
      <rPr>
        <sz val="16"/>
        <rFont val="宋体"/>
        <charset val="0"/>
      </rPr>
      <t>人；哈沟村</t>
    </r>
    <r>
      <rPr>
        <sz val="16"/>
        <rFont val="Times New Roman"/>
        <charset val="0"/>
      </rPr>
      <t>5</t>
    </r>
    <r>
      <rPr>
        <sz val="16"/>
        <rFont val="宋体"/>
        <charset val="0"/>
      </rPr>
      <t>人；海湾村</t>
    </r>
    <r>
      <rPr>
        <sz val="16"/>
        <rFont val="Times New Roman"/>
        <charset val="0"/>
      </rPr>
      <t>9</t>
    </r>
    <r>
      <rPr>
        <sz val="16"/>
        <rFont val="宋体"/>
        <charset val="0"/>
      </rPr>
      <t>人；何湾村</t>
    </r>
    <r>
      <rPr>
        <sz val="16"/>
        <rFont val="Times New Roman"/>
        <charset val="0"/>
      </rPr>
      <t>10</t>
    </r>
    <r>
      <rPr>
        <sz val="16"/>
        <rFont val="宋体"/>
        <charset val="0"/>
      </rPr>
      <t>人；马达村</t>
    </r>
    <r>
      <rPr>
        <sz val="16"/>
        <rFont val="Times New Roman"/>
        <charset val="0"/>
      </rPr>
      <t>6</t>
    </r>
    <r>
      <rPr>
        <sz val="16"/>
        <rFont val="宋体"/>
        <charset val="0"/>
      </rPr>
      <t>人；毛寨村</t>
    </r>
    <r>
      <rPr>
        <sz val="16"/>
        <rFont val="Times New Roman"/>
        <charset val="0"/>
      </rPr>
      <t>4</t>
    </r>
    <r>
      <rPr>
        <sz val="16"/>
        <rFont val="宋体"/>
        <charset val="0"/>
      </rPr>
      <t>人；松树湾村</t>
    </r>
    <r>
      <rPr>
        <sz val="16"/>
        <rFont val="Times New Roman"/>
        <charset val="0"/>
      </rPr>
      <t>11</t>
    </r>
    <r>
      <rPr>
        <sz val="16"/>
        <rFont val="宋体"/>
        <charset val="0"/>
      </rPr>
      <t>人；铁洼村</t>
    </r>
    <r>
      <rPr>
        <sz val="16"/>
        <rFont val="Times New Roman"/>
        <charset val="0"/>
      </rPr>
      <t>4</t>
    </r>
    <r>
      <rPr>
        <sz val="16"/>
        <rFont val="宋体"/>
        <charset val="0"/>
      </rPr>
      <t>人；西崖村</t>
    </r>
    <r>
      <rPr>
        <sz val="16"/>
        <rFont val="Times New Roman"/>
        <charset val="0"/>
      </rPr>
      <t>5</t>
    </r>
    <r>
      <rPr>
        <sz val="16"/>
        <rFont val="宋体"/>
        <charset val="0"/>
      </rPr>
      <t>人；峡口村</t>
    </r>
    <r>
      <rPr>
        <sz val="16"/>
        <rFont val="Times New Roman"/>
        <charset val="0"/>
      </rPr>
      <t>2</t>
    </r>
    <r>
      <rPr>
        <sz val="16"/>
        <rFont val="宋体"/>
        <charset val="0"/>
      </rPr>
      <t>人；小河村</t>
    </r>
    <r>
      <rPr>
        <sz val="16"/>
        <rFont val="Times New Roman"/>
        <charset val="0"/>
      </rPr>
      <t>5</t>
    </r>
    <r>
      <rPr>
        <sz val="16"/>
        <rFont val="宋体"/>
        <charset val="0"/>
      </rPr>
      <t>人</t>
    </r>
  </si>
  <si>
    <r>
      <rPr>
        <sz val="16"/>
        <rFont val="宋体"/>
        <charset val="134"/>
      </rPr>
      <t>平安乡</t>
    </r>
    <r>
      <rPr>
        <sz val="16"/>
        <rFont val="Times New Roman"/>
        <charset val="0"/>
      </rPr>
      <t>“</t>
    </r>
    <r>
      <rPr>
        <sz val="16"/>
        <rFont val="宋体"/>
        <charset val="134"/>
      </rPr>
      <t>雨露计划</t>
    </r>
    <r>
      <rPr>
        <sz val="16"/>
        <rFont val="Times New Roman"/>
        <charset val="0"/>
      </rPr>
      <t>”</t>
    </r>
    <r>
      <rPr>
        <sz val="16"/>
        <rFont val="宋体"/>
        <charset val="134"/>
      </rPr>
      <t>职业教育补助项目</t>
    </r>
  </si>
  <si>
    <r>
      <rPr>
        <sz val="16"/>
        <rFont val="宋体"/>
        <charset val="134"/>
      </rPr>
      <t>大湾村</t>
    </r>
    <r>
      <rPr>
        <sz val="16"/>
        <rFont val="Times New Roman"/>
        <charset val="134"/>
      </rPr>
      <t>1</t>
    </r>
    <r>
      <rPr>
        <sz val="16"/>
        <rFont val="宋体"/>
        <charset val="134"/>
      </rPr>
      <t>人，马原村</t>
    </r>
    <r>
      <rPr>
        <sz val="16"/>
        <rFont val="Times New Roman"/>
        <charset val="134"/>
      </rPr>
      <t>6</t>
    </r>
    <r>
      <rPr>
        <sz val="16"/>
        <rFont val="宋体"/>
        <charset val="134"/>
      </rPr>
      <t>人，梨树村</t>
    </r>
    <r>
      <rPr>
        <sz val="16"/>
        <rFont val="Times New Roman"/>
        <charset val="134"/>
      </rPr>
      <t>2</t>
    </r>
    <r>
      <rPr>
        <sz val="16"/>
        <rFont val="宋体"/>
        <charset val="134"/>
      </rPr>
      <t>人，新庄村</t>
    </r>
    <r>
      <rPr>
        <sz val="16"/>
        <rFont val="Times New Roman"/>
        <charset val="134"/>
      </rPr>
      <t>7</t>
    </r>
    <r>
      <rPr>
        <sz val="16"/>
        <rFont val="宋体"/>
        <charset val="134"/>
      </rPr>
      <t>人，磨马村</t>
    </r>
    <r>
      <rPr>
        <sz val="16"/>
        <rFont val="Times New Roman"/>
        <charset val="134"/>
      </rPr>
      <t>7</t>
    </r>
    <r>
      <rPr>
        <sz val="16"/>
        <rFont val="宋体"/>
        <charset val="134"/>
      </rPr>
      <t>人，包梁村</t>
    </r>
    <r>
      <rPr>
        <sz val="16"/>
        <rFont val="Times New Roman"/>
        <charset val="134"/>
      </rPr>
      <t>1</t>
    </r>
    <r>
      <rPr>
        <sz val="16"/>
        <rFont val="宋体"/>
        <charset val="134"/>
      </rPr>
      <t>人，铁固村</t>
    </r>
    <r>
      <rPr>
        <sz val="16"/>
        <rFont val="Times New Roman"/>
        <charset val="134"/>
      </rPr>
      <t>4</t>
    </r>
    <r>
      <rPr>
        <sz val="16"/>
        <rFont val="宋体"/>
        <charset val="134"/>
      </rPr>
      <t>人，水泉村</t>
    </r>
    <r>
      <rPr>
        <sz val="16"/>
        <rFont val="Times New Roman"/>
        <charset val="134"/>
      </rPr>
      <t>12</t>
    </r>
    <r>
      <rPr>
        <sz val="16"/>
        <rFont val="宋体"/>
        <charset val="134"/>
      </rPr>
      <t>人共</t>
    </r>
    <r>
      <rPr>
        <sz val="16"/>
        <rFont val="Times New Roman"/>
        <charset val="134"/>
      </rPr>
      <t>40</t>
    </r>
    <r>
      <rPr>
        <sz val="16"/>
        <rFont val="宋体"/>
        <charset val="134"/>
      </rPr>
      <t>人。</t>
    </r>
  </si>
  <si>
    <t>就业培训补助项目</t>
  </si>
  <si>
    <r>
      <rPr>
        <b/>
        <sz val="16"/>
        <rFont val="宋体"/>
        <charset val="134"/>
      </rPr>
      <t>概算投资</t>
    </r>
    <r>
      <rPr>
        <b/>
        <sz val="16"/>
        <rFont val="Times New Roman"/>
        <charset val="134"/>
      </rPr>
      <t>8</t>
    </r>
    <r>
      <rPr>
        <b/>
        <sz val="16"/>
        <rFont val="宋体"/>
        <charset val="134"/>
      </rPr>
      <t>万元用于实施就业培训补助项目。</t>
    </r>
  </si>
  <si>
    <t>妇女巧手培训项目</t>
  </si>
  <si>
    <t>2025.01—2025.12</t>
  </si>
  <si>
    <t>张家川县</t>
  </si>
  <si>
    <r>
      <rPr>
        <sz val="16"/>
        <rFont val="宋体"/>
        <charset val="134"/>
      </rPr>
      <t>培训人数（脱贫户、监测户）</t>
    </r>
    <r>
      <rPr>
        <sz val="16"/>
        <rFont val="Times New Roman"/>
        <charset val="134"/>
      </rPr>
      <t>80</t>
    </r>
    <r>
      <rPr>
        <sz val="16"/>
        <rFont val="宋体"/>
        <charset val="134"/>
      </rPr>
      <t>人，共计培训</t>
    </r>
    <r>
      <rPr>
        <sz val="16"/>
        <rFont val="Times New Roman"/>
        <charset val="134"/>
      </rPr>
      <t>2</t>
    </r>
    <r>
      <rPr>
        <sz val="16"/>
        <rFont val="宋体"/>
        <charset val="134"/>
      </rPr>
      <t>期，主要以理论学习与实践操作相结合方式，培训内容涉及手工编织专业包含线材钩织、手工刺绣、手工编织棉麻家居饰品、荷包、手工制作绒花等制作流程和基础知识，希望帮助更多的妇女掌握一技之长，把针针线线、钩织绣缝变成发家致富的法宝。通过点对点、面对面地培训让农村妇女在家门口提升技能素质，掌握一技之长，帮助农村低收入妇女就近就业、稳定增收。</t>
    </r>
  </si>
  <si>
    <t>县妇联</t>
  </si>
  <si>
    <t>三</t>
  </si>
  <si>
    <t>易地搬迁类项目</t>
  </si>
  <si>
    <r>
      <rPr>
        <b/>
        <sz val="18"/>
        <rFont val="宋体"/>
        <charset val="134"/>
      </rPr>
      <t>概算投资</t>
    </r>
    <r>
      <rPr>
        <b/>
        <sz val="18"/>
        <rFont val="Times New Roman"/>
        <charset val="134"/>
      </rPr>
      <t>802.84</t>
    </r>
    <r>
      <rPr>
        <b/>
        <sz val="18"/>
        <rFont val="宋体"/>
        <charset val="134"/>
      </rPr>
      <t>万元用于实施易地扶贫搬迁后续扶持项目。</t>
    </r>
  </si>
  <si>
    <t>易地搬迁贴息项目</t>
  </si>
  <si>
    <r>
      <rPr>
        <b/>
        <sz val="16"/>
        <rFont val="宋体"/>
        <charset val="134"/>
      </rPr>
      <t>概算投资</t>
    </r>
    <r>
      <rPr>
        <b/>
        <sz val="16"/>
        <rFont val="Times New Roman"/>
        <charset val="0"/>
      </rPr>
      <t>502.84</t>
    </r>
    <r>
      <rPr>
        <b/>
        <sz val="16"/>
        <rFont val="宋体"/>
        <charset val="134"/>
      </rPr>
      <t>万元用于实施易地搬迁贴息项目。</t>
    </r>
  </si>
  <si>
    <r>
      <rPr>
        <sz val="16"/>
        <rFont val="宋体"/>
        <charset val="134"/>
      </rPr>
      <t>投资</t>
    </r>
    <r>
      <rPr>
        <sz val="16"/>
        <rFont val="Times New Roman"/>
        <charset val="0"/>
      </rPr>
      <t>502.84</t>
    </r>
    <r>
      <rPr>
        <sz val="16"/>
        <rFont val="宋体"/>
        <charset val="134"/>
      </rPr>
      <t>万元用于实施易地搬迁贴息项目。</t>
    </r>
  </si>
  <si>
    <t>易地搬迁后续扶持项目</t>
  </si>
  <si>
    <r>
      <rPr>
        <b/>
        <sz val="16"/>
        <rFont val="宋体"/>
        <charset val="134"/>
      </rPr>
      <t>概算投资</t>
    </r>
    <r>
      <rPr>
        <b/>
        <sz val="16"/>
        <rFont val="Times New Roman"/>
        <charset val="134"/>
      </rPr>
      <t>300</t>
    </r>
    <r>
      <rPr>
        <b/>
        <sz val="16"/>
        <rFont val="宋体"/>
        <charset val="134"/>
      </rPr>
      <t>万元用于实施易地搬迁后续扶持项目。</t>
    </r>
  </si>
  <si>
    <t>张家川县平安乡水泉新村易地搬迁点道路排洪及防护工程</t>
  </si>
  <si>
    <t>平安乡水泉村</t>
  </si>
  <si>
    <r>
      <rPr>
        <sz val="16"/>
        <rFont val="宋体"/>
        <charset val="134"/>
      </rPr>
      <t>新建</t>
    </r>
    <r>
      <rPr>
        <sz val="16"/>
        <rFont val="Times New Roman"/>
        <charset val="134"/>
      </rPr>
      <t>M7.5</t>
    </r>
    <r>
      <rPr>
        <sz val="16"/>
        <rFont val="宋体"/>
        <charset val="134"/>
      </rPr>
      <t>浆砌片石挡墙长</t>
    </r>
    <r>
      <rPr>
        <sz val="16"/>
        <rFont val="Times New Roman"/>
        <charset val="134"/>
      </rPr>
      <t>420</t>
    </r>
    <r>
      <rPr>
        <sz val="16"/>
        <rFont val="宋体"/>
        <charset val="134"/>
      </rPr>
      <t>米，挡墙顶宽</t>
    </r>
    <r>
      <rPr>
        <sz val="16"/>
        <rFont val="Times New Roman"/>
        <charset val="134"/>
      </rPr>
      <t>0.5</t>
    </r>
    <r>
      <rPr>
        <sz val="16"/>
        <rFont val="宋体"/>
        <charset val="134"/>
      </rPr>
      <t>米，平均高度</t>
    </r>
    <r>
      <rPr>
        <sz val="16"/>
        <rFont val="Times New Roman"/>
        <charset val="134"/>
      </rPr>
      <t>3.5</t>
    </r>
    <r>
      <rPr>
        <sz val="16"/>
        <rFont val="宋体"/>
        <charset val="134"/>
      </rPr>
      <t>米，埋深</t>
    </r>
    <r>
      <rPr>
        <sz val="16"/>
        <rFont val="Times New Roman"/>
        <charset val="134"/>
      </rPr>
      <t>1.5</t>
    </r>
    <r>
      <rPr>
        <sz val="16"/>
        <rFont val="宋体"/>
        <charset val="134"/>
      </rPr>
      <t>米，外露高</t>
    </r>
    <r>
      <rPr>
        <sz val="16"/>
        <rFont val="Times New Roman"/>
        <charset val="134"/>
      </rPr>
      <t>2</t>
    </r>
    <r>
      <rPr>
        <sz val="16"/>
        <rFont val="宋体"/>
        <charset val="134"/>
      </rPr>
      <t>米，新建三角形边沟长</t>
    </r>
    <r>
      <rPr>
        <sz val="16"/>
        <rFont val="Times New Roman"/>
        <charset val="134"/>
      </rPr>
      <t>440</t>
    </r>
    <r>
      <rPr>
        <sz val="16"/>
        <rFont val="宋体"/>
        <charset val="134"/>
      </rPr>
      <t>米。</t>
    </r>
  </si>
  <si>
    <t>连五乡贠家易地搬迁基础设施建设项目</t>
  </si>
  <si>
    <t>连五乡贠家村</t>
  </si>
  <si>
    <r>
      <rPr>
        <sz val="16"/>
        <rFont val="Times New Roman"/>
        <charset val="134"/>
      </rPr>
      <t>1.</t>
    </r>
    <r>
      <rPr>
        <sz val="16"/>
        <rFont val="宋体"/>
        <charset val="134"/>
      </rPr>
      <t>贠家新村硬化路面</t>
    </r>
    <r>
      <rPr>
        <sz val="16"/>
        <rFont val="Times New Roman"/>
        <charset val="134"/>
      </rPr>
      <t>900</t>
    </r>
    <r>
      <rPr>
        <sz val="16"/>
        <rFont val="宋体"/>
        <charset val="134"/>
      </rPr>
      <t>㎡</t>
    </r>
    <r>
      <rPr>
        <sz val="16"/>
        <rFont val="Times New Roman"/>
        <charset val="134"/>
      </rPr>
      <t>;2.</t>
    </r>
    <r>
      <rPr>
        <sz val="16"/>
        <rFont val="宋体"/>
        <charset val="134"/>
      </rPr>
      <t>开挖铺设排水管道</t>
    </r>
    <r>
      <rPr>
        <sz val="16"/>
        <rFont val="Times New Roman"/>
        <charset val="134"/>
      </rPr>
      <t>400m</t>
    </r>
    <r>
      <rPr>
        <sz val="16"/>
        <rFont val="宋体"/>
        <charset val="134"/>
      </rPr>
      <t>，破除及路面重新硬化</t>
    </r>
    <r>
      <rPr>
        <sz val="16"/>
        <rFont val="Times New Roman"/>
        <charset val="134"/>
      </rPr>
      <t>2200</t>
    </r>
    <r>
      <rPr>
        <sz val="16"/>
        <rFont val="宋体"/>
        <charset val="134"/>
      </rPr>
      <t>㎡</t>
    </r>
    <r>
      <rPr>
        <sz val="16"/>
        <rFont val="Times New Roman"/>
        <charset val="134"/>
      </rPr>
      <t>;3.</t>
    </r>
    <r>
      <rPr>
        <sz val="16"/>
        <rFont val="宋体"/>
        <charset val="134"/>
      </rPr>
      <t>安装检查井</t>
    </r>
    <r>
      <rPr>
        <sz val="16"/>
        <rFont val="Times New Roman"/>
        <charset val="134"/>
      </rPr>
      <t>15</t>
    </r>
    <r>
      <rPr>
        <sz val="16"/>
        <rFont val="宋体"/>
        <charset val="134"/>
      </rPr>
      <t>座，清淤泥池</t>
    </r>
    <r>
      <rPr>
        <sz val="16"/>
        <rFont val="Times New Roman"/>
        <charset val="134"/>
      </rPr>
      <t>1</t>
    </r>
    <r>
      <rPr>
        <sz val="16"/>
        <rFont val="宋体"/>
        <charset val="134"/>
      </rPr>
      <t>处；</t>
    </r>
    <r>
      <rPr>
        <sz val="16"/>
        <rFont val="Times New Roman"/>
        <charset val="134"/>
      </rPr>
      <t>4.</t>
    </r>
    <r>
      <rPr>
        <sz val="16"/>
        <rFont val="宋体"/>
        <charset val="134"/>
      </rPr>
      <t>新建水渠</t>
    </r>
    <r>
      <rPr>
        <sz val="16"/>
        <rFont val="Times New Roman"/>
        <charset val="134"/>
      </rPr>
      <t>40x60cm,390m</t>
    </r>
    <r>
      <rPr>
        <sz val="16"/>
        <rFont val="宋体"/>
        <charset val="134"/>
      </rPr>
      <t>。</t>
    </r>
  </si>
  <si>
    <t>大阳镇易地搬迁点后续扶持项目</t>
  </si>
  <si>
    <r>
      <rPr>
        <sz val="16"/>
        <rFont val="宋体"/>
        <charset val="134"/>
      </rPr>
      <t>大阳镇河李村</t>
    </r>
    <r>
      <rPr>
        <sz val="16"/>
        <rFont val="Times New Roman"/>
        <charset val="134"/>
      </rPr>
      <t xml:space="preserve">
</t>
    </r>
    <r>
      <rPr>
        <sz val="16"/>
        <rFont val="宋体"/>
        <charset val="134"/>
      </rPr>
      <t>梁堡村</t>
    </r>
  </si>
  <si>
    <r>
      <rPr>
        <sz val="16"/>
        <rFont val="Times New Roman"/>
        <charset val="134"/>
      </rPr>
      <t>1.</t>
    </r>
    <r>
      <rPr>
        <sz val="16"/>
        <rFont val="宋体"/>
        <charset val="134"/>
      </rPr>
      <t>概算投资</t>
    </r>
    <r>
      <rPr>
        <sz val="16"/>
        <rFont val="Times New Roman"/>
        <charset val="134"/>
      </rPr>
      <t>156</t>
    </r>
    <r>
      <rPr>
        <sz val="16"/>
        <rFont val="宋体"/>
        <charset val="134"/>
      </rPr>
      <t>万元用于实施大阳镇河李村新建蓝莓大棚</t>
    </r>
    <r>
      <rPr>
        <sz val="16"/>
        <rFont val="Times New Roman"/>
        <charset val="134"/>
      </rPr>
      <t>3</t>
    </r>
    <r>
      <rPr>
        <sz val="16"/>
        <rFont val="宋体"/>
        <charset val="134"/>
      </rPr>
      <t>座，长</t>
    </r>
    <r>
      <rPr>
        <sz val="16"/>
        <rFont val="Times New Roman"/>
        <charset val="134"/>
      </rPr>
      <t>100</t>
    </r>
    <r>
      <rPr>
        <sz val="16"/>
        <rFont val="宋体"/>
        <charset val="134"/>
      </rPr>
      <t>米，跨度</t>
    </r>
    <r>
      <rPr>
        <sz val="16"/>
        <rFont val="Times New Roman"/>
        <charset val="134"/>
      </rPr>
      <t>13</t>
    </r>
    <r>
      <rPr>
        <sz val="16"/>
        <rFont val="宋体"/>
        <charset val="134"/>
      </rPr>
      <t>米，共</t>
    </r>
    <r>
      <rPr>
        <sz val="16"/>
        <rFont val="Times New Roman"/>
        <charset val="134"/>
      </rPr>
      <t>3900</t>
    </r>
    <r>
      <rPr>
        <sz val="16"/>
        <rFont val="宋体"/>
        <charset val="134"/>
      </rPr>
      <t>平方米；</t>
    </r>
    <r>
      <rPr>
        <sz val="16"/>
        <rFont val="Times New Roman"/>
        <charset val="134"/>
      </rPr>
      <t xml:space="preserve">
2.</t>
    </r>
    <r>
      <rPr>
        <sz val="16"/>
        <rFont val="宋体"/>
        <charset val="134"/>
      </rPr>
      <t>概算投资</t>
    </r>
    <r>
      <rPr>
        <sz val="16"/>
        <rFont val="Times New Roman"/>
        <charset val="134"/>
      </rPr>
      <t>14</t>
    </r>
    <r>
      <rPr>
        <sz val="16"/>
        <rFont val="宋体"/>
        <charset val="134"/>
      </rPr>
      <t>万元用于梁堡新村小巷道硬化</t>
    </r>
    <r>
      <rPr>
        <sz val="16"/>
        <rFont val="Times New Roman"/>
        <charset val="134"/>
      </rPr>
      <t>1270</t>
    </r>
    <r>
      <rPr>
        <sz val="16"/>
        <rFont val="宋体"/>
        <charset val="134"/>
      </rPr>
      <t>平方米。</t>
    </r>
  </si>
  <si>
    <t>四</t>
  </si>
  <si>
    <t>基础设施建设项目</t>
  </si>
  <si>
    <r>
      <rPr>
        <b/>
        <sz val="18"/>
        <rFont val="宋体"/>
        <charset val="134"/>
      </rPr>
      <t>概算投资</t>
    </r>
    <r>
      <rPr>
        <b/>
        <sz val="18"/>
        <rFont val="Times New Roman"/>
        <charset val="134"/>
      </rPr>
      <t>9903.5375</t>
    </r>
    <r>
      <rPr>
        <b/>
        <sz val="18"/>
        <rFont val="宋体"/>
        <charset val="134"/>
      </rPr>
      <t>万元用于实施乡村建设类项目。</t>
    </r>
  </si>
  <si>
    <t>搬迁避让点配套设施建设项目</t>
  </si>
  <si>
    <r>
      <rPr>
        <b/>
        <sz val="16"/>
        <rFont val="宋体"/>
        <charset val="134"/>
      </rPr>
      <t>概算投资</t>
    </r>
    <r>
      <rPr>
        <b/>
        <sz val="16"/>
        <rFont val="Times New Roman"/>
        <charset val="134"/>
      </rPr>
      <t>1589.1105</t>
    </r>
    <r>
      <rPr>
        <b/>
        <sz val="16"/>
        <rFont val="宋体"/>
        <charset val="134"/>
      </rPr>
      <t>万元用于实施生态及地质灾害避险搬迁集中安置点基础设施建设工程。</t>
    </r>
  </si>
  <si>
    <t>张家川县张家川镇孟寺村生态及地质灾害避险搬迁集中安置点基础设施建设工程</t>
  </si>
  <si>
    <t>张家川镇孟寺村</t>
  </si>
  <si>
    <t>硬化面积10809㎡，埋设DN600波纹管800m，埋设DN500波纹管773m，埋设DN400波纹管318m，埋设DN300波纹管2206m，埋设DN200波纹管1260m，M10浆砌片石挡墙278米，1351.08m³，铸铁管（Φ150）给水管575m，PE管（Φ65）给水管1290m。</t>
  </si>
  <si>
    <t>张家川县马鹿镇长宁村生态及地质灾害避险搬迁集中安置点基础设施建设工程</t>
  </si>
  <si>
    <t>马鹿镇长宁村</t>
  </si>
  <si>
    <r>
      <rPr>
        <sz val="16"/>
        <rFont val="宋体"/>
        <charset val="134"/>
      </rPr>
      <t>硬化面积</t>
    </r>
    <r>
      <rPr>
        <sz val="16"/>
        <rFont val="Times New Roman"/>
        <charset val="134"/>
      </rPr>
      <t>2732</t>
    </r>
    <r>
      <rPr>
        <sz val="16"/>
        <rFont val="宋体"/>
        <charset val="134"/>
      </rPr>
      <t>㎡，埋设</t>
    </r>
    <r>
      <rPr>
        <sz val="16"/>
        <rFont val="Times New Roman"/>
        <charset val="134"/>
      </rPr>
      <t>DN400</t>
    </r>
    <r>
      <rPr>
        <sz val="16"/>
        <rFont val="宋体"/>
        <charset val="134"/>
      </rPr>
      <t>波纹管</t>
    </r>
    <r>
      <rPr>
        <sz val="16"/>
        <rFont val="Times New Roman"/>
        <charset val="134"/>
      </rPr>
      <t>233m</t>
    </r>
    <r>
      <rPr>
        <sz val="16"/>
        <rFont val="宋体"/>
        <charset val="134"/>
      </rPr>
      <t>，埋设</t>
    </r>
    <r>
      <rPr>
        <sz val="16"/>
        <rFont val="Times New Roman"/>
        <charset val="134"/>
      </rPr>
      <t>DN300</t>
    </r>
    <r>
      <rPr>
        <sz val="16"/>
        <rFont val="宋体"/>
        <charset val="134"/>
      </rPr>
      <t>波纹管</t>
    </r>
    <r>
      <rPr>
        <sz val="16"/>
        <rFont val="Times New Roman"/>
        <charset val="134"/>
      </rPr>
      <t>330m</t>
    </r>
    <r>
      <rPr>
        <sz val="16"/>
        <rFont val="宋体"/>
        <charset val="134"/>
      </rPr>
      <t>，新建</t>
    </r>
    <r>
      <rPr>
        <sz val="16"/>
        <rFont val="Times New Roman"/>
        <charset val="134"/>
      </rPr>
      <t>M10</t>
    </r>
    <r>
      <rPr>
        <sz val="16"/>
        <rFont val="宋体"/>
        <charset val="134"/>
      </rPr>
      <t>浆砌片石挡墙</t>
    </r>
    <r>
      <rPr>
        <sz val="16"/>
        <rFont val="Times New Roman"/>
        <charset val="134"/>
      </rPr>
      <t>110m</t>
    </r>
    <r>
      <rPr>
        <sz val="16"/>
        <rFont val="宋体"/>
        <charset val="134"/>
      </rPr>
      <t>，</t>
    </r>
    <r>
      <rPr>
        <sz val="16"/>
        <rFont val="Times New Roman"/>
        <charset val="134"/>
      </rPr>
      <t>292.6m³</t>
    </r>
    <r>
      <rPr>
        <sz val="16"/>
        <rFont val="宋体"/>
        <charset val="134"/>
      </rPr>
      <t>，</t>
    </r>
    <r>
      <rPr>
        <sz val="16"/>
        <rFont val="Times New Roman"/>
        <charset val="134"/>
      </rPr>
      <t>C25</t>
    </r>
    <r>
      <rPr>
        <sz val="16"/>
        <rFont val="宋体"/>
        <charset val="134"/>
      </rPr>
      <t>现浇混凝土边沟</t>
    </r>
    <r>
      <rPr>
        <sz val="16"/>
        <rFont val="Times New Roman"/>
        <charset val="134"/>
      </rPr>
      <t>115m</t>
    </r>
    <r>
      <rPr>
        <sz val="16"/>
        <rFont val="宋体"/>
        <charset val="134"/>
      </rPr>
      <t>。</t>
    </r>
  </si>
  <si>
    <t>张家川县川王镇铁洼村生态及地质灾害避险搬迁集中安置点基础设施建设工程（第二批）</t>
  </si>
  <si>
    <t>川王镇铁洼村</t>
  </si>
  <si>
    <r>
      <rPr>
        <sz val="16"/>
        <rFont val="宋体"/>
        <charset val="134"/>
      </rPr>
      <t>硬化面积</t>
    </r>
    <r>
      <rPr>
        <sz val="16"/>
        <rFont val="Times New Roman"/>
        <charset val="134"/>
      </rPr>
      <t>4365</t>
    </r>
    <r>
      <rPr>
        <sz val="16"/>
        <rFont val="宋体"/>
        <charset val="134"/>
      </rPr>
      <t>㎡，埋设</t>
    </r>
    <r>
      <rPr>
        <sz val="16"/>
        <rFont val="Times New Roman"/>
        <charset val="134"/>
      </rPr>
      <t>DN600</t>
    </r>
    <r>
      <rPr>
        <sz val="16"/>
        <rFont val="宋体"/>
        <charset val="134"/>
      </rPr>
      <t>波纹管</t>
    </r>
    <r>
      <rPr>
        <sz val="16"/>
        <rFont val="Times New Roman"/>
        <charset val="134"/>
      </rPr>
      <t>255m</t>
    </r>
    <r>
      <rPr>
        <sz val="16"/>
        <rFont val="宋体"/>
        <charset val="134"/>
      </rPr>
      <t>，埋设</t>
    </r>
    <r>
      <rPr>
        <sz val="16"/>
        <rFont val="Times New Roman"/>
        <charset val="134"/>
      </rPr>
      <t>DN500</t>
    </r>
    <r>
      <rPr>
        <sz val="16"/>
        <rFont val="宋体"/>
        <charset val="134"/>
      </rPr>
      <t>波纹管</t>
    </r>
    <r>
      <rPr>
        <sz val="16"/>
        <rFont val="Times New Roman"/>
        <charset val="134"/>
      </rPr>
      <t>129m</t>
    </r>
    <r>
      <rPr>
        <sz val="16"/>
        <rFont val="宋体"/>
        <charset val="134"/>
      </rPr>
      <t>，埋设</t>
    </r>
    <r>
      <rPr>
        <sz val="16"/>
        <rFont val="Times New Roman"/>
        <charset val="134"/>
      </rPr>
      <t>DN400</t>
    </r>
    <r>
      <rPr>
        <sz val="16"/>
        <rFont val="宋体"/>
        <charset val="134"/>
      </rPr>
      <t>波纹管</t>
    </r>
    <r>
      <rPr>
        <sz val="16"/>
        <rFont val="Times New Roman"/>
        <charset val="134"/>
      </rPr>
      <t>1203m</t>
    </r>
    <r>
      <rPr>
        <sz val="16"/>
        <rFont val="宋体"/>
        <charset val="134"/>
      </rPr>
      <t>，埋设</t>
    </r>
    <r>
      <rPr>
        <sz val="16"/>
        <rFont val="Times New Roman"/>
        <charset val="134"/>
      </rPr>
      <t>DN300</t>
    </r>
    <r>
      <rPr>
        <sz val="16"/>
        <rFont val="宋体"/>
        <charset val="134"/>
      </rPr>
      <t>波纹管</t>
    </r>
    <r>
      <rPr>
        <sz val="16"/>
        <rFont val="Times New Roman"/>
        <charset val="134"/>
      </rPr>
      <t>108m</t>
    </r>
    <r>
      <rPr>
        <sz val="16"/>
        <rFont val="宋体"/>
        <charset val="134"/>
      </rPr>
      <t>，埋设</t>
    </r>
    <r>
      <rPr>
        <sz val="16"/>
        <rFont val="Times New Roman"/>
        <charset val="134"/>
      </rPr>
      <t>DN200</t>
    </r>
    <r>
      <rPr>
        <sz val="16"/>
        <rFont val="宋体"/>
        <charset val="134"/>
      </rPr>
      <t>波纹管</t>
    </r>
    <r>
      <rPr>
        <sz val="16"/>
        <rFont val="Times New Roman"/>
        <charset val="134"/>
      </rPr>
      <t>420m</t>
    </r>
    <r>
      <rPr>
        <sz val="16"/>
        <rFont val="宋体"/>
        <charset val="134"/>
      </rPr>
      <t>，</t>
    </r>
    <r>
      <rPr>
        <sz val="16"/>
        <rFont val="Times New Roman"/>
        <charset val="134"/>
      </rPr>
      <t>M10</t>
    </r>
    <r>
      <rPr>
        <sz val="16"/>
        <rFont val="宋体"/>
        <charset val="134"/>
      </rPr>
      <t>浆砌片石挡墙</t>
    </r>
    <r>
      <rPr>
        <sz val="16"/>
        <rFont val="Times New Roman"/>
        <charset val="134"/>
      </rPr>
      <t>90m</t>
    </r>
    <r>
      <rPr>
        <sz val="16"/>
        <rFont val="宋体"/>
        <charset val="134"/>
      </rPr>
      <t>，</t>
    </r>
    <r>
      <rPr>
        <sz val="16"/>
        <rFont val="Times New Roman"/>
        <charset val="134"/>
      </rPr>
      <t>652.95m³</t>
    </r>
    <r>
      <rPr>
        <sz val="16"/>
        <rFont val="宋体"/>
        <charset val="134"/>
      </rPr>
      <t>，</t>
    </r>
    <r>
      <rPr>
        <sz val="16"/>
        <rFont val="Times New Roman"/>
        <charset val="134"/>
      </rPr>
      <t>M10</t>
    </r>
    <r>
      <rPr>
        <sz val="16"/>
        <rFont val="宋体"/>
        <charset val="134"/>
      </rPr>
      <t>浆砌片石小矮墙</t>
    </r>
    <r>
      <rPr>
        <sz val="16"/>
        <rFont val="Times New Roman"/>
        <charset val="134"/>
      </rPr>
      <t>140m</t>
    </r>
    <r>
      <rPr>
        <sz val="16"/>
        <rFont val="宋体"/>
        <charset val="134"/>
      </rPr>
      <t>，</t>
    </r>
    <r>
      <rPr>
        <sz val="16"/>
        <rFont val="Times New Roman"/>
        <charset val="134"/>
      </rPr>
      <t>284.2m³</t>
    </r>
    <r>
      <rPr>
        <sz val="16"/>
        <rFont val="宋体"/>
        <charset val="134"/>
      </rPr>
      <t>，</t>
    </r>
    <r>
      <rPr>
        <sz val="16"/>
        <rFont val="Times New Roman"/>
        <charset val="134"/>
      </rPr>
      <t>C30</t>
    </r>
    <r>
      <rPr>
        <sz val="16"/>
        <rFont val="宋体"/>
        <charset val="134"/>
      </rPr>
      <t>混凝土框格梁</t>
    </r>
    <r>
      <rPr>
        <sz val="16"/>
        <rFont val="Times New Roman"/>
        <charset val="134"/>
      </rPr>
      <t>23.2m³</t>
    </r>
    <r>
      <rPr>
        <sz val="16"/>
        <rFont val="宋体"/>
        <charset val="134"/>
      </rPr>
      <t>，埋设</t>
    </r>
    <r>
      <rPr>
        <sz val="16"/>
        <rFont val="Times New Roman"/>
        <charset val="134"/>
      </rPr>
      <t>1.0m</t>
    </r>
    <r>
      <rPr>
        <sz val="16"/>
        <rFont val="宋体"/>
        <charset val="134"/>
      </rPr>
      <t>钢波纹管</t>
    </r>
    <r>
      <rPr>
        <sz val="16"/>
        <rFont val="Times New Roman"/>
        <charset val="134"/>
      </rPr>
      <t>142m</t>
    </r>
    <r>
      <rPr>
        <sz val="16"/>
        <rFont val="宋体"/>
        <charset val="134"/>
      </rPr>
      <t>。</t>
    </r>
  </si>
  <si>
    <t>张家川县龙山镇南街村生态及地质灾害避险搬迁集中安置点基础设施建设工程</t>
  </si>
  <si>
    <t>龙山镇南街村</t>
  </si>
  <si>
    <r>
      <rPr>
        <sz val="16"/>
        <rFont val="宋体"/>
        <charset val="134"/>
      </rPr>
      <t>硬化面积</t>
    </r>
    <r>
      <rPr>
        <sz val="16"/>
        <rFont val="Times New Roman"/>
        <charset val="134"/>
      </rPr>
      <t>6400</t>
    </r>
    <r>
      <rPr>
        <sz val="16"/>
        <rFont val="宋体"/>
        <charset val="134"/>
      </rPr>
      <t>㎡，埋设</t>
    </r>
    <r>
      <rPr>
        <sz val="16"/>
        <rFont val="Times New Roman"/>
        <charset val="134"/>
      </rPr>
      <t>DN600</t>
    </r>
    <r>
      <rPr>
        <sz val="16"/>
        <rFont val="宋体"/>
        <charset val="134"/>
      </rPr>
      <t>波纹管</t>
    </r>
    <r>
      <rPr>
        <sz val="16"/>
        <rFont val="Times New Roman"/>
        <charset val="134"/>
      </rPr>
      <t>20m</t>
    </r>
    <r>
      <rPr>
        <sz val="16"/>
        <rFont val="宋体"/>
        <charset val="134"/>
      </rPr>
      <t>，埋设</t>
    </r>
    <r>
      <rPr>
        <sz val="16"/>
        <rFont val="Times New Roman"/>
        <charset val="134"/>
      </rPr>
      <t>DN500</t>
    </r>
    <r>
      <rPr>
        <sz val="16"/>
        <rFont val="宋体"/>
        <charset val="134"/>
      </rPr>
      <t>波纹管</t>
    </r>
    <r>
      <rPr>
        <sz val="16"/>
        <rFont val="Times New Roman"/>
        <charset val="134"/>
      </rPr>
      <t>233m</t>
    </r>
    <r>
      <rPr>
        <sz val="16"/>
        <rFont val="宋体"/>
        <charset val="134"/>
      </rPr>
      <t>，埋设</t>
    </r>
    <r>
      <rPr>
        <sz val="16"/>
        <rFont val="Times New Roman"/>
        <charset val="134"/>
      </rPr>
      <t>DN400</t>
    </r>
    <r>
      <rPr>
        <sz val="16"/>
        <rFont val="宋体"/>
        <charset val="134"/>
      </rPr>
      <t>波纹管</t>
    </r>
    <r>
      <rPr>
        <sz val="16"/>
        <rFont val="Times New Roman"/>
        <charset val="134"/>
      </rPr>
      <t>677m</t>
    </r>
    <r>
      <rPr>
        <sz val="16"/>
        <rFont val="宋体"/>
        <charset val="134"/>
      </rPr>
      <t>，埋设</t>
    </r>
    <r>
      <rPr>
        <sz val="16"/>
        <rFont val="Times New Roman"/>
        <charset val="134"/>
      </rPr>
      <t>DN300</t>
    </r>
    <r>
      <rPr>
        <sz val="16"/>
        <rFont val="宋体"/>
        <charset val="134"/>
      </rPr>
      <t>波纹管</t>
    </r>
    <r>
      <rPr>
        <sz val="16"/>
        <rFont val="Times New Roman"/>
        <charset val="134"/>
      </rPr>
      <t>1232m</t>
    </r>
    <r>
      <rPr>
        <sz val="16"/>
        <rFont val="宋体"/>
        <charset val="134"/>
      </rPr>
      <t>，埋设</t>
    </r>
    <r>
      <rPr>
        <sz val="16"/>
        <rFont val="Times New Roman"/>
        <charset val="134"/>
      </rPr>
      <t>DN200</t>
    </r>
    <r>
      <rPr>
        <sz val="16"/>
        <rFont val="宋体"/>
        <charset val="134"/>
      </rPr>
      <t>波纹管</t>
    </r>
    <r>
      <rPr>
        <sz val="16"/>
        <rFont val="Times New Roman"/>
        <charset val="134"/>
      </rPr>
      <t>825</t>
    </r>
    <r>
      <rPr>
        <sz val="16"/>
        <rFont val="宋体"/>
        <charset val="134"/>
      </rPr>
      <t>米，</t>
    </r>
    <r>
      <rPr>
        <sz val="16"/>
        <rFont val="Times New Roman"/>
        <charset val="134"/>
      </rPr>
      <t>M10</t>
    </r>
    <r>
      <rPr>
        <sz val="16"/>
        <rFont val="宋体"/>
        <charset val="134"/>
      </rPr>
      <t>浆砌片石挡墙</t>
    </r>
    <r>
      <rPr>
        <sz val="16"/>
        <rFont val="Times New Roman"/>
        <charset val="134"/>
      </rPr>
      <t>260m</t>
    </r>
    <r>
      <rPr>
        <sz val="16"/>
        <rFont val="宋体"/>
        <charset val="134"/>
      </rPr>
      <t>，</t>
    </r>
    <r>
      <rPr>
        <sz val="16"/>
        <rFont val="Times New Roman"/>
        <charset val="134"/>
      </rPr>
      <t>832.0m³</t>
    </r>
    <r>
      <rPr>
        <sz val="16"/>
        <rFont val="宋体"/>
        <charset val="134"/>
      </rPr>
      <t>。</t>
    </r>
    <r>
      <rPr>
        <sz val="16"/>
        <rFont val="Times New Roman"/>
        <charset val="134"/>
      </rPr>
      <t>C25</t>
    </r>
    <r>
      <rPr>
        <sz val="16"/>
        <rFont val="宋体"/>
        <charset val="134"/>
      </rPr>
      <t>现浇混凝土边沟</t>
    </r>
    <r>
      <rPr>
        <sz val="16"/>
        <rFont val="Times New Roman"/>
        <charset val="134"/>
      </rPr>
      <t>260m</t>
    </r>
    <r>
      <rPr>
        <sz val="16"/>
        <rFont val="宋体"/>
        <charset val="134"/>
      </rPr>
      <t>。</t>
    </r>
  </si>
  <si>
    <t>张家川县木河乡店子村生态及地质灾害避险搬迁集中安置点基础设施建设工程</t>
  </si>
  <si>
    <t>木河乡店子村</t>
  </si>
  <si>
    <r>
      <rPr>
        <sz val="16"/>
        <rFont val="宋体"/>
        <charset val="134"/>
      </rPr>
      <t>硬化面积</t>
    </r>
    <r>
      <rPr>
        <sz val="16"/>
        <rFont val="Times New Roman"/>
        <charset val="134"/>
      </rPr>
      <t>4183</t>
    </r>
    <r>
      <rPr>
        <sz val="16"/>
        <rFont val="宋体"/>
        <charset val="134"/>
      </rPr>
      <t>㎡，埋设</t>
    </r>
    <r>
      <rPr>
        <sz val="16"/>
        <rFont val="Times New Roman"/>
        <charset val="134"/>
      </rPr>
      <t>DN500</t>
    </r>
    <r>
      <rPr>
        <sz val="16"/>
        <rFont val="宋体"/>
        <charset val="134"/>
      </rPr>
      <t>波纹管</t>
    </r>
    <r>
      <rPr>
        <sz val="16"/>
        <rFont val="Times New Roman"/>
        <charset val="134"/>
      </rPr>
      <t>122m</t>
    </r>
    <r>
      <rPr>
        <sz val="16"/>
        <rFont val="宋体"/>
        <charset val="134"/>
      </rPr>
      <t>，埋设</t>
    </r>
    <r>
      <rPr>
        <sz val="16"/>
        <rFont val="Times New Roman"/>
        <charset val="134"/>
      </rPr>
      <t>DN400</t>
    </r>
    <r>
      <rPr>
        <sz val="16"/>
        <rFont val="宋体"/>
        <charset val="134"/>
      </rPr>
      <t>波纹管</t>
    </r>
    <r>
      <rPr>
        <sz val="16"/>
        <rFont val="Times New Roman"/>
        <charset val="134"/>
      </rPr>
      <t>199m</t>
    </r>
    <r>
      <rPr>
        <sz val="16"/>
        <rFont val="宋体"/>
        <charset val="134"/>
      </rPr>
      <t>，埋设</t>
    </r>
    <r>
      <rPr>
        <sz val="16"/>
        <rFont val="Times New Roman"/>
        <charset val="134"/>
      </rPr>
      <t>DN300</t>
    </r>
    <r>
      <rPr>
        <sz val="16"/>
        <rFont val="宋体"/>
        <charset val="134"/>
      </rPr>
      <t>波纹管</t>
    </r>
    <r>
      <rPr>
        <sz val="16"/>
        <rFont val="Times New Roman"/>
        <charset val="134"/>
      </rPr>
      <t>1304m</t>
    </r>
    <r>
      <rPr>
        <sz val="16"/>
        <rFont val="宋体"/>
        <charset val="134"/>
      </rPr>
      <t>，埋设</t>
    </r>
    <r>
      <rPr>
        <sz val="16"/>
        <rFont val="Times New Roman"/>
        <charset val="134"/>
      </rPr>
      <t>DN200</t>
    </r>
    <r>
      <rPr>
        <sz val="16"/>
        <rFont val="宋体"/>
        <charset val="134"/>
      </rPr>
      <t>波纹管</t>
    </r>
    <r>
      <rPr>
        <sz val="16"/>
        <rFont val="Times New Roman"/>
        <charset val="134"/>
      </rPr>
      <t>595m</t>
    </r>
    <r>
      <rPr>
        <sz val="16"/>
        <rFont val="宋体"/>
        <charset val="134"/>
      </rPr>
      <t>；</t>
    </r>
    <r>
      <rPr>
        <sz val="16"/>
        <rFont val="Times New Roman"/>
        <charset val="134"/>
      </rPr>
      <t>M10</t>
    </r>
    <r>
      <rPr>
        <sz val="16"/>
        <rFont val="宋体"/>
        <charset val="134"/>
      </rPr>
      <t>浆砌片石挡墙</t>
    </r>
    <r>
      <rPr>
        <sz val="16"/>
        <rFont val="Times New Roman"/>
        <charset val="134"/>
      </rPr>
      <t>183m</t>
    </r>
    <r>
      <rPr>
        <sz val="16"/>
        <rFont val="宋体"/>
        <charset val="134"/>
      </rPr>
      <t>，</t>
    </r>
    <r>
      <rPr>
        <sz val="16"/>
        <rFont val="Times New Roman"/>
        <charset val="134"/>
      </rPr>
      <t>1015.03m³</t>
    </r>
    <r>
      <rPr>
        <sz val="16"/>
        <rFont val="宋体"/>
        <charset val="134"/>
      </rPr>
      <t>，</t>
    </r>
    <r>
      <rPr>
        <sz val="16"/>
        <rFont val="Times New Roman"/>
        <charset val="134"/>
      </rPr>
      <t>C20</t>
    </r>
    <r>
      <rPr>
        <sz val="16"/>
        <rFont val="宋体"/>
        <charset val="134"/>
      </rPr>
      <t>片石混凝土小矮墙</t>
    </r>
    <r>
      <rPr>
        <sz val="16"/>
        <rFont val="Times New Roman"/>
        <charset val="134"/>
      </rPr>
      <t>55m</t>
    </r>
    <r>
      <rPr>
        <sz val="16"/>
        <rFont val="宋体"/>
        <charset val="134"/>
      </rPr>
      <t>，</t>
    </r>
    <r>
      <rPr>
        <sz val="16"/>
        <rFont val="Times New Roman"/>
        <charset val="134"/>
      </rPr>
      <t>137.5m³</t>
    </r>
    <r>
      <rPr>
        <sz val="16"/>
        <rFont val="宋体"/>
        <charset val="134"/>
      </rPr>
      <t>；埋设</t>
    </r>
    <r>
      <rPr>
        <sz val="16"/>
        <rFont val="Times New Roman"/>
        <charset val="134"/>
      </rPr>
      <t>1.0m</t>
    </r>
    <r>
      <rPr>
        <sz val="16"/>
        <rFont val="宋体"/>
        <charset val="134"/>
      </rPr>
      <t>钢波纹管</t>
    </r>
    <r>
      <rPr>
        <sz val="16"/>
        <rFont val="Times New Roman"/>
        <charset val="134"/>
      </rPr>
      <t>56m</t>
    </r>
    <r>
      <rPr>
        <sz val="16"/>
        <rFont val="宋体"/>
        <charset val="134"/>
      </rPr>
      <t>。</t>
    </r>
  </si>
  <si>
    <t>张家川县胡川镇胡川村生态及地质灾害避险搬迁集中安置点基础设施建设工程</t>
  </si>
  <si>
    <t>胡川镇胡川村</t>
  </si>
  <si>
    <r>
      <rPr>
        <sz val="16"/>
        <rFont val="宋体"/>
        <charset val="134"/>
      </rPr>
      <t>硬化面积</t>
    </r>
    <r>
      <rPr>
        <sz val="16"/>
        <rFont val="Times New Roman"/>
        <charset val="134"/>
      </rPr>
      <t>3365</t>
    </r>
    <r>
      <rPr>
        <sz val="16"/>
        <rFont val="宋体"/>
        <charset val="134"/>
      </rPr>
      <t>㎡，埋设</t>
    </r>
    <r>
      <rPr>
        <sz val="16"/>
        <rFont val="Times New Roman"/>
        <charset val="134"/>
      </rPr>
      <t>DN400</t>
    </r>
    <r>
      <rPr>
        <sz val="16"/>
        <rFont val="宋体"/>
        <charset val="134"/>
      </rPr>
      <t>波纹管</t>
    </r>
    <r>
      <rPr>
        <sz val="16"/>
        <rFont val="Times New Roman"/>
        <charset val="134"/>
      </rPr>
      <t>187m</t>
    </r>
    <r>
      <rPr>
        <sz val="16"/>
        <rFont val="宋体"/>
        <charset val="134"/>
      </rPr>
      <t>，埋设</t>
    </r>
    <r>
      <rPr>
        <sz val="16"/>
        <rFont val="Times New Roman"/>
        <charset val="134"/>
      </rPr>
      <t>DN300</t>
    </r>
    <r>
      <rPr>
        <sz val="16"/>
        <rFont val="宋体"/>
        <charset val="134"/>
      </rPr>
      <t>波纹管</t>
    </r>
    <r>
      <rPr>
        <sz val="16"/>
        <rFont val="Times New Roman"/>
        <charset val="134"/>
      </rPr>
      <t>860m</t>
    </r>
    <r>
      <rPr>
        <sz val="16"/>
        <rFont val="宋体"/>
        <charset val="134"/>
      </rPr>
      <t>，埋设</t>
    </r>
    <r>
      <rPr>
        <sz val="16"/>
        <rFont val="Times New Roman"/>
        <charset val="134"/>
      </rPr>
      <t>DN200</t>
    </r>
    <r>
      <rPr>
        <sz val="16"/>
        <rFont val="宋体"/>
        <charset val="134"/>
      </rPr>
      <t>波纹管</t>
    </r>
    <r>
      <rPr>
        <sz val="16"/>
        <rFont val="Times New Roman"/>
        <charset val="134"/>
      </rPr>
      <t>270m</t>
    </r>
    <r>
      <rPr>
        <sz val="16"/>
        <rFont val="宋体"/>
        <charset val="134"/>
      </rPr>
      <t>，</t>
    </r>
    <r>
      <rPr>
        <sz val="16"/>
        <rFont val="Times New Roman"/>
        <charset val="134"/>
      </rPr>
      <t>M10</t>
    </r>
    <r>
      <rPr>
        <sz val="16"/>
        <rFont val="宋体"/>
        <charset val="134"/>
      </rPr>
      <t>浆砌片石挡墙</t>
    </r>
    <r>
      <rPr>
        <sz val="16"/>
        <rFont val="Times New Roman"/>
        <charset val="134"/>
      </rPr>
      <t>80m</t>
    </r>
    <r>
      <rPr>
        <sz val="16"/>
        <rFont val="宋体"/>
        <charset val="134"/>
      </rPr>
      <t>，</t>
    </r>
    <r>
      <rPr>
        <sz val="16"/>
        <rFont val="Times New Roman"/>
        <charset val="134"/>
      </rPr>
      <t>282.4m³</t>
    </r>
    <r>
      <rPr>
        <sz val="16"/>
        <rFont val="宋体"/>
        <charset val="134"/>
      </rPr>
      <t>。</t>
    </r>
  </si>
  <si>
    <t>张家川县大阳镇小杨村生态及地质灾害避险搬迁集中安置点基础设施建设工程</t>
  </si>
  <si>
    <t>大阳镇小杨村</t>
  </si>
  <si>
    <r>
      <rPr>
        <sz val="16"/>
        <rFont val="宋体"/>
        <charset val="134"/>
      </rPr>
      <t>硬化面积</t>
    </r>
    <r>
      <rPr>
        <sz val="16"/>
        <rFont val="Times New Roman"/>
        <charset val="134"/>
      </rPr>
      <t>2200</t>
    </r>
    <r>
      <rPr>
        <sz val="16"/>
        <rFont val="宋体"/>
        <charset val="134"/>
      </rPr>
      <t>㎡，埋设</t>
    </r>
    <r>
      <rPr>
        <sz val="16"/>
        <rFont val="Times New Roman"/>
        <charset val="134"/>
      </rPr>
      <t>DN300</t>
    </r>
    <r>
      <rPr>
        <sz val="16"/>
        <rFont val="宋体"/>
        <charset val="134"/>
      </rPr>
      <t>波纹管</t>
    </r>
    <r>
      <rPr>
        <sz val="16"/>
        <rFont val="Times New Roman"/>
        <charset val="134"/>
      </rPr>
      <t>660m</t>
    </r>
    <r>
      <rPr>
        <sz val="16"/>
        <rFont val="宋体"/>
        <charset val="134"/>
      </rPr>
      <t>，埋设</t>
    </r>
    <r>
      <rPr>
        <sz val="16"/>
        <rFont val="Times New Roman"/>
        <charset val="134"/>
      </rPr>
      <t>DN200</t>
    </r>
    <r>
      <rPr>
        <sz val="16"/>
        <rFont val="宋体"/>
        <charset val="134"/>
      </rPr>
      <t>波纹管</t>
    </r>
    <r>
      <rPr>
        <sz val="16"/>
        <rFont val="Times New Roman"/>
        <charset val="134"/>
      </rPr>
      <t>175m</t>
    </r>
    <r>
      <rPr>
        <sz val="16"/>
        <rFont val="宋体"/>
        <charset val="134"/>
      </rPr>
      <t>。</t>
    </r>
  </si>
  <si>
    <t>张家川县龙山镇马河村生态及地质灾害避险搬迁集中安置点基础设施建设工程</t>
  </si>
  <si>
    <t>龙山镇马河村</t>
  </si>
  <si>
    <r>
      <rPr>
        <sz val="16"/>
        <rFont val="宋体"/>
        <charset val="134"/>
      </rPr>
      <t>硬化面积</t>
    </r>
    <r>
      <rPr>
        <sz val="16"/>
        <rFont val="Times New Roman"/>
        <charset val="134"/>
      </rPr>
      <t>729</t>
    </r>
    <r>
      <rPr>
        <sz val="16"/>
        <rFont val="宋体"/>
        <charset val="134"/>
      </rPr>
      <t>㎡，埋设</t>
    </r>
    <r>
      <rPr>
        <sz val="16"/>
        <rFont val="Times New Roman"/>
        <charset val="134"/>
      </rPr>
      <t>DN300</t>
    </r>
    <r>
      <rPr>
        <sz val="16"/>
        <rFont val="宋体"/>
        <charset val="134"/>
      </rPr>
      <t>波纹管</t>
    </r>
    <r>
      <rPr>
        <sz val="16"/>
        <rFont val="Times New Roman"/>
        <charset val="134"/>
      </rPr>
      <t>172m</t>
    </r>
    <r>
      <rPr>
        <sz val="16"/>
        <rFont val="宋体"/>
        <charset val="134"/>
      </rPr>
      <t>，埋设</t>
    </r>
    <r>
      <rPr>
        <sz val="16"/>
        <rFont val="Times New Roman"/>
        <charset val="134"/>
      </rPr>
      <t>DN200</t>
    </r>
    <r>
      <rPr>
        <sz val="16"/>
        <rFont val="宋体"/>
        <charset val="134"/>
      </rPr>
      <t>波纹管</t>
    </r>
    <r>
      <rPr>
        <sz val="16"/>
        <rFont val="Times New Roman"/>
        <charset val="134"/>
      </rPr>
      <t>85m</t>
    </r>
    <r>
      <rPr>
        <sz val="16"/>
        <rFont val="宋体"/>
        <charset val="134"/>
      </rPr>
      <t>。</t>
    </r>
  </si>
  <si>
    <t>张家川县闫家乡陈庙村生态及地质灾害避险搬迁集中安置点基础设施建设工程（第二批）</t>
  </si>
  <si>
    <r>
      <rPr>
        <sz val="16"/>
        <rFont val="宋体"/>
        <charset val="134"/>
      </rPr>
      <t>硬化面积</t>
    </r>
    <r>
      <rPr>
        <sz val="16"/>
        <rFont val="Times New Roman"/>
        <charset val="134"/>
      </rPr>
      <t>10208</t>
    </r>
    <r>
      <rPr>
        <sz val="16"/>
        <rFont val="宋体"/>
        <charset val="134"/>
      </rPr>
      <t>㎡，埋设</t>
    </r>
    <r>
      <rPr>
        <sz val="16"/>
        <rFont val="Times New Roman"/>
        <charset val="134"/>
      </rPr>
      <t>DN600</t>
    </r>
    <r>
      <rPr>
        <sz val="16"/>
        <rFont val="宋体"/>
        <charset val="134"/>
      </rPr>
      <t>波纹管</t>
    </r>
    <r>
      <rPr>
        <sz val="16"/>
        <rFont val="Times New Roman"/>
        <charset val="134"/>
      </rPr>
      <t>132m</t>
    </r>
    <r>
      <rPr>
        <sz val="16"/>
        <rFont val="宋体"/>
        <charset val="134"/>
      </rPr>
      <t>，埋设</t>
    </r>
    <r>
      <rPr>
        <sz val="16"/>
        <rFont val="Times New Roman"/>
        <charset val="134"/>
      </rPr>
      <t>DN500</t>
    </r>
    <r>
      <rPr>
        <sz val="16"/>
        <rFont val="宋体"/>
        <charset val="134"/>
      </rPr>
      <t>波纹管</t>
    </r>
    <r>
      <rPr>
        <sz val="16"/>
        <rFont val="Times New Roman"/>
        <charset val="134"/>
      </rPr>
      <t>805m</t>
    </r>
    <r>
      <rPr>
        <sz val="16"/>
        <rFont val="宋体"/>
        <charset val="134"/>
      </rPr>
      <t>，埋设</t>
    </r>
    <r>
      <rPr>
        <sz val="16"/>
        <rFont val="Times New Roman"/>
        <charset val="134"/>
      </rPr>
      <t>DN400</t>
    </r>
    <r>
      <rPr>
        <sz val="16"/>
        <rFont val="宋体"/>
        <charset val="134"/>
      </rPr>
      <t>波纹管</t>
    </r>
    <r>
      <rPr>
        <sz val="16"/>
        <rFont val="Times New Roman"/>
        <charset val="134"/>
      </rPr>
      <t>743m</t>
    </r>
    <r>
      <rPr>
        <sz val="16"/>
        <rFont val="宋体"/>
        <charset val="134"/>
      </rPr>
      <t>，埋设</t>
    </r>
    <r>
      <rPr>
        <sz val="16"/>
        <rFont val="Times New Roman"/>
        <charset val="134"/>
      </rPr>
      <t>DN300</t>
    </r>
    <r>
      <rPr>
        <sz val="16"/>
        <rFont val="宋体"/>
        <charset val="134"/>
      </rPr>
      <t>波纹管</t>
    </r>
    <r>
      <rPr>
        <sz val="16"/>
        <rFont val="Times New Roman"/>
        <charset val="134"/>
      </rPr>
      <t>2963m</t>
    </r>
    <r>
      <rPr>
        <sz val="16"/>
        <rFont val="宋体"/>
        <charset val="134"/>
      </rPr>
      <t>，埋设</t>
    </r>
    <r>
      <rPr>
        <sz val="16"/>
        <rFont val="Times New Roman"/>
        <charset val="134"/>
      </rPr>
      <t>DN200</t>
    </r>
    <r>
      <rPr>
        <sz val="16"/>
        <rFont val="宋体"/>
        <charset val="134"/>
      </rPr>
      <t>波纹管</t>
    </r>
    <r>
      <rPr>
        <sz val="16"/>
        <rFont val="Times New Roman"/>
        <charset val="134"/>
      </rPr>
      <t>840m</t>
    </r>
    <r>
      <rPr>
        <sz val="16"/>
        <rFont val="宋体"/>
        <charset val="134"/>
      </rPr>
      <t>；</t>
    </r>
    <r>
      <rPr>
        <sz val="16"/>
        <rFont val="Times New Roman"/>
        <charset val="134"/>
      </rPr>
      <t>M10</t>
    </r>
    <r>
      <rPr>
        <sz val="16"/>
        <rFont val="宋体"/>
        <charset val="134"/>
      </rPr>
      <t>浆砌片石小矮墙</t>
    </r>
    <r>
      <rPr>
        <sz val="16"/>
        <rFont val="Times New Roman"/>
        <charset val="134"/>
      </rPr>
      <t>87m</t>
    </r>
    <r>
      <rPr>
        <sz val="16"/>
        <rFont val="宋体"/>
        <charset val="134"/>
      </rPr>
      <t>，</t>
    </r>
    <r>
      <rPr>
        <sz val="16"/>
        <rFont val="Times New Roman"/>
        <charset val="134"/>
      </rPr>
      <t>93.96m³</t>
    </r>
    <r>
      <rPr>
        <sz val="16"/>
        <rFont val="宋体"/>
        <charset val="134"/>
      </rPr>
      <t>，</t>
    </r>
    <r>
      <rPr>
        <sz val="16"/>
        <rFont val="Times New Roman"/>
        <charset val="134"/>
      </rPr>
      <t>C20</t>
    </r>
    <r>
      <rPr>
        <sz val="16"/>
        <rFont val="宋体"/>
        <charset val="134"/>
      </rPr>
      <t>片石混凝土基础加固</t>
    </r>
    <r>
      <rPr>
        <sz val="16"/>
        <rFont val="Times New Roman"/>
        <charset val="134"/>
      </rPr>
      <t>184m</t>
    </r>
    <r>
      <rPr>
        <sz val="16"/>
        <rFont val="宋体"/>
        <charset val="134"/>
      </rPr>
      <t>，</t>
    </r>
    <r>
      <rPr>
        <sz val="16"/>
        <rFont val="Times New Roman"/>
        <charset val="134"/>
      </rPr>
      <t>225.22m³</t>
    </r>
    <r>
      <rPr>
        <sz val="16"/>
        <rFont val="宋体"/>
        <charset val="134"/>
      </rPr>
      <t>；</t>
    </r>
    <r>
      <rPr>
        <sz val="16"/>
        <rFont val="Times New Roman"/>
        <charset val="134"/>
      </rPr>
      <t>M10</t>
    </r>
    <r>
      <rPr>
        <sz val="16"/>
        <rFont val="宋体"/>
        <charset val="134"/>
      </rPr>
      <t>浆砌片石路堤墙</t>
    </r>
    <r>
      <rPr>
        <sz val="16"/>
        <rFont val="Times New Roman"/>
        <charset val="134"/>
      </rPr>
      <t>148m,296m³</t>
    </r>
    <r>
      <rPr>
        <sz val="16"/>
        <rFont val="宋体"/>
        <charset val="134"/>
      </rPr>
      <t>；</t>
    </r>
    <r>
      <rPr>
        <sz val="16"/>
        <rFont val="Times New Roman"/>
        <charset val="134"/>
      </rPr>
      <t>C25</t>
    </r>
    <r>
      <rPr>
        <sz val="16"/>
        <rFont val="宋体"/>
        <charset val="134"/>
      </rPr>
      <t>混凝土排水渠</t>
    </r>
    <r>
      <rPr>
        <sz val="16"/>
        <rFont val="Times New Roman"/>
        <charset val="134"/>
      </rPr>
      <t>78m</t>
    </r>
    <r>
      <rPr>
        <sz val="16"/>
        <rFont val="宋体"/>
        <charset val="134"/>
      </rPr>
      <t>；路缘石</t>
    </r>
    <r>
      <rPr>
        <sz val="16"/>
        <rFont val="Times New Roman"/>
        <charset val="134"/>
      </rPr>
      <t>620m</t>
    </r>
    <r>
      <rPr>
        <sz val="16"/>
        <rFont val="宋体"/>
        <charset val="134"/>
      </rPr>
      <t>。</t>
    </r>
  </si>
  <si>
    <r>
      <rPr>
        <b/>
        <sz val="16"/>
        <rFont val="Times New Roman"/>
        <charset val="0"/>
      </rPr>
      <t>“</t>
    </r>
    <r>
      <rPr>
        <b/>
        <sz val="16"/>
        <rFont val="宋体"/>
        <charset val="0"/>
      </rPr>
      <t>三保障</t>
    </r>
    <r>
      <rPr>
        <b/>
        <sz val="16"/>
        <rFont val="Times New Roman"/>
        <charset val="0"/>
      </rPr>
      <t>”</t>
    </r>
    <r>
      <rPr>
        <b/>
        <sz val="16"/>
        <rFont val="宋体"/>
        <charset val="0"/>
      </rPr>
      <t>和饮水安全巩固提升</t>
    </r>
  </si>
  <si>
    <r>
      <rPr>
        <b/>
        <sz val="16"/>
        <rFont val="宋体"/>
        <charset val="0"/>
      </rPr>
      <t>概算投资</t>
    </r>
    <r>
      <rPr>
        <b/>
        <sz val="16"/>
        <rFont val="Times New Roman"/>
        <charset val="0"/>
      </rPr>
      <t>2268.22</t>
    </r>
    <r>
      <rPr>
        <b/>
        <sz val="16"/>
        <rFont val="宋体"/>
        <charset val="0"/>
      </rPr>
      <t>万元用于实施</t>
    </r>
    <r>
      <rPr>
        <b/>
        <sz val="16"/>
        <rFont val="Times New Roman"/>
        <charset val="0"/>
      </rPr>
      <t>“</t>
    </r>
    <r>
      <rPr>
        <b/>
        <sz val="16"/>
        <rFont val="宋体"/>
        <charset val="0"/>
      </rPr>
      <t>三保障</t>
    </r>
    <r>
      <rPr>
        <b/>
        <sz val="16"/>
        <rFont val="Times New Roman"/>
        <charset val="0"/>
      </rPr>
      <t>”</t>
    </r>
    <r>
      <rPr>
        <b/>
        <sz val="16"/>
        <rFont val="宋体"/>
        <charset val="0"/>
      </rPr>
      <t>和饮水安全巩固提升项目。</t>
    </r>
  </si>
  <si>
    <t>张家川县中西部城乡供水水源保障工程</t>
  </si>
  <si>
    <t>2022-2025</t>
  </si>
  <si>
    <t>恭门镇付川村、平安乡磨马村等</t>
  </si>
  <si>
    <t>修建取水闸阀井工程1座，进口取水渠道及沉砂池进水管道58.6m，进水控制室1座，沉砂池工程1处，沉砂池出水管道83m，沉砂池排泥管道35.7m，水库下游河道护岸工程341m，泄洪洞底部护坦1处，院内挡土墙工程47m，院落硬化工程1458m2，梁山河河道护岸工程335m，隧洞砼衬砌1287m，回填灌浆13756m2，固结灌浆1602m，输水渠道47m，渡槽120m。</t>
  </si>
  <si>
    <t>张家川县农村供水工程管理站</t>
  </si>
  <si>
    <r>
      <t>张家川县磨沟梁高位水池</t>
    </r>
    <r>
      <rPr>
        <sz val="16"/>
        <rFont val="Times New Roman"/>
        <charset val="134"/>
      </rPr>
      <t>—</t>
    </r>
    <r>
      <rPr>
        <sz val="16"/>
        <rFont val="宋体"/>
        <charset val="134"/>
      </rPr>
      <t>小岭子梁自来水管道改造提升工程</t>
    </r>
  </si>
  <si>
    <t>闫家乡、马鹿镇</t>
  </si>
  <si>
    <r>
      <rPr>
        <sz val="16"/>
        <rFont val="宋体"/>
        <charset val="134"/>
      </rPr>
      <t>铺设输水管道</t>
    </r>
    <r>
      <rPr>
        <sz val="16"/>
        <rFont val="Times New Roman"/>
        <charset val="0"/>
      </rPr>
      <t>4600m</t>
    </r>
    <r>
      <rPr>
        <sz val="16"/>
        <rFont val="宋体"/>
        <charset val="134"/>
      </rPr>
      <t>，新建砖砌闸阀井</t>
    </r>
    <r>
      <rPr>
        <sz val="16"/>
        <rFont val="Times New Roman"/>
        <charset val="0"/>
      </rPr>
      <t>5</t>
    </r>
    <r>
      <rPr>
        <sz val="16"/>
        <rFont val="宋体"/>
        <charset val="134"/>
      </rPr>
      <t>座、管道标志桩</t>
    </r>
    <r>
      <rPr>
        <sz val="16"/>
        <rFont val="Times New Roman"/>
        <charset val="0"/>
      </rPr>
      <t>76</t>
    </r>
    <r>
      <rPr>
        <sz val="16"/>
        <rFont val="宋体"/>
        <charset val="134"/>
      </rPr>
      <t>座、管道镇墩</t>
    </r>
    <r>
      <rPr>
        <sz val="16"/>
        <rFont val="Times New Roman"/>
        <charset val="0"/>
      </rPr>
      <t>20</t>
    </r>
    <r>
      <rPr>
        <sz val="16"/>
        <rFont val="宋体"/>
        <charset val="134"/>
      </rPr>
      <t>座、管道支墩</t>
    </r>
    <r>
      <rPr>
        <sz val="16"/>
        <rFont val="Times New Roman"/>
        <charset val="0"/>
      </rPr>
      <t>475</t>
    </r>
    <r>
      <rPr>
        <sz val="16"/>
        <rFont val="宋体"/>
        <charset val="134"/>
      </rPr>
      <t>座。</t>
    </r>
  </si>
  <si>
    <t>张家川县平安乡堡子河管网延伸工程</t>
  </si>
  <si>
    <t>铺设输水管道 4676.00m，其中：铺设。0MPaDN50PE管道3662.00m、1.6MPaDN50PE管道888.00m、1.6MPaDN40PE管道 126.00m；新建砖砌闸阀井7座。</t>
  </si>
  <si>
    <t>和美乡村建设项目</t>
  </si>
  <si>
    <r>
      <rPr>
        <b/>
        <sz val="16"/>
        <rFont val="宋体"/>
        <charset val="134"/>
      </rPr>
      <t>概算投资</t>
    </r>
    <r>
      <rPr>
        <b/>
        <sz val="16"/>
        <rFont val="Times New Roman"/>
        <charset val="134"/>
      </rPr>
      <t>4300</t>
    </r>
    <r>
      <rPr>
        <b/>
        <sz val="16"/>
        <rFont val="宋体"/>
        <charset val="134"/>
      </rPr>
      <t>万元用于实施和美乡村建设项目。</t>
    </r>
  </si>
  <si>
    <t>张家川镇和美乡村建设项目</t>
  </si>
  <si>
    <t>南川村</t>
  </si>
  <si>
    <r>
      <rPr>
        <sz val="16"/>
        <rFont val="宋体"/>
        <charset val="134"/>
      </rPr>
      <t>水泥混凝土面层</t>
    </r>
    <r>
      <rPr>
        <sz val="16"/>
        <rFont val="Times New Roman"/>
        <charset val="134"/>
      </rPr>
      <t>6807.5</t>
    </r>
    <r>
      <rPr>
        <sz val="16"/>
        <rFont val="宋体"/>
        <charset val="134"/>
      </rPr>
      <t>㎡，水泥混凝土路肩</t>
    </r>
    <r>
      <rPr>
        <sz val="16"/>
        <rFont val="Times New Roman"/>
        <charset val="134"/>
      </rPr>
      <t>78.1m³</t>
    </r>
    <r>
      <rPr>
        <sz val="16"/>
        <rFont val="宋体"/>
        <charset val="134"/>
      </rPr>
      <t>，拆除旧路结构层</t>
    </r>
    <r>
      <rPr>
        <sz val="16"/>
        <rFont val="Times New Roman"/>
        <charset val="134"/>
      </rPr>
      <t>5039</t>
    </r>
    <r>
      <rPr>
        <sz val="16"/>
        <rFont val="宋体"/>
        <charset val="134"/>
      </rPr>
      <t>㎡，步道</t>
    </r>
    <r>
      <rPr>
        <sz val="16"/>
        <rFont val="Times New Roman"/>
        <charset val="134"/>
      </rPr>
      <t>410</t>
    </r>
    <r>
      <rPr>
        <sz val="16"/>
        <rFont val="宋体"/>
        <charset val="134"/>
      </rPr>
      <t>㎡，道牙砖</t>
    </r>
    <r>
      <rPr>
        <sz val="16"/>
        <rFont val="Times New Roman"/>
        <charset val="134"/>
      </rPr>
      <t>205m</t>
    </r>
    <r>
      <rPr>
        <sz val="16"/>
        <rFont val="宋体"/>
        <charset val="134"/>
      </rPr>
      <t>，水箅子</t>
    </r>
    <r>
      <rPr>
        <sz val="16"/>
        <rFont val="Times New Roman"/>
        <charset val="134"/>
      </rPr>
      <t>48</t>
    </r>
    <r>
      <rPr>
        <sz val="16"/>
        <rFont val="宋体"/>
        <charset val="134"/>
      </rPr>
      <t>个，</t>
    </r>
    <r>
      <rPr>
        <sz val="16"/>
        <rFont val="Times New Roman"/>
        <charset val="134"/>
      </rPr>
      <t>50cm</t>
    </r>
    <r>
      <rPr>
        <sz val="16"/>
        <rFont val="宋体"/>
        <charset val="134"/>
      </rPr>
      <t>波纹管混凝土包封</t>
    </r>
    <r>
      <rPr>
        <sz val="16"/>
        <rFont val="Times New Roman"/>
        <charset val="134"/>
      </rPr>
      <t>5m</t>
    </r>
    <r>
      <rPr>
        <sz val="16"/>
        <rFont val="宋体"/>
        <charset val="134"/>
      </rPr>
      <t>，护栏</t>
    </r>
    <r>
      <rPr>
        <sz val="16"/>
        <rFont val="Times New Roman"/>
        <charset val="134"/>
      </rPr>
      <t>941m</t>
    </r>
    <r>
      <rPr>
        <sz val="16"/>
        <rFont val="宋体"/>
        <charset val="134"/>
      </rPr>
      <t>，</t>
    </r>
    <r>
      <rPr>
        <sz val="16"/>
        <rFont val="Times New Roman"/>
        <charset val="134"/>
      </rPr>
      <t>M7.5</t>
    </r>
    <r>
      <rPr>
        <sz val="16"/>
        <rFont val="宋体"/>
        <charset val="134"/>
      </rPr>
      <t>浆砌片石小矮墙</t>
    </r>
    <r>
      <rPr>
        <sz val="16"/>
        <rFont val="Times New Roman"/>
        <charset val="134"/>
      </rPr>
      <t>20m³</t>
    </r>
    <r>
      <rPr>
        <sz val="16"/>
        <rFont val="宋体"/>
        <charset val="134"/>
      </rPr>
      <t>，</t>
    </r>
    <r>
      <rPr>
        <sz val="16"/>
        <rFont val="Times New Roman"/>
        <charset val="134"/>
      </rPr>
      <t>C20</t>
    </r>
    <r>
      <rPr>
        <sz val="16"/>
        <rFont val="宋体"/>
        <charset val="134"/>
      </rPr>
      <t>片石混凝土护坡</t>
    </r>
    <r>
      <rPr>
        <sz val="16"/>
        <rFont val="Times New Roman"/>
        <charset val="134"/>
      </rPr>
      <t>13.1m³</t>
    </r>
    <r>
      <rPr>
        <sz val="16"/>
        <rFont val="宋体"/>
        <charset val="134"/>
      </rPr>
      <t>，集水井</t>
    </r>
    <r>
      <rPr>
        <sz val="16"/>
        <rFont val="Times New Roman"/>
        <charset val="134"/>
      </rPr>
      <t>35</t>
    </r>
    <r>
      <rPr>
        <sz val="16"/>
        <rFont val="宋体"/>
        <charset val="134"/>
      </rPr>
      <t>个，钢筋混凝土盖板</t>
    </r>
    <r>
      <rPr>
        <sz val="16"/>
        <rFont val="Times New Roman"/>
        <charset val="134"/>
      </rPr>
      <t>69m³</t>
    </r>
    <r>
      <rPr>
        <sz val="16"/>
        <rFont val="宋体"/>
        <charset val="134"/>
      </rPr>
      <t>，</t>
    </r>
    <r>
      <rPr>
        <sz val="16"/>
        <rFont val="Times New Roman"/>
        <charset val="134"/>
      </rPr>
      <t>600mm</t>
    </r>
    <r>
      <rPr>
        <sz val="16"/>
        <rFont val="宋体"/>
        <charset val="134"/>
      </rPr>
      <t>波纹管污水管</t>
    </r>
    <r>
      <rPr>
        <sz val="16"/>
        <rFont val="Times New Roman"/>
        <charset val="134"/>
      </rPr>
      <t>1120m</t>
    </r>
    <r>
      <rPr>
        <sz val="16"/>
        <rFont val="宋体"/>
        <charset val="134"/>
      </rPr>
      <t>，</t>
    </r>
    <r>
      <rPr>
        <sz val="16"/>
        <rFont val="Times New Roman"/>
        <charset val="134"/>
      </rPr>
      <t>400mm</t>
    </r>
    <r>
      <rPr>
        <sz val="16"/>
        <rFont val="宋体"/>
        <charset val="134"/>
      </rPr>
      <t>波纹管</t>
    </r>
    <r>
      <rPr>
        <sz val="16"/>
        <rFont val="Times New Roman"/>
        <charset val="134"/>
      </rPr>
      <t>120m</t>
    </r>
    <r>
      <rPr>
        <sz val="16"/>
        <rFont val="宋体"/>
        <charset val="134"/>
      </rPr>
      <t>，钢筋混凝土检查井</t>
    </r>
    <r>
      <rPr>
        <sz val="16"/>
        <rFont val="Times New Roman"/>
        <charset val="134"/>
      </rPr>
      <t>8</t>
    </r>
    <r>
      <rPr>
        <sz val="16"/>
        <rFont val="宋体"/>
        <charset val="134"/>
      </rPr>
      <t>个，砖砌检查井</t>
    </r>
    <r>
      <rPr>
        <sz val="16"/>
        <rFont val="Times New Roman"/>
        <charset val="134"/>
      </rPr>
      <t>10</t>
    </r>
    <r>
      <rPr>
        <sz val="16"/>
        <rFont val="宋体"/>
        <charset val="134"/>
      </rPr>
      <t>个，钢筋混凝土过路涵</t>
    </r>
    <r>
      <rPr>
        <sz val="16"/>
        <rFont val="Times New Roman"/>
        <charset val="134"/>
      </rPr>
      <t>6m</t>
    </r>
    <r>
      <rPr>
        <sz val="16"/>
        <rFont val="宋体"/>
        <charset val="134"/>
      </rPr>
      <t>，拆除圬工</t>
    </r>
    <r>
      <rPr>
        <sz val="16"/>
        <rFont val="Times New Roman"/>
        <charset val="134"/>
      </rPr>
      <t>221m³</t>
    </r>
    <r>
      <rPr>
        <sz val="16"/>
        <rFont val="宋体"/>
        <charset val="134"/>
      </rPr>
      <t>。</t>
    </r>
  </si>
  <si>
    <t>东街村</t>
  </si>
  <si>
    <r>
      <rPr>
        <sz val="16"/>
        <rFont val="宋体"/>
        <charset val="134"/>
      </rPr>
      <t>集水</t>
    </r>
    <r>
      <rPr>
        <sz val="16"/>
        <rFont val="Times New Roman"/>
        <charset val="134"/>
      </rPr>
      <t>44</t>
    </r>
    <r>
      <rPr>
        <sz val="16"/>
        <rFont val="宋体"/>
        <charset val="134"/>
      </rPr>
      <t>个，砖砌检查井</t>
    </r>
    <r>
      <rPr>
        <sz val="16"/>
        <rFont val="Times New Roman"/>
        <charset val="134"/>
      </rPr>
      <t>26</t>
    </r>
    <r>
      <rPr>
        <sz val="16"/>
        <rFont val="宋体"/>
        <charset val="134"/>
      </rPr>
      <t>个，埋设波纹管（</t>
    </r>
    <r>
      <rPr>
        <sz val="16"/>
        <rFont val="Times New Roman"/>
        <charset val="134"/>
      </rPr>
      <t>DN400</t>
    </r>
    <r>
      <rPr>
        <sz val="16"/>
        <rFont val="宋体"/>
        <charset val="134"/>
      </rPr>
      <t>）</t>
    </r>
    <r>
      <rPr>
        <sz val="16"/>
        <rFont val="Times New Roman"/>
        <charset val="134"/>
      </rPr>
      <t>103m</t>
    </r>
    <r>
      <rPr>
        <sz val="16"/>
        <rFont val="宋体"/>
        <charset val="134"/>
      </rPr>
      <t>，埋设波纹管（</t>
    </r>
    <r>
      <rPr>
        <sz val="16"/>
        <rFont val="Times New Roman"/>
        <charset val="134"/>
      </rPr>
      <t>DN500</t>
    </r>
    <r>
      <rPr>
        <sz val="16"/>
        <rFont val="宋体"/>
        <charset val="134"/>
      </rPr>
      <t>）</t>
    </r>
    <r>
      <rPr>
        <sz val="16"/>
        <rFont val="Times New Roman"/>
        <charset val="134"/>
      </rPr>
      <t>458m</t>
    </r>
    <r>
      <rPr>
        <sz val="16"/>
        <rFont val="宋体"/>
        <charset val="134"/>
      </rPr>
      <t>，埋设钢波纹管（</t>
    </r>
    <r>
      <rPr>
        <sz val="16"/>
        <rFont val="Times New Roman"/>
        <charset val="134"/>
      </rPr>
      <t>DN800</t>
    </r>
    <r>
      <rPr>
        <sz val="16"/>
        <rFont val="宋体"/>
        <charset val="134"/>
      </rPr>
      <t>）</t>
    </r>
    <r>
      <rPr>
        <sz val="16"/>
        <rFont val="Times New Roman"/>
        <charset val="134"/>
      </rPr>
      <t>250m</t>
    </r>
    <r>
      <rPr>
        <sz val="16"/>
        <rFont val="宋体"/>
        <charset val="134"/>
      </rPr>
      <t>，梯形排水渠（</t>
    </r>
    <r>
      <rPr>
        <sz val="16"/>
        <rFont val="Times New Roman"/>
        <charset val="134"/>
      </rPr>
      <t>120*80</t>
    </r>
    <r>
      <rPr>
        <sz val="16"/>
        <rFont val="宋体"/>
        <charset val="134"/>
      </rPr>
      <t>）</t>
    </r>
    <r>
      <rPr>
        <sz val="16"/>
        <rFont val="Times New Roman"/>
        <charset val="134"/>
      </rPr>
      <t>150m</t>
    </r>
    <r>
      <rPr>
        <sz val="16"/>
        <rFont val="宋体"/>
        <charset val="134"/>
      </rPr>
      <t>，拆除新建混凝土硬化路面</t>
    </r>
    <r>
      <rPr>
        <sz val="16"/>
        <rFont val="Times New Roman"/>
        <charset val="134"/>
      </rPr>
      <t>6620</t>
    </r>
    <r>
      <rPr>
        <sz val="16"/>
        <rFont val="宋体"/>
        <charset val="134"/>
      </rPr>
      <t>㎡。</t>
    </r>
  </si>
  <si>
    <t>西夭村</t>
  </si>
  <si>
    <r>
      <rPr>
        <sz val="16"/>
        <rFont val="宋体"/>
        <charset val="134"/>
      </rPr>
      <t>混凝土面层</t>
    </r>
    <r>
      <rPr>
        <sz val="16"/>
        <rFont val="Times New Roman"/>
        <charset val="134"/>
      </rPr>
      <t>6467</t>
    </r>
    <r>
      <rPr>
        <sz val="16"/>
        <rFont val="宋体"/>
        <charset val="134"/>
      </rPr>
      <t>㎡，砂砾垫层</t>
    </r>
    <r>
      <rPr>
        <sz val="16"/>
        <rFont val="Times New Roman"/>
        <charset val="134"/>
      </rPr>
      <t>5455m³</t>
    </r>
    <r>
      <rPr>
        <sz val="16"/>
        <rFont val="宋体"/>
        <charset val="134"/>
      </rPr>
      <t>，拆除旧路结构层</t>
    </r>
    <r>
      <rPr>
        <sz val="16"/>
        <rFont val="Times New Roman"/>
        <charset val="134"/>
      </rPr>
      <t>5215</t>
    </r>
    <r>
      <rPr>
        <sz val="16"/>
        <rFont val="宋体"/>
        <charset val="134"/>
      </rPr>
      <t>㎡，护栏</t>
    </r>
    <r>
      <rPr>
        <sz val="16"/>
        <rFont val="Times New Roman"/>
        <charset val="134"/>
      </rPr>
      <t>1012m</t>
    </r>
    <r>
      <rPr>
        <sz val="16"/>
        <rFont val="宋体"/>
        <charset val="134"/>
      </rPr>
      <t>，钢筋混凝土盖板</t>
    </r>
    <r>
      <rPr>
        <sz val="16"/>
        <rFont val="Times New Roman"/>
        <charset val="134"/>
      </rPr>
      <t>6m³</t>
    </r>
    <r>
      <rPr>
        <sz val="16"/>
        <rFont val="宋体"/>
        <charset val="134"/>
      </rPr>
      <t>，</t>
    </r>
    <r>
      <rPr>
        <sz val="16"/>
        <rFont val="Times New Roman"/>
        <charset val="134"/>
      </rPr>
      <t>600mm</t>
    </r>
    <r>
      <rPr>
        <sz val="16"/>
        <rFont val="宋体"/>
        <charset val="134"/>
      </rPr>
      <t>波纹管</t>
    </r>
    <r>
      <rPr>
        <sz val="16"/>
        <rFont val="Times New Roman"/>
        <charset val="134"/>
      </rPr>
      <t>1276m</t>
    </r>
    <r>
      <rPr>
        <sz val="16"/>
        <rFont val="宋体"/>
        <charset val="134"/>
      </rPr>
      <t>，</t>
    </r>
    <r>
      <rPr>
        <sz val="16"/>
        <rFont val="Times New Roman"/>
        <charset val="134"/>
      </rPr>
      <t>500mm</t>
    </r>
    <r>
      <rPr>
        <sz val="16"/>
        <rFont val="宋体"/>
        <charset val="134"/>
      </rPr>
      <t>波纹管</t>
    </r>
    <r>
      <rPr>
        <sz val="16"/>
        <rFont val="Times New Roman"/>
        <charset val="134"/>
      </rPr>
      <t>172m</t>
    </r>
    <r>
      <rPr>
        <sz val="16"/>
        <rFont val="宋体"/>
        <charset val="134"/>
      </rPr>
      <t>，</t>
    </r>
    <r>
      <rPr>
        <sz val="16"/>
        <rFont val="Times New Roman"/>
        <charset val="134"/>
      </rPr>
      <t>400mm</t>
    </r>
    <r>
      <rPr>
        <sz val="16"/>
        <rFont val="宋体"/>
        <charset val="134"/>
      </rPr>
      <t>波纹管</t>
    </r>
    <r>
      <rPr>
        <sz val="16"/>
        <rFont val="Times New Roman"/>
        <charset val="134"/>
      </rPr>
      <t>152m</t>
    </r>
    <r>
      <rPr>
        <sz val="16"/>
        <rFont val="宋体"/>
        <charset val="134"/>
      </rPr>
      <t>，钢筋混凝土检查井</t>
    </r>
    <r>
      <rPr>
        <sz val="16"/>
        <rFont val="Times New Roman"/>
        <charset val="134"/>
      </rPr>
      <t>7</t>
    </r>
    <r>
      <rPr>
        <sz val="16"/>
        <rFont val="宋体"/>
        <charset val="134"/>
      </rPr>
      <t>个，一般检查井</t>
    </r>
    <r>
      <rPr>
        <sz val="16"/>
        <rFont val="Times New Roman"/>
        <charset val="134"/>
      </rPr>
      <t>18</t>
    </r>
    <r>
      <rPr>
        <sz val="16"/>
        <rFont val="宋体"/>
        <charset val="134"/>
      </rPr>
      <t>个，水箅子</t>
    </r>
    <r>
      <rPr>
        <sz val="16"/>
        <rFont val="Times New Roman"/>
        <charset val="134"/>
      </rPr>
      <t>95</t>
    </r>
    <r>
      <rPr>
        <sz val="16"/>
        <rFont val="宋体"/>
        <charset val="134"/>
      </rPr>
      <t>个，钢筋混凝土过路涵</t>
    </r>
    <r>
      <rPr>
        <sz val="16"/>
        <rFont val="Times New Roman"/>
        <charset val="134"/>
      </rPr>
      <t>40m</t>
    </r>
    <r>
      <rPr>
        <sz val="16"/>
        <rFont val="宋体"/>
        <charset val="134"/>
      </rPr>
      <t>，围栏</t>
    </r>
    <r>
      <rPr>
        <sz val="16"/>
        <rFont val="Times New Roman"/>
        <charset val="134"/>
      </rPr>
      <t>75m</t>
    </r>
    <r>
      <rPr>
        <sz val="16"/>
        <rFont val="宋体"/>
        <charset val="134"/>
      </rPr>
      <t>，拆除圬工</t>
    </r>
    <r>
      <rPr>
        <sz val="16"/>
        <rFont val="Times New Roman"/>
        <charset val="134"/>
      </rPr>
      <t>2.4m³</t>
    </r>
    <r>
      <rPr>
        <sz val="16"/>
        <rFont val="宋体"/>
        <charset val="134"/>
      </rPr>
      <t>。</t>
    </r>
  </si>
  <si>
    <t>龙山镇和美乡村建设项目</t>
  </si>
  <si>
    <t>南街村</t>
  </si>
  <si>
    <r>
      <rPr>
        <sz val="16"/>
        <rFont val="宋体"/>
        <charset val="134"/>
      </rPr>
      <t>对南街村部分巷道内雨、污水管网进行改造，管径</t>
    </r>
    <r>
      <rPr>
        <sz val="16"/>
        <rFont val="Times New Roman"/>
        <charset val="134"/>
      </rPr>
      <t>DN200-DN300</t>
    </r>
    <r>
      <rPr>
        <sz val="16"/>
        <rFont val="宋体"/>
        <charset val="134"/>
      </rPr>
      <t>，污水管管线总长约</t>
    </r>
    <r>
      <rPr>
        <sz val="16"/>
        <rFont val="Times New Roman"/>
        <charset val="134"/>
      </rPr>
      <t>1.25</t>
    </r>
    <r>
      <rPr>
        <sz val="16"/>
        <rFont val="宋体"/>
        <charset val="134"/>
      </rPr>
      <t>公里，雨水管管线总长约</t>
    </r>
    <r>
      <rPr>
        <sz val="16"/>
        <rFont val="Times New Roman"/>
        <charset val="134"/>
      </rPr>
      <t>0.78</t>
    </r>
    <r>
      <rPr>
        <sz val="16"/>
        <rFont val="宋体"/>
        <charset val="134"/>
      </rPr>
      <t>公里，管材选用</t>
    </r>
    <r>
      <rPr>
        <sz val="16"/>
        <rFont val="Times New Roman"/>
        <charset val="134"/>
      </rPr>
      <t>HDPE</t>
    </r>
    <r>
      <rPr>
        <sz val="16"/>
        <rFont val="宋体"/>
        <charset val="134"/>
      </rPr>
      <t>双壁波纹管，新建钢筋混凝土雨、污水检查井</t>
    </r>
    <r>
      <rPr>
        <sz val="16"/>
        <rFont val="Times New Roman"/>
        <charset val="134"/>
      </rPr>
      <t>64</t>
    </r>
    <r>
      <rPr>
        <sz val="16"/>
        <rFont val="宋体"/>
        <charset val="134"/>
      </rPr>
      <t>座，同时配套相关附属设施。</t>
    </r>
  </si>
  <si>
    <t>西门村</t>
  </si>
  <si>
    <r>
      <rPr>
        <sz val="16"/>
        <rFont val="宋体"/>
        <charset val="134"/>
      </rPr>
      <t>设</t>
    </r>
    <r>
      <rPr>
        <sz val="16"/>
        <rFont val="Times New Roman"/>
        <charset val="134"/>
      </rPr>
      <t>DN200</t>
    </r>
    <r>
      <rPr>
        <sz val="16"/>
        <rFont val="宋体"/>
        <charset val="134"/>
      </rPr>
      <t>钢带增强双壁波纹管</t>
    </r>
    <r>
      <rPr>
        <sz val="16"/>
        <rFont val="Times New Roman"/>
        <charset val="134"/>
      </rPr>
      <t>121.38m</t>
    </r>
    <r>
      <rPr>
        <sz val="16"/>
        <rFont val="宋体"/>
        <charset val="134"/>
      </rPr>
      <t>，</t>
    </r>
    <r>
      <rPr>
        <sz val="16"/>
        <rFont val="Times New Roman"/>
        <charset val="134"/>
      </rPr>
      <t>DN300</t>
    </r>
    <r>
      <rPr>
        <sz val="16"/>
        <rFont val="宋体"/>
        <charset val="134"/>
      </rPr>
      <t>钢带增强双壁波纹管</t>
    </r>
    <r>
      <rPr>
        <sz val="16"/>
        <rFont val="Times New Roman"/>
        <charset val="134"/>
      </rPr>
      <t>1600.83m</t>
    </r>
    <r>
      <rPr>
        <sz val="16"/>
        <rFont val="宋体"/>
        <charset val="134"/>
      </rPr>
      <t>，</t>
    </r>
    <r>
      <rPr>
        <sz val="16"/>
        <rFont val="Times New Roman"/>
        <charset val="134"/>
      </rPr>
      <t>DN400</t>
    </r>
    <r>
      <rPr>
        <sz val="16"/>
        <rFont val="宋体"/>
        <charset val="134"/>
      </rPr>
      <t>钢带增强双壁波纹管</t>
    </r>
    <r>
      <rPr>
        <sz val="16"/>
        <rFont val="Times New Roman"/>
        <charset val="134"/>
      </rPr>
      <t>365.10m</t>
    </r>
    <r>
      <rPr>
        <sz val="16"/>
        <rFont val="宋体"/>
        <charset val="134"/>
      </rPr>
      <t>，雨水收集口</t>
    </r>
    <r>
      <rPr>
        <sz val="16"/>
        <rFont val="Times New Roman"/>
        <charset val="134"/>
      </rPr>
      <t>95</t>
    </r>
    <r>
      <rPr>
        <sz val="16"/>
        <rFont val="宋体"/>
        <charset val="134"/>
      </rPr>
      <t>座，雨水检查井</t>
    </r>
    <r>
      <rPr>
        <sz val="16"/>
        <rFont val="Times New Roman"/>
        <charset val="134"/>
      </rPr>
      <t>11</t>
    </r>
    <r>
      <rPr>
        <sz val="16"/>
        <rFont val="宋体"/>
        <charset val="134"/>
      </rPr>
      <t>座，开挖区域恢复</t>
    </r>
    <r>
      <rPr>
        <sz val="16"/>
        <rFont val="Times New Roman"/>
        <charset val="134"/>
      </rPr>
      <t xml:space="preserve">16cm </t>
    </r>
    <r>
      <rPr>
        <sz val="16"/>
        <rFont val="宋体"/>
        <charset val="134"/>
      </rPr>
      <t>水泥混凝土路面</t>
    </r>
    <r>
      <rPr>
        <sz val="16"/>
        <rFont val="Times New Roman"/>
        <charset val="134"/>
      </rPr>
      <t>6392.61</t>
    </r>
    <r>
      <rPr>
        <sz val="16"/>
        <rFont val="宋体"/>
        <charset val="134"/>
      </rPr>
      <t>㎡等。</t>
    </r>
  </si>
  <si>
    <t>四方村</t>
  </si>
  <si>
    <r>
      <rPr>
        <sz val="16"/>
        <rFont val="宋体"/>
        <charset val="134"/>
      </rPr>
      <t>铺设</t>
    </r>
    <r>
      <rPr>
        <sz val="16"/>
        <rFont val="Times New Roman"/>
        <charset val="134"/>
      </rPr>
      <t>DN300</t>
    </r>
    <r>
      <rPr>
        <sz val="16"/>
        <rFont val="宋体"/>
        <charset val="134"/>
      </rPr>
      <t>钢带增强双壁波纹管</t>
    </r>
    <r>
      <rPr>
        <sz val="16"/>
        <rFont val="Times New Roman"/>
        <charset val="134"/>
      </rPr>
      <t>1796.75m</t>
    </r>
    <r>
      <rPr>
        <sz val="16"/>
        <rFont val="宋体"/>
        <charset val="134"/>
      </rPr>
      <t>，</t>
    </r>
    <r>
      <rPr>
        <sz val="16"/>
        <rFont val="Times New Roman"/>
        <charset val="134"/>
      </rPr>
      <t>DN400</t>
    </r>
    <r>
      <rPr>
        <sz val="16"/>
        <rFont val="宋体"/>
        <charset val="134"/>
      </rPr>
      <t>钢带增强双壁波纹管</t>
    </r>
    <r>
      <rPr>
        <sz val="16"/>
        <rFont val="Times New Roman"/>
        <charset val="134"/>
      </rPr>
      <t>302.45m</t>
    </r>
    <r>
      <rPr>
        <sz val="16"/>
        <rFont val="宋体"/>
        <charset val="134"/>
      </rPr>
      <t>，</t>
    </r>
    <r>
      <rPr>
        <sz val="16"/>
        <rFont val="Times New Roman"/>
        <charset val="134"/>
      </rPr>
      <t>DN500</t>
    </r>
    <r>
      <rPr>
        <sz val="16"/>
        <rFont val="宋体"/>
        <charset val="134"/>
      </rPr>
      <t>钢带增强双壁波纹管</t>
    </r>
    <r>
      <rPr>
        <sz val="16"/>
        <rFont val="Times New Roman"/>
        <charset val="134"/>
      </rPr>
      <t>168.65m</t>
    </r>
    <r>
      <rPr>
        <sz val="16"/>
        <rFont val="宋体"/>
        <charset val="134"/>
      </rPr>
      <t>，雨水收集口</t>
    </r>
    <r>
      <rPr>
        <sz val="16"/>
        <rFont val="Times New Roman"/>
        <charset val="134"/>
      </rPr>
      <t>98</t>
    </r>
    <r>
      <rPr>
        <sz val="16"/>
        <rFont val="宋体"/>
        <charset val="134"/>
      </rPr>
      <t>座，开挖区域恢复</t>
    </r>
    <r>
      <rPr>
        <sz val="16"/>
        <rFont val="Times New Roman"/>
        <charset val="134"/>
      </rPr>
      <t>16cm</t>
    </r>
    <r>
      <rPr>
        <sz val="16"/>
        <rFont val="宋体"/>
        <charset val="134"/>
      </rPr>
      <t>水泥混凝土路面</t>
    </r>
    <r>
      <rPr>
        <sz val="16"/>
        <rFont val="Times New Roman"/>
        <charset val="134"/>
      </rPr>
      <t>7009.92</t>
    </r>
    <r>
      <rPr>
        <sz val="16"/>
        <rFont val="宋体"/>
        <charset val="134"/>
      </rPr>
      <t>㎡等。</t>
    </r>
  </si>
  <si>
    <t>恭门镇和美乡村建设项目</t>
  </si>
  <si>
    <t>麻崖村</t>
  </si>
  <si>
    <r>
      <rPr>
        <sz val="16"/>
        <rFont val="宋体"/>
        <charset val="134"/>
      </rPr>
      <t>麻崖村村内埋设</t>
    </r>
    <r>
      <rPr>
        <sz val="16"/>
        <rFont val="Times New Roman"/>
        <charset val="134"/>
      </rPr>
      <t xml:space="preserve"> DN600 </t>
    </r>
    <r>
      <rPr>
        <sz val="16"/>
        <rFont val="宋体"/>
        <charset val="134"/>
      </rPr>
      <t>雨水管网长度</t>
    </r>
    <r>
      <rPr>
        <sz val="16"/>
        <rFont val="Times New Roman"/>
        <charset val="134"/>
      </rPr>
      <t xml:space="preserve"> 160m</t>
    </r>
    <r>
      <rPr>
        <sz val="16"/>
        <rFont val="宋体"/>
        <charset val="134"/>
      </rPr>
      <t>、</t>
    </r>
    <r>
      <rPr>
        <sz val="16"/>
        <rFont val="Times New Roman"/>
        <charset val="134"/>
      </rPr>
      <t xml:space="preserve">DN500 </t>
    </r>
    <r>
      <rPr>
        <sz val="16"/>
        <rFont val="宋体"/>
        <charset val="134"/>
      </rPr>
      <t>雨水管网长度</t>
    </r>
    <r>
      <rPr>
        <sz val="16"/>
        <rFont val="Times New Roman"/>
        <charset val="134"/>
      </rPr>
      <t xml:space="preserve"> 155m</t>
    </r>
    <r>
      <rPr>
        <sz val="16"/>
        <rFont val="宋体"/>
        <charset val="134"/>
      </rPr>
      <t>、</t>
    </r>
    <r>
      <rPr>
        <sz val="16"/>
        <rFont val="Times New Roman"/>
        <charset val="134"/>
      </rPr>
      <t xml:space="preserve">DN400 </t>
    </r>
    <r>
      <rPr>
        <sz val="16"/>
        <rFont val="宋体"/>
        <charset val="134"/>
      </rPr>
      <t>雨水管网长度</t>
    </r>
    <r>
      <rPr>
        <sz val="16"/>
        <rFont val="Times New Roman"/>
        <charset val="134"/>
      </rPr>
      <t xml:space="preserve"> 2205m</t>
    </r>
    <r>
      <rPr>
        <sz val="16"/>
        <rFont val="宋体"/>
        <charset val="134"/>
      </rPr>
      <t>、拆除新建混凝土盖板排水渠长度</t>
    </r>
    <r>
      <rPr>
        <sz val="16"/>
        <rFont val="Times New Roman"/>
        <charset val="134"/>
      </rPr>
      <t>115m</t>
    </r>
    <r>
      <rPr>
        <sz val="16"/>
        <rFont val="宋体"/>
        <charset val="134"/>
      </rPr>
      <t>、拆除新建混凝土排水渠长度</t>
    </r>
    <r>
      <rPr>
        <sz val="16"/>
        <rFont val="Times New Roman"/>
        <charset val="134"/>
      </rPr>
      <t xml:space="preserve"> 472m</t>
    </r>
    <r>
      <rPr>
        <sz val="16"/>
        <rFont val="宋体"/>
        <charset val="134"/>
      </rPr>
      <t>、新建沉淀池</t>
    </r>
    <r>
      <rPr>
        <sz val="16"/>
        <rFont val="Times New Roman"/>
        <charset val="134"/>
      </rPr>
      <t xml:space="preserve"> 4 </t>
    </r>
    <r>
      <rPr>
        <sz val="16"/>
        <rFont val="宋体"/>
        <charset val="134"/>
      </rPr>
      <t>座、新增混凝土盖板长度</t>
    </r>
    <r>
      <rPr>
        <sz val="16"/>
        <rFont val="Times New Roman"/>
        <charset val="134"/>
      </rPr>
      <t xml:space="preserve"> 60m</t>
    </r>
    <r>
      <rPr>
        <sz val="16"/>
        <rFont val="宋体"/>
        <charset val="134"/>
      </rPr>
      <t>、破除恢复硬化路</t>
    </r>
    <r>
      <rPr>
        <sz val="16"/>
        <rFont val="Times New Roman"/>
        <charset val="134"/>
      </rPr>
      <t xml:space="preserve"> 3380 </t>
    </r>
    <r>
      <rPr>
        <sz val="16"/>
        <rFont val="宋体"/>
        <charset val="134"/>
      </rPr>
      <t>㎡、新建检查井</t>
    </r>
    <r>
      <rPr>
        <sz val="16"/>
        <rFont val="Times New Roman"/>
        <charset val="134"/>
      </rPr>
      <t xml:space="preserve"> 85 </t>
    </r>
    <r>
      <rPr>
        <sz val="16"/>
        <rFont val="宋体"/>
        <charset val="134"/>
      </rPr>
      <t>座、新建雨水收集口</t>
    </r>
    <r>
      <rPr>
        <sz val="16"/>
        <rFont val="Times New Roman"/>
        <charset val="134"/>
      </rPr>
      <t xml:space="preserve">124 </t>
    </r>
    <r>
      <rPr>
        <sz val="16"/>
        <rFont val="宋体"/>
        <charset val="134"/>
      </rPr>
      <t>座、挖方</t>
    </r>
    <r>
      <rPr>
        <sz val="16"/>
        <rFont val="Times New Roman"/>
        <charset val="134"/>
      </rPr>
      <t xml:space="preserve"> 400.0m³</t>
    </r>
    <r>
      <rPr>
        <sz val="16"/>
        <rFont val="宋体"/>
        <charset val="134"/>
      </rPr>
      <t>（土路直埋管网）、巷道硬化</t>
    </r>
    <r>
      <rPr>
        <sz val="16"/>
        <rFont val="Times New Roman"/>
        <charset val="134"/>
      </rPr>
      <t xml:space="preserve"> 2033 </t>
    </r>
    <r>
      <rPr>
        <sz val="16"/>
        <rFont val="宋体"/>
        <charset val="134"/>
      </rPr>
      <t>㎡、道路硬化</t>
    </r>
    <r>
      <rPr>
        <sz val="16"/>
        <rFont val="Times New Roman"/>
        <charset val="134"/>
      </rPr>
      <t>1560</t>
    </r>
    <r>
      <rPr>
        <sz val="16"/>
        <rFont val="宋体"/>
        <charset val="134"/>
      </rPr>
      <t>㎡、新建八字挡墙长度</t>
    </r>
    <r>
      <rPr>
        <sz val="16"/>
        <rFont val="Times New Roman"/>
        <charset val="134"/>
      </rPr>
      <t xml:space="preserve"> 9m</t>
    </r>
    <r>
      <rPr>
        <sz val="16"/>
        <rFont val="宋体"/>
        <charset val="134"/>
      </rPr>
      <t>、给水管恢复</t>
    </r>
    <r>
      <rPr>
        <sz val="16"/>
        <rFont val="Times New Roman"/>
        <charset val="134"/>
      </rPr>
      <t xml:space="preserve"> 1 </t>
    </r>
    <r>
      <rPr>
        <sz val="16"/>
        <rFont val="宋体"/>
        <charset val="134"/>
      </rPr>
      <t>项。</t>
    </r>
  </si>
  <si>
    <t>河北村</t>
  </si>
  <si>
    <r>
      <rPr>
        <sz val="16"/>
        <rFont val="宋体"/>
        <charset val="134"/>
      </rPr>
      <t>巷道硬化合计</t>
    </r>
    <r>
      <rPr>
        <sz val="16"/>
        <rFont val="Times New Roman"/>
        <charset val="134"/>
      </rPr>
      <t xml:space="preserve"> 11655 </t>
    </r>
    <r>
      <rPr>
        <sz val="16"/>
        <rFont val="宋体"/>
        <charset val="134"/>
      </rPr>
      <t>㎡（其中混凝土路面破除恢复</t>
    </r>
    <r>
      <rPr>
        <sz val="16"/>
        <rFont val="Times New Roman"/>
        <charset val="134"/>
      </rPr>
      <t xml:space="preserve"> 590 </t>
    </r>
    <r>
      <rPr>
        <sz val="16"/>
        <rFont val="宋体"/>
        <charset val="134"/>
      </rPr>
      <t>㎡，土路硬化</t>
    </r>
    <r>
      <rPr>
        <sz val="16"/>
        <rFont val="Times New Roman"/>
        <charset val="134"/>
      </rPr>
      <t xml:space="preserve"> 11065 </t>
    </r>
    <r>
      <rPr>
        <sz val="16"/>
        <rFont val="宋体"/>
        <charset val="134"/>
      </rPr>
      <t>㎡）；埋设</t>
    </r>
    <r>
      <rPr>
        <sz val="16"/>
        <rFont val="Times New Roman"/>
        <charset val="134"/>
      </rPr>
      <t xml:space="preserve"> DN400 </t>
    </r>
    <r>
      <rPr>
        <sz val="16"/>
        <rFont val="宋体"/>
        <charset val="134"/>
      </rPr>
      <t>雨水管网</t>
    </r>
    <r>
      <rPr>
        <sz val="16"/>
        <rFont val="Times New Roman"/>
        <charset val="134"/>
      </rPr>
      <t xml:space="preserve"> 664m</t>
    </r>
    <r>
      <rPr>
        <sz val="16"/>
        <rFont val="宋体"/>
        <charset val="134"/>
      </rPr>
      <t>；新建沉淀池</t>
    </r>
    <r>
      <rPr>
        <sz val="16"/>
        <rFont val="Times New Roman"/>
        <charset val="134"/>
      </rPr>
      <t xml:space="preserve">1 </t>
    </r>
    <r>
      <rPr>
        <sz val="16"/>
        <rFont val="宋体"/>
        <charset val="134"/>
      </rPr>
      <t>座；新建混凝土排水渠</t>
    </r>
    <r>
      <rPr>
        <sz val="16"/>
        <rFont val="Times New Roman"/>
        <charset val="134"/>
      </rPr>
      <t xml:space="preserve"> 74m</t>
    </r>
    <r>
      <rPr>
        <sz val="16"/>
        <rFont val="宋体"/>
        <charset val="134"/>
      </rPr>
      <t>（其中混凝土盖板渠</t>
    </r>
    <r>
      <rPr>
        <sz val="16"/>
        <rFont val="Times New Roman"/>
        <charset val="134"/>
      </rPr>
      <t xml:space="preserve"> 20m</t>
    </r>
    <r>
      <rPr>
        <sz val="16"/>
        <rFont val="宋体"/>
        <charset val="134"/>
      </rPr>
      <t>，混凝土明渠</t>
    </r>
    <r>
      <rPr>
        <sz val="16"/>
        <rFont val="Times New Roman"/>
        <charset val="134"/>
      </rPr>
      <t xml:space="preserve"> 54m</t>
    </r>
    <r>
      <rPr>
        <sz val="16"/>
        <rFont val="宋体"/>
        <charset val="134"/>
      </rPr>
      <t>）；埋设过路波纹管</t>
    </r>
    <r>
      <rPr>
        <sz val="16"/>
        <rFont val="Times New Roman"/>
        <charset val="134"/>
      </rPr>
      <t xml:space="preserve"> 5m</t>
    </r>
    <r>
      <rPr>
        <sz val="16"/>
        <rFont val="宋体"/>
        <charset val="134"/>
      </rPr>
      <t>；土方处理</t>
    </r>
    <r>
      <rPr>
        <sz val="16"/>
        <rFont val="Times New Roman"/>
        <charset val="134"/>
      </rPr>
      <t xml:space="preserve"> 1 </t>
    </r>
    <r>
      <rPr>
        <sz val="16"/>
        <rFont val="宋体"/>
        <charset val="134"/>
      </rPr>
      <t>项；新建检查井</t>
    </r>
    <r>
      <rPr>
        <sz val="16"/>
        <rFont val="Times New Roman"/>
        <charset val="134"/>
      </rPr>
      <t xml:space="preserve"> 29 </t>
    </r>
    <r>
      <rPr>
        <sz val="16"/>
        <rFont val="宋体"/>
        <charset val="134"/>
      </rPr>
      <t>座；新建雨水收集口</t>
    </r>
    <r>
      <rPr>
        <sz val="16"/>
        <rFont val="Times New Roman"/>
        <charset val="134"/>
      </rPr>
      <t xml:space="preserve">46 </t>
    </r>
    <r>
      <rPr>
        <sz val="16"/>
        <rFont val="宋体"/>
        <charset val="134"/>
      </rPr>
      <t>个；埋设</t>
    </r>
    <r>
      <rPr>
        <sz val="16"/>
        <rFont val="Times New Roman"/>
        <charset val="134"/>
      </rPr>
      <t xml:space="preserve"> 160PVC </t>
    </r>
    <r>
      <rPr>
        <sz val="16"/>
        <rFont val="宋体"/>
        <charset val="134"/>
      </rPr>
      <t>管</t>
    </r>
    <r>
      <rPr>
        <sz val="16"/>
        <rFont val="Times New Roman"/>
        <charset val="134"/>
      </rPr>
      <t xml:space="preserve"> 192m</t>
    </r>
    <r>
      <rPr>
        <sz val="16"/>
        <rFont val="宋体"/>
        <charset val="134"/>
      </rPr>
      <t>；给水管破除恢复</t>
    </r>
    <r>
      <rPr>
        <sz val="16"/>
        <rFont val="Times New Roman"/>
        <charset val="134"/>
      </rPr>
      <t xml:space="preserve"> 1 </t>
    </r>
    <r>
      <rPr>
        <sz val="16"/>
        <rFont val="宋体"/>
        <charset val="134"/>
      </rPr>
      <t>项等工程。</t>
    </r>
  </si>
  <si>
    <t>马关镇和美乡村建设项目</t>
  </si>
  <si>
    <t>马堡村</t>
  </si>
  <si>
    <r>
      <t>1.</t>
    </r>
    <r>
      <rPr>
        <sz val="16"/>
        <rFont val="宋体"/>
        <charset val="134"/>
      </rPr>
      <t>新建</t>
    </r>
    <r>
      <rPr>
        <sz val="16"/>
        <rFont val="Times New Roman"/>
        <charset val="134"/>
      </rPr>
      <t>DN300</t>
    </r>
    <r>
      <rPr>
        <sz val="16"/>
        <rFont val="宋体"/>
        <charset val="134"/>
      </rPr>
      <t>雨水管道</t>
    </r>
    <r>
      <rPr>
        <sz val="16"/>
        <rFont val="Times New Roman"/>
        <charset val="134"/>
      </rPr>
      <t>840m</t>
    </r>
    <r>
      <rPr>
        <sz val="16"/>
        <rFont val="宋体"/>
        <charset val="134"/>
      </rPr>
      <t>，雨水支管</t>
    </r>
    <r>
      <rPr>
        <sz val="16"/>
        <rFont val="Times New Roman"/>
        <charset val="134"/>
      </rPr>
      <t>220m</t>
    </r>
    <r>
      <rPr>
        <sz val="16"/>
        <rFont val="宋体"/>
        <charset val="134"/>
      </rPr>
      <t>，检查井</t>
    </r>
    <r>
      <rPr>
        <sz val="16"/>
        <rFont val="Times New Roman"/>
        <charset val="134"/>
      </rPr>
      <t>42</t>
    </r>
    <r>
      <rPr>
        <sz val="16"/>
        <rFont val="宋体"/>
        <charset val="134"/>
      </rPr>
      <t>座。</t>
    </r>
    <r>
      <rPr>
        <sz val="16"/>
        <rFont val="Times New Roman"/>
        <charset val="134"/>
      </rPr>
      <t xml:space="preserve"> 2</t>
    </r>
    <r>
      <rPr>
        <sz val="16"/>
        <rFont val="宋体"/>
        <charset val="134"/>
      </rPr>
      <t>、新建污水管道</t>
    </r>
    <r>
      <rPr>
        <sz val="16"/>
        <rFont val="Times New Roman"/>
        <charset val="134"/>
      </rPr>
      <t>850m</t>
    </r>
    <r>
      <rPr>
        <sz val="16"/>
        <rFont val="宋体"/>
        <charset val="134"/>
      </rPr>
      <t>，污水支管</t>
    </r>
    <r>
      <rPr>
        <sz val="16"/>
        <rFont val="Times New Roman"/>
        <charset val="134"/>
      </rPr>
      <t>250m</t>
    </r>
    <r>
      <rPr>
        <sz val="16"/>
        <rFont val="宋体"/>
        <charset val="134"/>
      </rPr>
      <t>，污水检查井</t>
    </r>
    <r>
      <rPr>
        <sz val="16"/>
        <rFont val="Times New Roman"/>
        <charset val="134"/>
      </rPr>
      <t>55</t>
    </r>
    <r>
      <rPr>
        <sz val="16"/>
        <rFont val="宋体"/>
        <charset val="134"/>
      </rPr>
      <t>座。</t>
    </r>
    <r>
      <rPr>
        <sz val="16"/>
        <rFont val="Times New Roman"/>
        <charset val="134"/>
      </rPr>
      <t>3</t>
    </r>
    <r>
      <rPr>
        <sz val="16"/>
        <rFont val="宋体"/>
        <charset val="134"/>
      </rPr>
      <t>、混凝土路面恢复长度</t>
    </r>
    <r>
      <rPr>
        <sz val="16"/>
        <rFont val="Times New Roman"/>
        <charset val="134"/>
      </rPr>
      <t>2160m</t>
    </r>
    <r>
      <rPr>
        <sz val="16"/>
        <rFont val="宋体"/>
        <charset val="134"/>
      </rPr>
      <t>，共计</t>
    </r>
    <r>
      <rPr>
        <sz val="16"/>
        <rFont val="Times New Roman"/>
        <charset val="134"/>
      </rPr>
      <t>6960</t>
    </r>
    <r>
      <rPr>
        <sz val="16"/>
        <rFont val="宋体"/>
        <charset val="134"/>
      </rPr>
      <t>㎡。</t>
    </r>
    <r>
      <rPr>
        <sz val="16"/>
        <rFont val="Times New Roman"/>
        <charset val="134"/>
      </rPr>
      <t>4</t>
    </r>
    <r>
      <rPr>
        <sz val="16"/>
        <rFont val="宋体"/>
        <charset val="134"/>
      </rPr>
      <t>、氧化塘一座。</t>
    </r>
  </si>
  <si>
    <t>庙湾村</t>
  </si>
  <si>
    <t>1.埋设DN400污水管网（双壁波纹管）长度2063m。2、埋设DN400雨水管网（双壁波纹管）长度787m。3、混凝土巷道破除恢复共计6232.5㎡。4、土路硬化共计1310㎡。5、新建检查井82座。6、新建雨水收集口120个。7、排水渠维修共计30m。8、给水管破除恢复1项。9、新建氧化池1座（50m³）。</t>
  </si>
  <si>
    <t>张棉驿乡和美乡村建设项目</t>
  </si>
  <si>
    <t>马夭村</t>
  </si>
  <si>
    <t>本工程新建雨水管网总长2405m，其中DN200HDPE双壁波纹管200m，DN300HDPE双壁波纹管1375m，DN400HDPE双壁波纹管830m，DN1000钢筋混凝土排水管15m，管网均采用直埋敷设；新建1000*1000(mm）矩形混凝土检查井28座，雨水进水口160座，雨水水管均采用直埋，拆除及清运2405m，路面硬化4511㎡，氧化塘2座、过路管涵6m，混凝土60排水渠80m，30盖板渠196m，浆砌石渠壁100m(1.2m高），四组排水边沟1000m.</t>
  </si>
  <si>
    <t>胡川镇和美乡村建设项目</t>
  </si>
  <si>
    <t>潘峪村</t>
  </si>
  <si>
    <r>
      <t>新建雨污主管网</t>
    </r>
    <r>
      <rPr>
        <sz val="16"/>
        <rFont val="Times New Roman"/>
        <charset val="134"/>
      </rPr>
      <t>5</t>
    </r>
    <r>
      <rPr>
        <sz val="16"/>
        <rFont val="宋体"/>
        <charset val="134"/>
      </rPr>
      <t>条，巷道支管网</t>
    </r>
    <r>
      <rPr>
        <sz val="16"/>
        <rFont val="Times New Roman"/>
        <charset val="134"/>
      </rPr>
      <t>38</t>
    </r>
    <r>
      <rPr>
        <sz val="16"/>
        <rFont val="宋体"/>
        <charset val="134"/>
      </rPr>
      <t>条，管网总长度</t>
    </r>
    <r>
      <rPr>
        <sz val="16"/>
        <rFont val="Times New Roman"/>
        <charset val="134"/>
      </rPr>
      <t>2107</t>
    </r>
    <r>
      <rPr>
        <sz val="16"/>
        <rFont val="宋体"/>
        <charset val="134"/>
      </rPr>
      <t>米（含路面破除及恢复），其中</t>
    </r>
    <r>
      <rPr>
        <sz val="16"/>
        <rFont val="Times New Roman"/>
        <charset val="134"/>
      </rPr>
      <t>DN300</t>
    </r>
    <r>
      <rPr>
        <sz val="16"/>
        <rFont val="宋体"/>
        <charset val="134"/>
      </rPr>
      <t>管网</t>
    </r>
    <r>
      <rPr>
        <sz val="16"/>
        <rFont val="Times New Roman"/>
        <charset val="134"/>
      </rPr>
      <t>907</t>
    </r>
    <r>
      <rPr>
        <sz val="16"/>
        <rFont val="宋体"/>
        <charset val="134"/>
      </rPr>
      <t>米，</t>
    </r>
    <r>
      <rPr>
        <sz val="16"/>
        <rFont val="Times New Roman"/>
        <charset val="134"/>
      </rPr>
      <t>DN400</t>
    </r>
    <r>
      <rPr>
        <sz val="16"/>
        <rFont val="宋体"/>
        <charset val="134"/>
      </rPr>
      <t>管网</t>
    </r>
    <r>
      <rPr>
        <sz val="16"/>
        <rFont val="Times New Roman"/>
        <charset val="134"/>
      </rPr>
      <t>1200</t>
    </r>
    <r>
      <rPr>
        <sz val="16"/>
        <rFont val="宋体"/>
        <charset val="134"/>
      </rPr>
      <t>米，检查井</t>
    </r>
    <r>
      <rPr>
        <sz val="16"/>
        <rFont val="Times New Roman"/>
        <charset val="134"/>
      </rPr>
      <t>25</t>
    </r>
    <r>
      <rPr>
        <sz val="16"/>
        <rFont val="宋体"/>
        <charset val="134"/>
      </rPr>
      <t>座，配套农户进水口</t>
    </r>
    <r>
      <rPr>
        <sz val="16"/>
        <rFont val="Times New Roman"/>
        <charset val="134"/>
      </rPr>
      <t>140</t>
    </r>
    <r>
      <rPr>
        <sz val="16"/>
        <rFont val="宋体"/>
        <charset val="134"/>
      </rPr>
      <t>座，排水明渠</t>
    </r>
    <r>
      <rPr>
        <sz val="16"/>
        <rFont val="Times New Roman"/>
        <charset val="134"/>
      </rPr>
      <t>100</t>
    </r>
    <r>
      <rPr>
        <sz val="16"/>
        <rFont val="宋体"/>
        <charset val="134"/>
      </rPr>
      <t>米，浆砌石渠壁</t>
    </r>
    <r>
      <rPr>
        <sz val="16"/>
        <rFont val="Times New Roman"/>
        <charset val="134"/>
      </rPr>
      <t>45m</t>
    </r>
    <r>
      <rPr>
        <sz val="16"/>
        <rFont val="宋体"/>
        <charset val="134"/>
      </rPr>
      <t>，路面铲除及恢复</t>
    </r>
    <r>
      <rPr>
        <sz val="16"/>
        <rFont val="Times New Roman"/>
        <charset val="134"/>
      </rPr>
      <t>1150</t>
    </r>
    <r>
      <rPr>
        <sz val="16"/>
        <rFont val="宋体"/>
        <charset val="134"/>
      </rPr>
      <t>㎡，新建</t>
    </r>
    <r>
      <rPr>
        <sz val="16"/>
        <rFont val="Times New Roman"/>
        <charset val="134"/>
      </rPr>
      <t>104</t>
    </r>
    <r>
      <rPr>
        <sz val="16"/>
        <rFont val="宋体"/>
        <charset val="134"/>
      </rPr>
      <t>㎡人工湿地（氧化塘</t>
    </r>
    <r>
      <rPr>
        <sz val="16"/>
        <rFont val="Times New Roman"/>
        <charset val="134"/>
      </rPr>
      <t>1</t>
    </r>
    <r>
      <rPr>
        <sz val="16"/>
        <rFont val="宋体"/>
        <charset val="134"/>
      </rPr>
      <t>座（含人工湿地铁艺围栏</t>
    </r>
    <r>
      <rPr>
        <sz val="16"/>
        <rFont val="Times New Roman"/>
        <charset val="134"/>
      </rPr>
      <t>52m</t>
    </r>
    <r>
      <rPr>
        <sz val="16"/>
        <rFont val="宋体"/>
        <charset val="134"/>
      </rPr>
      <t>）。</t>
    </r>
  </si>
  <si>
    <t>刘源村</t>
  </si>
  <si>
    <r>
      <rPr>
        <sz val="16"/>
        <rFont val="宋体"/>
        <charset val="134"/>
      </rPr>
      <t>新建雨污主管网</t>
    </r>
    <r>
      <rPr>
        <sz val="16"/>
        <rFont val="Times New Roman"/>
        <charset val="134"/>
      </rPr>
      <t>6</t>
    </r>
    <r>
      <rPr>
        <sz val="16"/>
        <rFont val="宋体"/>
        <charset val="134"/>
      </rPr>
      <t>条，巷道支管网</t>
    </r>
    <r>
      <rPr>
        <sz val="16"/>
        <rFont val="Times New Roman"/>
        <charset val="134"/>
      </rPr>
      <t>42</t>
    </r>
    <r>
      <rPr>
        <sz val="16"/>
        <rFont val="宋体"/>
        <charset val="134"/>
      </rPr>
      <t>条，管网总长度</t>
    </r>
    <r>
      <rPr>
        <sz val="16"/>
        <rFont val="Times New Roman"/>
        <charset val="134"/>
      </rPr>
      <t>3049</t>
    </r>
    <r>
      <rPr>
        <sz val="16"/>
        <rFont val="宋体"/>
        <charset val="134"/>
      </rPr>
      <t>米（含路面破除及恢复），其中</t>
    </r>
    <r>
      <rPr>
        <sz val="16"/>
        <rFont val="Times New Roman"/>
        <charset val="134"/>
      </rPr>
      <t>DN300</t>
    </r>
    <r>
      <rPr>
        <sz val="16"/>
        <rFont val="宋体"/>
        <charset val="134"/>
      </rPr>
      <t>管网</t>
    </r>
    <r>
      <rPr>
        <sz val="16"/>
        <rFont val="Times New Roman"/>
        <charset val="134"/>
      </rPr>
      <t>2431</t>
    </r>
    <r>
      <rPr>
        <sz val="16"/>
        <rFont val="宋体"/>
        <charset val="134"/>
      </rPr>
      <t>米，</t>
    </r>
    <r>
      <rPr>
        <sz val="16"/>
        <rFont val="Times New Roman"/>
        <charset val="134"/>
      </rPr>
      <t>DN400</t>
    </r>
    <r>
      <rPr>
        <sz val="16"/>
        <rFont val="宋体"/>
        <charset val="134"/>
      </rPr>
      <t>管网</t>
    </r>
    <r>
      <rPr>
        <sz val="16"/>
        <rFont val="Times New Roman"/>
        <charset val="134"/>
      </rPr>
      <t>618</t>
    </r>
    <r>
      <rPr>
        <sz val="16"/>
        <rFont val="宋体"/>
        <charset val="134"/>
      </rPr>
      <t>米，检查井</t>
    </r>
    <r>
      <rPr>
        <sz val="16"/>
        <rFont val="Times New Roman"/>
        <charset val="134"/>
      </rPr>
      <t>30</t>
    </r>
    <r>
      <rPr>
        <sz val="16"/>
        <rFont val="宋体"/>
        <charset val="134"/>
      </rPr>
      <t>座，配套农户进水口</t>
    </r>
    <r>
      <rPr>
        <sz val="16"/>
        <rFont val="Times New Roman"/>
        <charset val="134"/>
      </rPr>
      <t>155</t>
    </r>
    <r>
      <rPr>
        <sz val="16"/>
        <rFont val="宋体"/>
        <charset val="134"/>
      </rPr>
      <t>个，路面铲除及恢复</t>
    </r>
    <r>
      <rPr>
        <sz val="16"/>
        <rFont val="Times New Roman"/>
        <charset val="134"/>
      </rPr>
      <t>1400</t>
    </r>
    <r>
      <rPr>
        <sz val="16"/>
        <rFont val="宋体"/>
        <charset val="134"/>
      </rPr>
      <t>㎡，新建</t>
    </r>
    <r>
      <rPr>
        <sz val="16"/>
        <rFont val="Times New Roman"/>
        <charset val="134"/>
      </rPr>
      <t>104</t>
    </r>
    <r>
      <rPr>
        <sz val="16"/>
        <rFont val="宋体"/>
        <charset val="134"/>
      </rPr>
      <t>㎡人工湿地（氧化塘）</t>
    </r>
    <r>
      <rPr>
        <sz val="16"/>
        <rFont val="Times New Roman"/>
        <charset val="134"/>
      </rPr>
      <t>1</t>
    </r>
    <r>
      <rPr>
        <sz val="16"/>
        <rFont val="宋体"/>
        <charset val="134"/>
      </rPr>
      <t>座（人工湿地铁艺围栏</t>
    </r>
    <r>
      <rPr>
        <sz val="16"/>
        <rFont val="Times New Roman"/>
        <charset val="134"/>
      </rPr>
      <t xml:space="preserve"> 52m</t>
    </r>
    <r>
      <rPr>
        <sz val="16"/>
        <rFont val="宋体"/>
        <charset val="134"/>
      </rPr>
      <t>），</t>
    </r>
    <r>
      <rPr>
        <sz val="16"/>
        <rFont val="Times New Roman"/>
        <charset val="134"/>
      </rPr>
      <t>1m*1m</t>
    </r>
    <r>
      <rPr>
        <sz val="16"/>
        <rFont val="宋体"/>
        <charset val="134"/>
      </rPr>
      <t>水渠</t>
    </r>
    <r>
      <rPr>
        <sz val="16"/>
        <rFont val="Times New Roman"/>
        <charset val="134"/>
      </rPr>
      <t>20m,1#</t>
    </r>
    <r>
      <rPr>
        <sz val="16"/>
        <rFont val="宋体"/>
        <charset val="134"/>
      </rPr>
      <t>集水池（</t>
    </r>
    <r>
      <rPr>
        <sz val="16"/>
        <rFont val="Times New Roman"/>
        <charset val="134"/>
      </rPr>
      <t>2m*1.5m*1.5m</t>
    </r>
    <r>
      <rPr>
        <sz val="16"/>
        <rFont val="宋体"/>
        <charset val="134"/>
      </rPr>
      <t>）</t>
    </r>
    <r>
      <rPr>
        <sz val="16"/>
        <rFont val="Times New Roman"/>
        <charset val="134"/>
      </rPr>
      <t>1</t>
    </r>
    <r>
      <rPr>
        <sz val="16"/>
        <rFont val="宋体"/>
        <charset val="134"/>
      </rPr>
      <t>座，</t>
    </r>
    <r>
      <rPr>
        <sz val="16"/>
        <rFont val="Times New Roman"/>
        <charset val="134"/>
      </rPr>
      <t>2#</t>
    </r>
    <r>
      <rPr>
        <sz val="16"/>
        <rFont val="宋体"/>
        <charset val="134"/>
      </rPr>
      <t>集水池（</t>
    </r>
    <r>
      <rPr>
        <sz val="16"/>
        <rFont val="Times New Roman"/>
        <charset val="134"/>
      </rPr>
      <t>2m*3m*2m</t>
    </r>
    <r>
      <rPr>
        <sz val="16"/>
        <rFont val="宋体"/>
        <charset val="134"/>
      </rPr>
      <t>）</t>
    </r>
    <r>
      <rPr>
        <sz val="16"/>
        <rFont val="Times New Roman"/>
        <charset val="134"/>
      </rPr>
      <t>1</t>
    </r>
    <r>
      <rPr>
        <sz val="16"/>
        <rFont val="宋体"/>
        <charset val="134"/>
      </rPr>
      <t>座。</t>
    </r>
  </si>
  <si>
    <t>刘堡镇和美乡村建设项目</t>
  </si>
  <si>
    <t>杜家村</t>
  </si>
  <si>
    <r>
      <rPr>
        <sz val="16"/>
        <rFont val="宋体"/>
        <charset val="134"/>
      </rPr>
      <t>破除新建路面共计</t>
    </r>
    <r>
      <rPr>
        <sz val="16"/>
        <rFont val="Times New Roman"/>
        <charset val="134"/>
      </rPr>
      <t>3234.68</t>
    </r>
    <r>
      <rPr>
        <sz val="16"/>
        <rFont val="宋体"/>
        <charset val="134"/>
      </rPr>
      <t>平方米；新建氧化塘一座；铺设</t>
    </r>
    <r>
      <rPr>
        <sz val="16"/>
        <rFont val="Times New Roman"/>
        <charset val="134"/>
      </rPr>
      <t>DN225</t>
    </r>
    <r>
      <rPr>
        <sz val="16"/>
        <rFont val="宋体"/>
        <charset val="134"/>
      </rPr>
      <t>双壁波纹管污水管</t>
    </r>
    <r>
      <rPr>
        <sz val="16"/>
        <rFont val="Times New Roman"/>
        <charset val="134"/>
      </rPr>
      <t>310</t>
    </r>
    <r>
      <rPr>
        <sz val="16"/>
        <rFont val="宋体"/>
        <charset val="134"/>
      </rPr>
      <t>米；铺设</t>
    </r>
    <r>
      <rPr>
        <sz val="16"/>
        <rFont val="Times New Roman"/>
        <charset val="134"/>
      </rPr>
      <t>DN400</t>
    </r>
    <r>
      <rPr>
        <sz val="16"/>
        <rFont val="宋体"/>
        <charset val="134"/>
      </rPr>
      <t>双壁波纹管污水管</t>
    </r>
    <r>
      <rPr>
        <sz val="16"/>
        <rFont val="Times New Roman"/>
        <charset val="134"/>
      </rPr>
      <t>1239</t>
    </r>
    <r>
      <rPr>
        <sz val="16"/>
        <rFont val="宋体"/>
        <charset val="134"/>
      </rPr>
      <t>米；砖砌污水检查井</t>
    </r>
    <r>
      <rPr>
        <sz val="16"/>
        <rFont val="Times New Roman"/>
        <charset val="134"/>
      </rPr>
      <t>130</t>
    </r>
    <r>
      <rPr>
        <sz val="16"/>
        <rFont val="宋体"/>
        <charset val="134"/>
      </rPr>
      <t>座及破损巷道恢复自来水管道。</t>
    </r>
  </si>
  <si>
    <r>
      <rPr>
        <sz val="16"/>
        <rFont val="宋体"/>
        <charset val="134"/>
      </rPr>
      <t>第一部分场地硬化：硬化晾晒场</t>
    </r>
    <r>
      <rPr>
        <sz val="16"/>
        <rFont val="Times New Roman"/>
        <charset val="134"/>
      </rPr>
      <t>3039</t>
    </r>
    <r>
      <rPr>
        <sz val="16"/>
        <rFont val="宋体"/>
        <charset val="134"/>
      </rPr>
      <t>平方米；新建生态停车场</t>
    </r>
    <r>
      <rPr>
        <sz val="16"/>
        <rFont val="Times New Roman"/>
        <charset val="134"/>
      </rPr>
      <t>1523</t>
    </r>
    <r>
      <rPr>
        <sz val="16"/>
        <rFont val="宋体"/>
        <charset val="134"/>
      </rPr>
      <t>平方米；铺设</t>
    </r>
    <r>
      <rPr>
        <sz val="16"/>
        <rFont val="Times New Roman"/>
        <charset val="134"/>
      </rPr>
      <t>DN300</t>
    </r>
    <r>
      <rPr>
        <sz val="16"/>
        <rFont val="宋体"/>
        <charset val="134"/>
      </rPr>
      <t>雨水管</t>
    </r>
    <r>
      <rPr>
        <sz val="16"/>
        <rFont val="Times New Roman"/>
        <charset val="134"/>
      </rPr>
      <t>143</t>
    </r>
    <r>
      <rPr>
        <sz val="16"/>
        <rFont val="宋体"/>
        <charset val="134"/>
      </rPr>
      <t>米、雨水收集口</t>
    </r>
    <r>
      <rPr>
        <sz val="16"/>
        <rFont val="Times New Roman"/>
        <charset val="134"/>
      </rPr>
      <t>8</t>
    </r>
    <r>
      <rPr>
        <sz val="16"/>
        <rFont val="宋体"/>
        <charset val="134"/>
      </rPr>
      <t>组</t>
    </r>
    <r>
      <rPr>
        <sz val="16"/>
        <rFont val="Times New Roman"/>
        <charset val="134"/>
      </rPr>
      <t xml:space="preserve">
</t>
    </r>
    <r>
      <rPr>
        <sz val="16"/>
        <rFont val="宋体"/>
        <charset val="134"/>
      </rPr>
      <t>第二部分挡土墙：刘堡镇生态及地质灾害避险搬迁安置点砌筑片石护坡</t>
    </r>
    <r>
      <rPr>
        <sz val="16"/>
        <rFont val="Times New Roman"/>
        <charset val="134"/>
      </rPr>
      <t>375.00</t>
    </r>
    <r>
      <rPr>
        <sz val="16"/>
        <rFont val="宋体"/>
        <charset val="134"/>
      </rPr>
      <t>立方米。</t>
    </r>
    <r>
      <rPr>
        <sz val="16"/>
        <rFont val="Times New Roman"/>
        <charset val="134"/>
      </rPr>
      <t xml:space="preserve">
</t>
    </r>
    <r>
      <rPr>
        <sz val="16"/>
        <rFont val="宋体"/>
        <charset val="134"/>
      </rPr>
      <t>第三部分基础设施：铺设</t>
    </r>
    <r>
      <rPr>
        <sz val="16"/>
        <rFont val="Times New Roman"/>
        <charset val="134"/>
      </rPr>
      <t>DN300</t>
    </r>
    <r>
      <rPr>
        <sz val="16"/>
        <rFont val="宋体"/>
        <charset val="134"/>
      </rPr>
      <t>雨水管和污水管各</t>
    </r>
    <r>
      <rPr>
        <sz val="16"/>
        <rFont val="Times New Roman"/>
        <charset val="134"/>
      </rPr>
      <t>392</t>
    </r>
    <r>
      <rPr>
        <sz val="16"/>
        <rFont val="宋体"/>
        <charset val="134"/>
      </rPr>
      <t>米、检查井</t>
    </r>
    <r>
      <rPr>
        <sz val="16"/>
        <rFont val="Times New Roman"/>
        <charset val="134"/>
      </rPr>
      <t>18</t>
    </r>
    <r>
      <rPr>
        <sz val="16"/>
        <rFont val="宋体"/>
        <charset val="134"/>
      </rPr>
      <t>个，雨水收集口</t>
    </r>
    <r>
      <rPr>
        <sz val="16"/>
        <rFont val="Times New Roman"/>
        <charset val="134"/>
      </rPr>
      <t>9</t>
    </r>
    <r>
      <rPr>
        <sz val="16"/>
        <rFont val="宋体"/>
        <charset val="134"/>
      </rPr>
      <t>个。</t>
    </r>
    <r>
      <rPr>
        <sz val="16"/>
        <rFont val="Times New Roman"/>
        <charset val="134"/>
      </rPr>
      <t xml:space="preserve">
</t>
    </r>
    <r>
      <rPr>
        <sz val="16"/>
        <rFont val="宋体"/>
        <charset val="134"/>
      </rPr>
      <t>第四部分排水工程：原有路面拆除加恢复</t>
    </r>
    <r>
      <rPr>
        <sz val="16"/>
        <rFont val="Times New Roman"/>
        <charset val="134"/>
      </rPr>
      <t>2600</t>
    </r>
    <r>
      <rPr>
        <sz val="16"/>
        <rFont val="宋体"/>
        <charset val="134"/>
      </rPr>
      <t>平方米，铺设</t>
    </r>
    <r>
      <rPr>
        <sz val="16"/>
        <rFont val="Times New Roman"/>
        <charset val="134"/>
      </rPr>
      <t>DN600</t>
    </r>
    <r>
      <rPr>
        <sz val="16"/>
        <rFont val="宋体"/>
        <charset val="134"/>
      </rPr>
      <t>雨水管和</t>
    </r>
    <r>
      <rPr>
        <sz val="16"/>
        <rFont val="Times New Roman"/>
        <charset val="134"/>
      </rPr>
      <t>DN400</t>
    </r>
    <r>
      <rPr>
        <sz val="16"/>
        <rFont val="宋体"/>
        <charset val="134"/>
      </rPr>
      <t>污水管各</t>
    </r>
    <r>
      <rPr>
        <sz val="16"/>
        <rFont val="Times New Roman"/>
        <charset val="134"/>
      </rPr>
      <t>190</t>
    </r>
    <r>
      <rPr>
        <sz val="16"/>
        <rFont val="宋体"/>
        <charset val="134"/>
      </rPr>
      <t>米、检查井</t>
    </r>
    <r>
      <rPr>
        <sz val="16"/>
        <rFont val="Times New Roman"/>
        <charset val="134"/>
      </rPr>
      <t>14</t>
    </r>
    <r>
      <rPr>
        <sz val="16"/>
        <rFont val="宋体"/>
        <charset val="134"/>
      </rPr>
      <t>个，雨水收集口</t>
    </r>
    <r>
      <rPr>
        <sz val="16"/>
        <rFont val="Times New Roman"/>
        <charset val="134"/>
      </rPr>
      <t>14</t>
    </r>
    <r>
      <rPr>
        <sz val="16"/>
        <rFont val="宋体"/>
        <charset val="134"/>
      </rPr>
      <t>个，垃圾外运</t>
    </r>
    <r>
      <rPr>
        <sz val="16"/>
        <rFont val="Times New Roman"/>
        <charset val="134"/>
      </rPr>
      <t>390</t>
    </r>
    <r>
      <rPr>
        <sz val="16"/>
        <rFont val="宋体"/>
        <charset val="134"/>
      </rPr>
      <t>立方米。</t>
    </r>
  </si>
  <si>
    <t>川王镇和美乡村建设项目</t>
  </si>
  <si>
    <t>川王村</t>
  </si>
  <si>
    <t>川王村阴山组巷道硬化4951.4平方米，双壁波纹管1211m，桥底浆砌石砌筑105㎡，集水池2座，盖板渠46m，混凝土明渠37m，混凝土管涵36m，水渠维修41m，砖砌检查井15个，雨水口122个。</t>
  </si>
  <si>
    <t>铁洼村</t>
  </si>
  <si>
    <t>巷道硬化8945平方米，双壁波纹管125m，砖砌检查井1个，雨水口4个，混凝土明渠271m，集水池1座，混凝土管涵6个。</t>
  </si>
  <si>
    <t>大阳镇和美乡村建设项目</t>
  </si>
  <si>
    <t>大阳村</t>
  </si>
  <si>
    <t>建设内容为主巷道硬化700平方米；入户路硬化723平方米；巷道硬化430平方米，拆除重建人行道渗水砖47平方米；DN500 HDPE双壁波纹管750米；DN300 HDPE双壁波纹管730米；铸铁水篦子（集水井）62个；检查井13个；拆除DN500 HDPE双壁波纹管1021米；拆除铸铁水篦子（集水井）50个；矩形排水沟+盖板15米；矩形排水沟15米；边沟涵1021米；回填介质填料225平方米；铁艺护栏60米</t>
  </si>
  <si>
    <t>太原村</t>
  </si>
  <si>
    <t>主要建设内容包括：巷道硬化1800.00m2，1#路口挡墙10m，2#路口挡墙10m，排水渠400m，排污渠80m（直径300钢壁波纹管），1#排水及排污渠400.00m（直径200钢壁波纹管），2#排水及排污渠720.00（直径300钢壁波纹管）m，1#排洪沟盖板（宽3米）10m，2#排洪沟盖板（宽2米）45m，砖砌挡墙35.00m（高0.5米），出地面3米挡土墙20.00m，过路涵管8.00m，挖运土方100m³。</t>
  </si>
  <si>
    <t>连五乡和美乡村建设项目</t>
  </si>
  <si>
    <t>陈家村</t>
  </si>
  <si>
    <r>
      <rPr>
        <sz val="16"/>
        <rFont val="宋体"/>
        <charset val="134"/>
      </rPr>
      <t>拟破除混凝土路面恢复</t>
    </r>
    <r>
      <rPr>
        <sz val="16"/>
        <rFont val="Times New Roman"/>
        <charset val="134"/>
      </rPr>
      <t>9236</t>
    </r>
    <r>
      <rPr>
        <sz val="16"/>
        <rFont val="宋体"/>
        <charset val="134"/>
      </rPr>
      <t>平方米，埋设污水管网</t>
    </r>
    <r>
      <rPr>
        <sz val="16"/>
        <rFont val="Times New Roman"/>
        <charset val="134"/>
      </rPr>
      <t>845</t>
    </r>
    <r>
      <rPr>
        <sz val="16"/>
        <rFont val="宋体"/>
        <charset val="134"/>
      </rPr>
      <t>米（其中</t>
    </r>
    <r>
      <rPr>
        <sz val="16"/>
        <rFont val="Times New Roman"/>
        <charset val="134"/>
      </rPr>
      <t>DN500</t>
    </r>
    <r>
      <rPr>
        <sz val="16"/>
        <rFont val="宋体"/>
        <charset val="134"/>
      </rPr>
      <t>管网</t>
    </r>
    <r>
      <rPr>
        <sz val="16"/>
        <rFont val="Times New Roman"/>
        <charset val="134"/>
      </rPr>
      <t>540</t>
    </r>
    <r>
      <rPr>
        <sz val="16"/>
        <rFont val="宋体"/>
        <charset val="134"/>
      </rPr>
      <t>米，</t>
    </r>
    <r>
      <rPr>
        <sz val="16"/>
        <rFont val="Times New Roman"/>
        <charset val="134"/>
      </rPr>
      <t>DN400</t>
    </r>
    <r>
      <rPr>
        <sz val="16"/>
        <rFont val="宋体"/>
        <charset val="134"/>
      </rPr>
      <t>管网</t>
    </r>
    <r>
      <rPr>
        <sz val="16"/>
        <rFont val="Times New Roman"/>
        <charset val="134"/>
      </rPr>
      <t>305</t>
    </r>
    <r>
      <rPr>
        <sz val="16"/>
        <rFont val="宋体"/>
        <charset val="134"/>
      </rPr>
      <t>米），新建检查井</t>
    </r>
    <r>
      <rPr>
        <sz val="16"/>
        <rFont val="Times New Roman"/>
        <charset val="134"/>
      </rPr>
      <t>29</t>
    </r>
    <r>
      <rPr>
        <sz val="16"/>
        <rFont val="宋体"/>
        <charset val="134"/>
      </rPr>
      <t>座，新建污水收集口</t>
    </r>
    <r>
      <rPr>
        <sz val="16"/>
        <rFont val="Times New Roman"/>
        <charset val="134"/>
      </rPr>
      <t>57</t>
    </r>
    <r>
      <rPr>
        <sz val="16"/>
        <rFont val="宋体"/>
        <charset val="134"/>
      </rPr>
      <t>个，新建氧化塘</t>
    </r>
    <r>
      <rPr>
        <sz val="16"/>
        <rFont val="Times New Roman"/>
        <charset val="134"/>
      </rPr>
      <t>1</t>
    </r>
    <r>
      <rPr>
        <sz val="16"/>
        <rFont val="宋体"/>
        <charset val="134"/>
      </rPr>
      <t>座，给水管网破除恢复</t>
    </r>
    <r>
      <rPr>
        <sz val="16"/>
        <rFont val="Times New Roman"/>
        <charset val="134"/>
      </rPr>
      <t>1</t>
    </r>
    <r>
      <rPr>
        <sz val="16"/>
        <rFont val="宋体"/>
        <charset val="134"/>
      </rPr>
      <t>项等。</t>
    </r>
  </si>
  <si>
    <t>梁山镇和美乡村建设项目</t>
  </si>
  <si>
    <t>梁山村</t>
  </si>
  <si>
    <t>1.拆除原有巷道硬化4943.26平方米。2、新做巷道硬化4943.26平方米。3、铺设DN300双壁波纹管总长688.18米。4、铺设DN200双壁波纹管长449.58米。5、新建水渠长816.57米。6、新建检查井27座。7、新建1#雨水口41处。8、新建集水坑1座。9、安装生命护栏400米。10、新建氧化塘一座。</t>
  </si>
  <si>
    <t>平安乡和美乡村建设项目</t>
  </si>
  <si>
    <t>磨马村</t>
  </si>
  <si>
    <r>
      <rPr>
        <sz val="18"/>
        <rFont val="宋体"/>
        <charset val="134"/>
      </rPr>
      <t>新建三角形边沟</t>
    </r>
    <r>
      <rPr>
        <sz val="18"/>
        <rFont val="Times New Roman"/>
        <charset val="134"/>
      </rPr>
      <t>735</t>
    </r>
    <r>
      <rPr>
        <sz val="18"/>
        <rFont val="宋体"/>
        <charset val="134"/>
      </rPr>
      <t>米，矩形盖板边沟</t>
    </r>
    <r>
      <rPr>
        <sz val="18"/>
        <rFont val="Times New Roman"/>
        <charset val="134"/>
      </rPr>
      <t>560</t>
    </r>
    <r>
      <rPr>
        <sz val="18"/>
        <rFont val="宋体"/>
        <charset val="134"/>
      </rPr>
      <t>米，地下排水设施包含</t>
    </r>
    <r>
      <rPr>
        <sz val="18"/>
        <rFont val="Times New Roman"/>
        <charset val="134"/>
      </rPr>
      <t>DN300</t>
    </r>
    <r>
      <rPr>
        <sz val="18"/>
        <rFont val="宋体"/>
        <charset val="134"/>
      </rPr>
      <t>双壁波纹管总长度为</t>
    </r>
    <r>
      <rPr>
        <sz val="18"/>
        <rFont val="Times New Roman"/>
        <charset val="134"/>
      </rPr>
      <t>180m</t>
    </r>
    <r>
      <rPr>
        <sz val="18"/>
        <rFont val="宋体"/>
        <charset val="134"/>
      </rPr>
      <t>，</t>
    </r>
    <r>
      <rPr>
        <sz val="18"/>
        <rFont val="Times New Roman"/>
        <charset val="134"/>
      </rPr>
      <t>DN400</t>
    </r>
    <r>
      <rPr>
        <sz val="18"/>
        <rFont val="宋体"/>
        <charset val="134"/>
      </rPr>
      <t>双壁波纹管总长度为</t>
    </r>
    <r>
      <rPr>
        <sz val="18"/>
        <rFont val="Times New Roman"/>
        <charset val="134"/>
      </rPr>
      <t>677m</t>
    </r>
    <r>
      <rPr>
        <sz val="18"/>
        <rFont val="宋体"/>
        <charset val="134"/>
      </rPr>
      <t>、</t>
    </r>
    <r>
      <rPr>
        <sz val="18"/>
        <rFont val="Times New Roman"/>
        <charset val="134"/>
      </rPr>
      <t>DN600</t>
    </r>
    <r>
      <rPr>
        <sz val="18"/>
        <rFont val="宋体"/>
        <charset val="134"/>
      </rPr>
      <t>双壁波纹管</t>
    </r>
    <r>
      <rPr>
        <sz val="18"/>
        <rFont val="Times New Roman"/>
        <charset val="134"/>
      </rPr>
      <t>810m</t>
    </r>
    <r>
      <rPr>
        <sz val="18"/>
        <rFont val="宋体"/>
        <charset val="134"/>
      </rPr>
      <t>，检查井</t>
    </r>
    <r>
      <rPr>
        <sz val="18"/>
        <rFont val="Times New Roman"/>
        <charset val="134"/>
      </rPr>
      <t>64</t>
    </r>
    <r>
      <rPr>
        <sz val="18"/>
        <rFont val="宋体"/>
        <charset val="134"/>
      </rPr>
      <t>座，挖除并恢复</t>
    </r>
    <r>
      <rPr>
        <sz val="18"/>
        <rFont val="Times New Roman"/>
        <charset val="134"/>
      </rPr>
      <t>15cm</t>
    </r>
    <r>
      <rPr>
        <sz val="18"/>
        <rFont val="宋体"/>
        <charset val="134"/>
      </rPr>
      <t>厚水泥混凝土路面</t>
    </r>
    <r>
      <rPr>
        <sz val="18"/>
        <rFont val="Times New Roman"/>
        <charset val="134"/>
      </rPr>
      <t>330m²</t>
    </r>
    <r>
      <rPr>
        <sz val="18"/>
        <rFont val="宋体"/>
        <charset val="134"/>
      </rPr>
      <t>，</t>
    </r>
    <r>
      <rPr>
        <sz val="18"/>
        <rFont val="Times New Roman"/>
        <charset val="134"/>
      </rPr>
      <t>18cm</t>
    </r>
    <r>
      <rPr>
        <sz val="18"/>
        <rFont val="宋体"/>
        <charset val="134"/>
      </rPr>
      <t>厚水泥混凝土路面</t>
    </r>
    <r>
      <rPr>
        <sz val="18"/>
        <rFont val="Times New Roman"/>
        <charset val="134"/>
      </rPr>
      <t>154m²</t>
    </r>
    <r>
      <rPr>
        <sz val="18"/>
        <rFont val="宋体"/>
        <charset val="134"/>
      </rPr>
      <t>，沥青混凝土路面</t>
    </r>
    <r>
      <rPr>
        <sz val="18"/>
        <rFont val="Times New Roman"/>
        <charset val="134"/>
      </rPr>
      <t>588m²</t>
    </r>
    <r>
      <rPr>
        <sz val="18"/>
        <rFont val="宋体"/>
        <charset val="134"/>
      </rPr>
      <t>，配套实施氧化塘</t>
    </r>
    <r>
      <rPr>
        <sz val="18"/>
        <rFont val="Times New Roman"/>
        <charset val="134"/>
      </rPr>
      <t>1</t>
    </r>
    <r>
      <rPr>
        <sz val="18"/>
        <rFont val="宋体"/>
        <charset val="134"/>
      </rPr>
      <t>座。</t>
    </r>
  </si>
  <si>
    <t>闫家乡和美乡村建设项目</t>
  </si>
  <si>
    <t>闫家村</t>
  </si>
  <si>
    <t>闫家村村内埋设雨、污水管网合计 1908m（其中 DN400 混凝土污水管 1087m、DN400 钢带波纹管污水管 260m、DN300 波纹管污水管 370m、DN400 波纹管雨水管 191m）；混凝土道路破除恢复 887.0 ㎡；现有土路硬化471.1 ㎡；新建盖板渠长度 36.0m，混凝土排水明渠长度 163.0m；现有排水渠盖板维修改造 34.0m，宽度 0.6m；污水检查井 69 座、雨水收集口 100 座；垃圾屋三座。</t>
  </si>
  <si>
    <t>木河乡和美乡村建设项目</t>
  </si>
  <si>
    <t>秋木村</t>
  </si>
  <si>
    <t>1）上秋木村新建雨水管网总长 1399m，其中 DN300HDPE 双壁波纹管 835m，DN400HDPE 双壁波纹管 351m，DN800 钢筋混凝土管 10m，DN1000 钢筋混凝土管 203m，管网均采用直埋敷设；新建检查井 17 座，雨水进水口 47 座，路面拆除及恢复 930 ㎡，土方夯填 390m³，路面硬化 120 ㎡，混凝土明渠（1m*1m，渠壁 0.3m）9m，集水池 1 座、浆砌石管座 1 座。 2）下秋木村 1 新建雨水管网总长 943m，其中 DN300HDPE 双壁波纹管332m,DN400HDPE 双壁波纹管 611m，管网均采用直埋敷设；新建检查井 15 座，雨水进水口 33 座，路面拆除及恢复 565 ㎡，混凝土明渠（0.8m*0.8m，渠壁 0.3m）6m，人工 湿地 1 座（299 ㎡、含成品铁艺护栏 82m）。 3）下秋木村 2 新建雨水管网总长 601m，其中 DN300HDPE 双壁波纹管 347m,DN400HDPE 双壁波纹管 254m，管网均采用直埋敷设；新建检查井 8 座，雨水进 水口 39 座，路面拆除及恢复 361 ㎡，混凝土明渠（0.4m*0.4m，渠壁 0.15m）85m。 4）局部路面破碎及硬化 225 ㎡。</t>
  </si>
  <si>
    <t>农村人居环境整治项目</t>
  </si>
  <si>
    <r>
      <rPr>
        <b/>
        <sz val="16"/>
        <rFont val="宋体"/>
        <charset val="134"/>
      </rPr>
      <t>概算投资</t>
    </r>
    <r>
      <rPr>
        <b/>
        <sz val="16"/>
        <rFont val="Times New Roman"/>
        <charset val="134"/>
      </rPr>
      <t>400</t>
    </r>
    <r>
      <rPr>
        <b/>
        <sz val="16"/>
        <rFont val="宋体"/>
        <charset val="134"/>
      </rPr>
      <t>万元用于实施农村人居环境整治项目。</t>
    </r>
  </si>
  <si>
    <t>恭门镇人居环境整治项目</t>
  </si>
  <si>
    <r>
      <rPr>
        <sz val="16"/>
        <rFont val="宋体"/>
        <charset val="134"/>
      </rPr>
      <t>付川村</t>
    </r>
    <r>
      <rPr>
        <sz val="16"/>
        <rFont val="Times New Roman"/>
        <charset val="134"/>
      </rPr>
      <t xml:space="preserve">
</t>
    </r>
    <r>
      <rPr>
        <sz val="16"/>
        <rFont val="宋体"/>
        <charset val="134"/>
      </rPr>
      <t>恭门村</t>
    </r>
    <r>
      <rPr>
        <sz val="16"/>
        <rFont val="Times New Roman"/>
        <charset val="134"/>
      </rPr>
      <t xml:space="preserve">
</t>
    </r>
    <r>
      <rPr>
        <sz val="16"/>
        <rFont val="宋体"/>
        <charset val="134"/>
      </rPr>
      <t>西关村</t>
    </r>
  </si>
  <si>
    <t>1.概算投资210万元用于付川村敷设DN500污排水主管道3417.35米；敷设DN300污排水支管道1587.65米；污水检查井191座；巷道硬化面积680平方米。
2.概算投资100万元用于恭门村敷设DN500污排水主管道1059.20米；敷设DN300污排水支管道1888.47米；污水检查井130座；巷道硬化面积400平方米；定向钻孔下穿河道42.43米。
3.概算投资90万元用于西关村敷设DN500污排水主管道1487.46米；敷设DN300污排水支管道953.84米；污水检查井105座；巷道硬化面积600平方米。</t>
  </si>
  <si>
    <t>天水市生态环境局张家川分局</t>
  </si>
  <si>
    <t>基础设施补短板建设项目：</t>
  </si>
  <si>
    <r>
      <rPr>
        <b/>
        <sz val="16"/>
        <rFont val="宋体"/>
        <charset val="134"/>
      </rPr>
      <t>概算投资</t>
    </r>
    <r>
      <rPr>
        <b/>
        <sz val="16"/>
        <rFont val="Times New Roman"/>
        <charset val="134"/>
      </rPr>
      <t>214</t>
    </r>
    <r>
      <rPr>
        <b/>
        <sz val="16"/>
        <rFont val="宋体"/>
        <charset val="134"/>
      </rPr>
      <t>万元用于实施桥梁建设及小型基础设施补短板项目。</t>
    </r>
  </si>
  <si>
    <t>大阳镇闫庄村桥梁建设工程</t>
  </si>
  <si>
    <t>大阳镇闫庄村</t>
  </si>
  <si>
    <r>
      <rPr>
        <sz val="16"/>
        <rFont val="宋体"/>
        <charset val="134"/>
      </rPr>
      <t>新建桥梁</t>
    </r>
    <r>
      <rPr>
        <sz val="16"/>
        <rFont val="Times New Roman"/>
        <charset val="134"/>
      </rPr>
      <t>25.64m/1</t>
    </r>
    <r>
      <rPr>
        <sz val="16"/>
        <rFont val="宋体"/>
        <charset val="134"/>
      </rPr>
      <t>座</t>
    </r>
  </si>
  <si>
    <t>付堡一组桥梁建设工程</t>
  </si>
  <si>
    <t>闫家乡付堡村</t>
  </si>
  <si>
    <r>
      <rPr>
        <sz val="16"/>
        <rFont val="宋体"/>
        <charset val="134"/>
      </rPr>
      <t>新建桥梁</t>
    </r>
    <r>
      <rPr>
        <sz val="16"/>
        <rFont val="Times New Roman"/>
        <charset val="0"/>
      </rPr>
      <t>26m/1</t>
    </r>
    <r>
      <rPr>
        <sz val="16"/>
        <rFont val="宋体"/>
        <charset val="134"/>
      </rPr>
      <t>座</t>
    </r>
  </si>
  <si>
    <t>大阳镇下李村、水滩村基础设施补短板建设项目</t>
  </si>
  <si>
    <r>
      <rPr>
        <sz val="16"/>
        <rFont val="宋体"/>
        <charset val="134"/>
      </rPr>
      <t>大阳镇下李村</t>
    </r>
    <r>
      <rPr>
        <sz val="16"/>
        <rFont val="Times New Roman"/>
        <charset val="134"/>
      </rPr>
      <t xml:space="preserve">
</t>
    </r>
    <r>
      <rPr>
        <sz val="16"/>
        <rFont val="宋体"/>
        <charset val="134"/>
      </rPr>
      <t>水滩村</t>
    </r>
  </si>
  <si>
    <r>
      <rPr>
        <sz val="16"/>
        <rFont val="Times New Roman"/>
        <charset val="134"/>
      </rPr>
      <t>1.</t>
    </r>
    <r>
      <rPr>
        <sz val="16"/>
        <rFont val="宋体"/>
        <charset val="134"/>
      </rPr>
      <t>投资</t>
    </r>
    <r>
      <rPr>
        <sz val="16"/>
        <rFont val="Times New Roman"/>
        <charset val="134"/>
      </rPr>
      <t>39.6</t>
    </r>
    <r>
      <rPr>
        <sz val="16"/>
        <rFont val="宋体"/>
        <charset val="134"/>
      </rPr>
      <t>万元用于实施下李村新建硬化小巷道</t>
    </r>
    <r>
      <rPr>
        <sz val="16"/>
        <rFont val="Times New Roman"/>
        <charset val="134"/>
      </rPr>
      <t>3600</t>
    </r>
    <r>
      <rPr>
        <sz val="16"/>
        <rFont val="宋体"/>
        <charset val="134"/>
      </rPr>
      <t>平方米；</t>
    </r>
    <r>
      <rPr>
        <sz val="16"/>
        <rFont val="Times New Roman"/>
        <charset val="134"/>
      </rPr>
      <t>2.</t>
    </r>
    <r>
      <rPr>
        <sz val="16"/>
        <rFont val="宋体"/>
        <charset val="134"/>
      </rPr>
      <t>投资</t>
    </r>
    <r>
      <rPr>
        <sz val="16"/>
        <rFont val="Times New Roman"/>
        <charset val="134"/>
      </rPr>
      <t>15</t>
    </r>
    <r>
      <rPr>
        <sz val="16"/>
        <rFont val="宋体"/>
        <charset val="134"/>
      </rPr>
      <t>万元用于实施水滩村水毁治理项目，（村内道路硬化共两段，全长</t>
    </r>
    <r>
      <rPr>
        <sz val="16"/>
        <rFont val="Times New Roman"/>
        <charset val="134"/>
      </rPr>
      <t>70m</t>
    </r>
    <r>
      <rPr>
        <sz val="16"/>
        <rFont val="宋体"/>
        <charset val="134"/>
      </rPr>
      <t>，素土压实填筑</t>
    </r>
    <r>
      <rPr>
        <sz val="16"/>
        <rFont val="Times New Roman"/>
        <charset val="134"/>
      </rPr>
      <t>154m3</t>
    </r>
    <r>
      <rPr>
        <sz val="16"/>
        <rFont val="宋体"/>
        <charset val="134"/>
      </rPr>
      <t>、三七灰土填筑</t>
    </r>
    <r>
      <rPr>
        <sz val="16"/>
        <rFont val="Times New Roman"/>
        <charset val="134"/>
      </rPr>
      <t>165m3</t>
    </r>
    <r>
      <rPr>
        <sz val="16"/>
        <rFont val="宋体"/>
        <charset val="134"/>
      </rPr>
      <t>，安装围栏</t>
    </r>
    <r>
      <rPr>
        <sz val="16"/>
        <rFont val="Times New Roman"/>
        <charset val="134"/>
      </rPr>
      <t>40m</t>
    </r>
    <r>
      <rPr>
        <sz val="16"/>
        <rFont val="宋体"/>
        <charset val="134"/>
      </rPr>
      <t>，高</t>
    </r>
    <r>
      <rPr>
        <sz val="16"/>
        <rFont val="Times New Roman"/>
        <charset val="134"/>
      </rPr>
      <t>1.5m</t>
    </r>
    <r>
      <rPr>
        <sz val="16"/>
        <rFont val="宋体"/>
        <charset val="134"/>
      </rPr>
      <t>。）</t>
    </r>
  </si>
  <si>
    <t>张棉驿乡田湾村护坡建设项目</t>
  </si>
  <si>
    <t>田湾村</t>
  </si>
  <si>
    <r>
      <rPr>
        <sz val="16"/>
        <rFont val="宋体"/>
        <charset val="134"/>
      </rPr>
      <t>新建护坡</t>
    </r>
    <r>
      <rPr>
        <sz val="16"/>
        <rFont val="Times New Roman"/>
        <charset val="134"/>
      </rPr>
      <t>1</t>
    </r>
    <r>
      <rPr>
        <sz val="16"/>
        <rFont val="宋体"/>
        <charset val="134"/>
      </rPr>
      <t>处，</t>
    </r>
    <r>
      <rPr>
        <sz val="16"/>
        <rFont val="Times New Roman"/>
        <charset val="134"/>
      </rPr>
      <t>360</t>
    </r>
    <r>
      <rPr>
        <sz val="16"/>
        <rFont val="宋体"/>
        <charset val="134"/>
      </rPr>
      <t>立方米。</t>
    </r>
  </si>
  <si>
    <t>以工代赈项目</t>
  </si>
  <si>
    <r>
      <rPr>
        <b/>
        <sz val="16"/>
        <rFont val="宋体"/>
        <charset val="0"/>
      </rPr>
      <t>概算投资</t>
    </r>
    <r>
      <rPr>
        <b/>
        <sz val="16"/>
        <rFont val="Times New Roman"/>
        <charset val="0"/>
      </rPr>
      <t>400</t>
    </r>
    <r>
      <rPr>
        <b/>
        <sz val="16"/>
        <rFont val="宋体"/>
        <charset val="0"/>
      </rPr>
      <t>万元用于实施以工代赈项目。</t>
    </r>
  </si>
  <si>
    <r>
      <t>张家川县川王镇</t>
    </r>
    <r>
      <rPr>
        <sz val="16"/>
        <rFont val="Times New Roman"/>
        <charset val="134"/>
      </rPr>
      <t>2025</t>
    </r>
    <r>
      <rPr>
        <sz val="16"/>
        <rFont val="宋体"/>
        <charset val="134"/>
      </rPr>
      <t>年中央财政以工代赈项目</t>
    </r>
  </si>
  <si>
    <t>2025.04-2025.09</t>
  </si>
  <si>
    <r>
      <rPr>
        <sz val="16"/>
        <rFont val="宋体"/>
        <charset val="0"/>
      </rPr>
      <t>新建巷道硬化</t>
    </r>
    <r>
      <rPr>
        <sz val="16"/>
        <rFont val="Times New Roman"/>
        <charset val="0"/>
      </rPr>
      <t>20470</t>
    </r>
    <r>
      <rPr>
        <sz val="16"/>
        <rFont val="宋体"/>
        <charset val="0"/>
      </rPr>
      <t>平方米，新建管道排水</t>
    </r>
    <r>
      <rPr>
        <sz val="16"/>
        <rFont val="Times New Roman"/>
        <charset val="0"/>
      </rPr>
      <t>3100m</t>
    </r>
    <r>
      <rPr>
        <sz val="16"/>
        <rFont val="宋体"/>
        <charset val="0"/>
      </rPr>
      <t>，新建边沟</t>
    </r>
    <r>
      <rPr>
        <sz val="16"/>
        <rFont val="Times New Roman"/>
        <charset val="0"/>
      </rPr>
      <t>781m</t>
    </r>
    <r>
      <rPr>
        <sz val="16"/>
        <rFont val="宋体"/>
        <charset val="0"/>
      </rPr>
      <t>，项目总投资</t>
    </r>
    <r>
      <rPr>
        <sz val="16"/>
        <rFont val="Times New Roman"/>
        <charset val="0"/>
      </rPr>
      <t>422</t>
    </r>
    <r>
      <rPr>
        <sz val="16"/>
        <rFont val="宋体"/>
        <charset val="0"/>
      </rPr>
      <t>万元，其中县级配套</t>
    </r>
    <r>
      <rPr>
        <sz val="16"/>
        <rFont val="Times New Roman"/>
        <charset val="0"/>
      </rPr>
      <t>22</t>
    </r>
    <r>
      <rPr>
        <sz val="16"/>
        <rFont val="宋体"/>
        <charset val="0"/>
      </rPr>
      <t>万元。</t>
    </r>
  </si>
  <si>
    <t>窄路加宽建设项目</t>
  </si>
  <si>
    <r>
      <rPr>
        <b/>
        <sz val="16"/>
        <rFont val="宋体"/>
        <charset val="0"/>
      </rPr>
      <t>概算投资</t>
    </r>
    <r>
      <rPr>
        <b/>
        <sz val="16"/>
        <rFont val="Times New Roman"/>
        <charset val="0"/>
      </rPr>
      <t>732.207</t>
    </r>
    <r>
      <rPr>
        <b/>
        <sz val="16"/>
        <rFont val="宋体"/>
        <charset val="0"/>
      </rPr>
      <t>万元用于实施窄路加宽建设项目</t>
    </r>
    <r>
      <rPr>
        <b/>
        <sz val="16"/>
        <rFont val="Times New Roman"/>
        <charset val="0"/>
      </rPr>
      <t>11</t>
    </r>
    <r>
      <rPr>
        <b/>
        <sz val="16"/>
        <rFont val="宋体"/>
        <charset val="0"/>
      </rPr>
      <t>公里。</t>
    </r>
  </si>
  <si>
    <r>
      <rPr>
        <sz val="16"/>
        <rFont val="宋体"/>
        <charset val="134"/>
      </rPr>
      <t>石川</t>
    </r>
    <r>
      <rPr>
        <sz val="16"/>
        <rFont val="Times New Roman"/>
        <charset val="134"/>
      </rPr>
      <t>-</t>
    </r>
    <r>
      <rPr>
        <sz val="16"/>
        <rFont val="宋体"/>
        <charset val="134"/>
      </rPr>
      <t>梁山</t>
    </r>
  </si>
  <si>
    <t>马关镇东庄村、西庄村</t>
  </si>
  <si>
    <r>
      <rPr>
        <sz val="16"/>
        <rFont val="宋体"/>
        <charset val="134"/>
      </rPr>
      <t>祁沟</t>
    </r>
    <r>
      <rPr>
        <sz val="16"/>
        <rFont val="Times New Roman"/>
        <charset val="0"/>
      </rPr>
      <t>-</t>
    </r>
    <r>
      <rPr>
        <sz val="16"/>
        <rFont val="宋体"/>
        <charset val="134"/>
      </rPr>
      <t>清水梁</t>
    </r>
  </si>
  <si>
    <t>胡川镇祁沟村</t>
  </si>
  <si>
    <r>
      <rPr>
        <sz val="16"/>
        <rFont val="宋体"/>
        <charset val="134"/>
      </rPr>
      <t>张大路</t>
    </r>
    <r>
      <rPr>
        <sz val="16"/>
        <rFont val="Times New Roman"/>
        <charset val="134"/>
      </rPr>
      <t>-</t>
    </r>
    <r>
      <rPr>
        <sz val="16"/>
        <rFont val="宋体"/>
        <charset val="134"/>
      </rPr>
      <t>马达</t>
    </r>
  </si>
  <si>
    <t>川王镇马达村</t>
  </si>
  <si>
    <t>五</t>
  </si>
  <si>
    <t>其他项目</t>
  </si>
  <si>
    <r>
      <rPr>
        <b/>
        <sz val="18"/>
        <rFont val="宋体"/>
        <charset val="0"/>
      </rPr>
      <t>概算投资</t>
    </r>
    <r>
      <rPr>
        <b/>
        <sz val="18"/>
        <rFont val="Times New Roman"/>
        <charset val="0"/>
      </rPr>
      <t>594.11</t>
    </r>
    <r>
      <rPr>
        <b/>
        <sz val="18"/>
        <rFont val="宋体"/>
        <charset val="0"/>
      </rPr>
      <t>万元用于实施其他项目。</t>
    </r>
  </si>
  <si>
    <r>
      <t>2025</t>
    </r>
    <r>
      <rPr>
        <sz val="16"/>
        <rFont val="宋体"/>
        <charset val="0"/>
      </rPr>
      <t>年欠发达国有林场巩固提升张家川县关山林场灾后重建项目</t>
    </r>
  </si>
  <si>
    <t>灾后改建关山林场管护用房1间20平方米，铁艺围墙（含拆除受灾旧围墙）150米，出入口改造提升1处，土方回填1000立方米，场地硬化1500平方米，院落围合构造体（含拆除受灾旧围墙）53米，土体稳定地基120米，铺设防滑砖128平方米，边沟排水渠31米，埋设雨水管210米，污水管90米。</t>
  </si>
  <si>
    <t>县自然资源局</t>
  </si>
  <si>
    <t>关山林场</t>
  </si>
  <si>
    <t>项目管理费</t>
  </si>
  <si>
    <t>用于衔接资金支持项目的前期设计、评审、招标、监理等与项目管理相关的支出。</t>
  </si>
  <si>
    <t>相关行业部门</t>
  </si>
  <si>
    <t>中央省级第二批  
   张农领办发〔2025〕22号</t>
  </si>
  <si>
    <t>产业发展项目</t>
  </si>
  <si>
    <r>
      <rPr>
        <b/>
        <sz val="16"/>
        <rFont val="宋体"/>
        <charset val="134"/>
      </rPr>
      <t>概算投资</t>
    </r>
    <r>
      <rPr>
        <b/>
        <sz val="16"/>
        <rFont val="Times New Roman"/>
        <charset val="134"/>
      </rPr>
      <t>3519.1113</t>
    </r>
    <r>
      <rPr>
        <b/>
        <sz val="16"/>
        <rFont val="宋体"/>
        <charset val="134"/>
      </rPr>
      <t>万元用于实施产业发展项目。</t>
    </r>
  </si>
  <si>
    <t>马铃薯产业基地补助项目</t>
  </si>
  <si>
    <r>
      <rPr>
        <b/>
        <sz val="16"/>
        <rFont val="宋体"/>
        <charset val="134"/>
      </rPr>
      <t>概算投资</t>
    </r>
    <r>
      <rPr>
        <b/>
        <sz val="16"/>
        <rFont val="Times New Roman"/>
        <charset val="134"/>
      </rPr>
      <t>60</t>
    </r>
    <r>
      <rPr>
        <b/>
        <sz val="16"/>
        <rFont val="宋体"/>
        <charset val="134"/>
      </rPr>
      <t>万元用于实施马铃薯产业基地补助项目。</t>
    </r>
  </si>
  <si>
    <t>木河乡马铃薯产业基地补助项目</t>
  </si>
  <si>
    <t>2025.06-2025.12</t>
  </si>
  <si>
    <r>
      <rPr>
        <sz val="16"/>
        <rFont val="Times New Roman"/>
        <charset val="134"/>
      </rPr>
      <t>1.</t>
    </r>
    <r>
      <rPr>
        <sz val="16"/>
        <rFont val="宋体"/>
        <charset val="134"/>
      </rPr>
      <t>概算投资</t>
    </r>
    <r>
      <rPr>
        <sz val="16"/>
        <rFont val="Times New Roman"/>
        <charset val="134"/>
      </rPr>
      <t>36</t>
    </r>
    <r>
      <rPr>
        <sz val="16"/>
        <rFont val="宋体"/>
        <charset val="134"/>
      </rPr>
      <t>万元在木河乡马坪村由村级股份经济合作社牵头，带动基地内农户实施马铃薯高标准绿色原原种生产基地建设项目共计</t>
    </r>
    <r>
      <rPr>
        <sz val="16"/>
        <rFont val="Times New Roman"/>
        <charset val="134"/>
      </rPr>
      <t>200</t>
    </r>
    <r>
      <rPr>
        <sz val="16"/>
        <rFont val="宋体"/>
        <charset val="134"/>
      </rPr>
      <t>亩，亩物化补助原原种</t>
    </r>
    <r>
      <rPr>
        <sz val="16"/>
        <rFont val="Times New Roman"/>
        <charset val="134"/>
      </rPr>
      <t>1800</t>
    </r>
    <r>
      <rPr>
        <sz val="16"/>
        <rFont val="宋体"/>
        <charset val="134"/>
      </rPr>
      <t>元。</t>
    </r>
    <r>
      <rPr>
        <sz val="16"/>
        <rFont val="Times New Roman"/>
        <charset val="134"/>
      </rPr>
      <t>2.</t>
    </r>
    <r>
      <rPr>
        <sz val="16"/>
        <rFont val="宋体"/>
        <charset val="134"/>
      </rPr>
      <t>概算投资</t>
    </r>
    <r>
      <rPr>
        <sz val="16"/>
        <rFont val="Times New Roman"/>
        <charset val="134"/>
      </rPr>
      <t>24</t>
    </r>
    <r>
      <rPr>
        <sz val="16"/>
        <rFont val="宋体"/>
        <charset val="134"/>
      </rPr>
      <t>万元由杜渠村村级股份经济合作社集体牵头带动农户实施马铃薯一级种薯扩繁推广应用补助项目</t>
    </r>
    <r>
      <rPr>
        <sz val="16"/>
        <rFont val="Times New Roman"/>
        <charset val="134"/>
      </rPr>
      <t>400</t>
    </r>
    <r>
      <rPr>
        <sz val="16"/>
        <rFont val="宋体"/>
        <charset val="134"/>
      </rPr>
      <t>亩，每亩物化补助马铃薯原种和地膜</t>
    </r>
    <r>
      <rPr>
        <sz val="16"/>
        <rFont val="Times New Roman"/>
        <charset val="134"/>
      </rPr>
      <t>600</t>
    </r>
    <r>
      <rPr>
        <sz val="16"/>
        <rFont val="宋体"/>
        <charset val="134"/>
      </rPr>
      <t>元。</t>
    </r>
  </si>
  <si>
    <t>农产品晾晒场建设项目</t>
  </si>
  <si>
    <r>
      <rPr>
        <b/>
        <sz val="16"/>
        <rFont val="宋体"/>
        <charset val="134"/>
      </rPr>
      <t>概算投资</t>
    </r>
    <r>
      <rPr>
        <b/>
        <sz val="16"/>
        <rFont val="Times New Roman"/>
        <charset val="134"/>
      </rPr>
      <t>75</t>
    </r>
    <r>
      <rPr>
        <b/>
        <sz val="16"/>
        <rFont val="宋体"/>
        <charset val="134"/>
      </rPr>
      <t>万元用于实施农产品晾晒场建设项目。</t>
    </r>
  </si>
  <si>
    <t>张棉驿乡农产品晾晒场建设项目</t>
  </si>
  <si>
    <r>
      <rPr>
        <sz val="16"/>
        <rFont val="宋体"/>
        <charset val="134"/>
      </rPr>
      <t>在张棉驿乡</t>
    </r>
    <r>
      <rPr>
        <sz val="16"/>
        <rFont val="Times New Roman"/>
        <charset val="134"/>
      </rPr>
      <t>4</t>
    </r>
    <r>
      <rPr>
        <sz val="16"/>
        <rFont val="宋体"/>
        <charset val="134"/>
      </rPr>
      <t>村实施农产品晾晒场建设</t>
    </r>
    <r>
      <rPr>
        <sz val="16"/>
        <rFont val="Times New Roman"/>
        <charset val="134"/>
      </rPr>
      <t>6819</t>
    </r>
    <r>
      <rPr>
        <sz val="16"/>
        <rFont val="宋体"/>
        <charset val="134"/>
      </rPr>
      <t>㎡。其中：马夭村</t>
    </r>
    <r>
      <rPr>
        <sz val="16"/>
        <rFont val="Times New Roman"/>
        <charset val="134"/>
      </rPr>
      <t>3130</t>
    </r>
    <r>
      <rPr>
        <sz val="16"/>
        <rFont val="宋体"/>
        <charset val="134"/>
      </rPr>
      <t>平方米，庙川村</t>
    </r>
    <r>
      <rPr>
        <sz val="16"/>
        <rFont val="Times New Roman"/>
        <charset val="134"/>
      </rPr>
      <t>1680</t>
    </r>
    <r>
      <rPr>
        <sz val="16"/>
        <rFont val="宋体"/>
        <charset val="134"/>
      </rPr>
      <t>平方米，张棉村</t>
    </r>
    <r>
      <rPr>
        <sz val="16"/>
        <rFont val="Times New Roman"/>
        <charset val="134"/>
      </rPr>
      <t>1223</t>
    </r>
    <r>
      <rPr>
        <sz val="16"/>
        <rFont val="宋体"/>
        <charset val="134"/>
      </rPr>
      <t>平方米，东峡村</t>
    </r>
    <r>
      <rPr>
        <sz val="16"/>
        <rFont val="Times New Roman"/>
        <charset val="134"/>
      </rPr>
      <t>786</t>
    </r>
    <r>
      <rPr>
        <sz val="16"/>
        <rFont val="宋体"/>
        <charset val="134"/>
      </rPr>
      <t>平方米。</t>
    </r>
  </si>
  <si>
    <t>张家川县新农村建设办公室</t>
  </si>
  <si>
    <t>农田道路建设项目</t>
  </si>
  <si>
    <r>
      <rPr>
        <b/>
        <sz val="16"/>
        <rFont val="宋体"/>
        <charset val="134"/>
      </rPr>
      <t>概算投资</t>
    </r>
    <r>
      <rPr>
        <b/>
        <sz val="16"/>
        <rFont val="Times New Roman"/>
        <charset val="134"/>
      </rPr>
      <t>1411.1133</t>
    </r>
    <r>
      <rPr>
        <b/>
        <sz val="16"/>
        <rFont val="宋体"/>
        <charset val="134"/>
      </rPr>
      <t>万元用于实施农田道路建设项目。</t>
    </r>
  </si>
  <si>
    <t>产业砂砾路</t>
  </si>
  <si>
    <t>2025.6-2025.10</t>
  </si>
  <si>
    <r>
      <rPr>
        <sz val="16"/>
        <rFont val="宋体"/>
        <charset val="134"/>
      </rPr>
      <t>张家川镇</t>
    </r>
    <r>
      <rPr>
        <sz val="16"/>
        <rFont val="Times New Roman"/>
        <charset val="134"/>
      </rPr>
      <t xml:space="preserve">
</t>
    </r>
    <r>
      <rPr>
        <sz val="16"/>
        <rFont val="宋体"/>
        <charset val="134"/>
      </rPr>
      <t>东街村</t>
    </r>
  </si>
  <si>
    <r>
      <rPr>
        <sz val="16"/>
        <rFont val="宋体"/>
        <charset val="134"/>
      </rPr>
      <t>改建县一中至前山村砂砾路</t>
    </r>
    <r>
      <rPr>
        <sz val="16"/>
        <rFont val="Times New Roman"/>
        <charset val="134"/>
      </rPr>
      <t>2.1</t>
    </r>
    <r>
      <rPr>
        <sz val="16"/>
        <rFont val="宋体"/>
        <charset val="134"/>
      </rPr>
      <t>公里</t>
    </r>
  </si>
  <si>
    <t>县交通局</t>
  </si>
  <si>
    <r>
      <rPr>
        <sz val="16"/>
        <rFont val="宋体"/>
        <charset val="134"/>
      </rPr>
      <t>张家川镇</t>
    </r>
    <r>
      <rPr>
        <sz val="16"/>
        <rFont val="Times New Roman"/>
        <charset val="134"/>
      </rPr>
      <t xml:space="preserve">
</t>
    </r>
    <r>
      <rPr>
        <sz val="16"/>
        <rFont val="宋体"/>
        <charset val="134"/>
      </rPr>
      <t>刘家村</t>
    </r>
  </si>
  <si>
    <r>
      <rPr>
        <sz val="16"/>
        <rFont val="宋体"/>
        <charset val="134"/>
      </rPr>
      <t>改建马铃薯种子扩繁基地砂砾路</t>
    </r>
    <r>
      <rPr>
        <sz val="16"/>
        <rFont val="Times New Roman"/>
        <charset val="134"/>
      </rPr>
      <t>0.5</t>
    </r>
    <r>
      <rPr>
        <sz val="16"/>
        <rFont val="宋体"/>
        <charset val="134"/>
      </rPr>
      <t>公里</t>
    </r>
  </si>
  <si>
    <r>
      <rPr>
        <sz val="16"/>
        <rFont val="宋体"/>
        <charset val="134"/>
      </rPr>
      <t>张家川镇</t>
    </r>
    <r>
      <rPr>
        <sz val="16"/>
        <rFont val="Times New Roman"/>
        <charset val="134"/>
      </rPr>
      <t xml:space="preserve">
</t>
    </r>
    <r>
      <rPr>
        <sz val="16"/>
        <rFont val="宋体"/>
        <charset val="134"/>
      </rPr>
      <t>上磨村</t>
    </r>
  </si>
  <si>
    <r>
      <rPr>
        <sz val="16"/>
        <rFont val="宋体"/>
        <charset val="134"/>
      </rPr>
      <t>改建砂砾路</t>
    </r>
    <r>
      <rPr>
        <sz val="16"/>
        <rFont val="Times New Roman"/>
        <charset val="134"/>
      </rPr>
      <t>2.8</t>
    </r>
    <r>
      <rPr>
        <sz val="16"/>
        <rFont val="宋体"/>
        <charset val="134"/>
      </rPr>
      <t>公里，其中：一组</t>
    </r>
    <r>
      <rPr>
        <sz val="16"/>
        <rFont val="Times New Roman"/>
        <charset val="134"/>
      </rPr>
      <t>1.6</t>
    </r>
    <r>
      <rPr>
        <sz val="16"/>
        <rFont val="宋体"/>
        <charset val="134"/>
      </rPr>
      <t>公里，二组</t>
    </r>
    <r>
      <rPr>
        <sz val="16"/>
        <rFont val="Times New Roman"/>
        <charset val="134"/>
      </rPr>
      <t>1.2</t>
    </r>
    <r>
      <rPr>
        <sz val="16"/>
        <rFont val="宋体"/>
        <charset val="134"/>
      </rPr>
      <t>公里。</t>
    </r>
  </si>
  <si>
    <r>
      <rPr>
        <sz val="16"/>
        <rFont val="宋体"/>
        <charset val="134"/>
      </rPr>
      <t>张家川镇</t>
    </r>
    <r>
      <rPr>
        <sz val="16"/>
        <rFont val="Times New Roman"/>
        <charset val="134"/>
      </rPr>
      <t xml:space="preserve">
</t>
    </r>
    <r>
      <rPr>
        <sz val="16"/>
        <rFont val="宋体"/>
        <charset val="134"/>
      </rPr>
      <t>杨川村</t>
    </r>
  </si>
  <si>
    <r>
      <rPr>
        <sz val="16"/>
        <rFont val="宋体"/>
        <charset val="134"/>
      </rPr>
      <t>改建李家湾砂砾路</t>
    </r>
    <r>
      <rPr>
        <sz val="16"/>
        <rFont val="Times New Roman"/>
        <charset val="134"/>
      </rPr>
      <t>1.6</t>
    </r>
    <r>
      <rPr>
        <sz val="16"/>
        <rFont val="宋体"/>
        <charset val="134"/>
      </rPr>
      <t>公里</t>
    </r>
  </si>
  <si>
    <r>
      <rPr>
        <sz val="16"/>
        <rFont val="宋体"/>
        <charset val="134"/>
      </rPr>
      <t>张家川镇</t>
    </r>
    <r>
      <rPr>
        <sz val="16"/>
        <rFont val="Times New Roman"/>
        <charset val="134"/>
      </rPr>
      <t xml:space="preserve">
</t>
    </r>
    <r>
      <rPr>
        <sz val="16"/>
        <rFont val="宋体"/>
        <charset val="134"/>
      </rPr>
      <t>孟寺村</t>
    </r>
  </si>
  <si>
    <t>改建砂砾路1.4公里，其中：一组－梁顶上1.0，二组0.4公里。</t>
  </si>
  <si>
    <r>
      <rPr>
        <sz val="16"/>
        <rFont val="宋体"/>
        <charset val="134"/>
      </rPr>
      <t>张家川镇</t>
    </r>
    <r>
      <rPr>
        <sz val="16"/>
        <rFont val="Times New Roman"/>
        <charset val="134"/>
      </rPr>
      <t xml:space="preserve">
</t>
    </r>
    <r>
      <rPr>
        <sz val="16"/>
        <rFont val="宋体"/>
        <charset val="134"/>
      </rPr>
      <t>纳沟村</t>
    </r>
  </si>
  <si>
    <r>
      <rPr>
        <sz val="16"/>
        <rFont val="宋体"/>
        <charset val="134"/>
      </rPr>
      <t>改建一组至三组砂砾路</t>
    </r>
    <r>
      <rPr>
        <sz val="16"/>
        <rFont val="Times New Roman"/>
        <charset val="134"/>
      </rPr>
      <t>1.9</t>
    </r>
    <r>
      <rPr>
        <sz val="16"/>
        <rFont val="宋体"/>
        <charset val="134"/>
      </rPr>
      <t>公里。</t>
    </r>
  </si>
  <si>
    <r>
      <rPr>
        <sz val="16"/>
        <rFont val="宋体"/>
        <charset val="134"/>
      </rPr>
      <t>张家川镇</t>
    </r>
    <r>
      <rPr>
        <sz val="16"/>
        <rFont val="Times New Roman"/>
        <charset val="134"/>
      </rPr>
      <t xml:space="preserve">
</t>
    </r>
    <r>
      <rPr>
        <sz val="16"/>
        <rFont val="宋体"/>
        <charset val="134"/>
      </rPr>
      <t>峡口村</t>
    </r>
  </si>
  <si>
    <r>
      <rPr>
        <sz val="16"/>
        <rFont val="宋体"/>
        <charset val="134"/>
      </rPr>
      <t>改建产业砂砾路</t>
    </r>
    <r>
      <rPr>
        <sz val="16"/>
        <rFont val="Times New Roman"/>
        <charset val="134"/>
      </rPr>
      <t>3.15</t>
    </r>
    <r>
      <rPr>
        <sz val="16"/>
        <rFont val="宋体"/>
        <charset val="134"/>
      </rPr>
      <t>公里。</t>
    </r>
  </si>
  <si>
    <r>
      <rPr>
        <sz val="16"/>
        <rFont val="宋体"/>
        <charset val="134"/>
      </rPr>
      <t>张家川镇</t>
    </r>
    <r>
      <rPr>
        <sz val="16"/>
        <rFont val="Times New Roman"/>
        <charset val="134"/>
      </rPr>
      <t xml:space="preserve">
</t>
    </r>
    <r>
      <rPr>
        <sz val="16"/>
        <rFont val="宋体"/>
        <charset val="134"/>
      </rPr>
      <t>崔家村</t>
    </r>
  </si>
  <si>
    <r>
      <rPr>
        <sz val="16"/>
        <rFont val="宋体"/>
        <charset val="134"/>
      </rPr>
      <t>改建产业砂砾路</t>
    </r>
    <r>
      <rPr>
        <sz val="16"/>
        <rFont val="Times New Roman"/>
        <charset val="134"/>
      </rPr>
      <t>2.1</t>
    </r>
    <r>
      <rPr>
        <sz val="16"/>
        <rFont val="宋体"/>
        <charset val="134"/>
      </rPr>
      <t>公里。</t>
    </r>
  </si>
  <si>
    <r>
      <rPr>
        <sz val="16"/>
        <rFont val="宋体"/>
        <charset val="134"/>
      </rPr>
      <t>张家川镇</t>
    </r>
    <r>
      <rPr>
        <sz val="16"/>
        <rFont val="Times New Roman"/>
        <charset val="134"/>
      </rPr>
      <t xml:space="preserve">
</t>
    </r>
    <r>
      <rPr>
        <sz val="16"/>
        <rFont val="宋体"/>
        <charset val="134"/>
      </rPr>
      <t>赵川村</t>
    </r>
  </si>
  <si>
    <r>
      <rPr>
        <sz val="16"/>
        <rFont val="宋体"/>
        <charset val="134"/>
      </rPr>
      <t>改建一组至三组砂砾路</t>
    </r>
    <r>
      <rPr>
        <sz val="16"/>
        <rFont val="Times New Roman"/>
        <charset val="134"/>
      </rPr>
      <t>1.8</t>
    </r>
    <r>
      <rPr>
        <sz val="16"/>
        <rFont val="宋体"/>
        <charset val="134"/>
      </rPr>
      <t>公里。</t>
    </r>
  </si>
  <si>
    <r>
      <rPr>
        <sz val="16"/>
        <rFont val="宋体"/>
        <charset val="134"/>
      </rPr>
      <t>张家川镇</t>
    </r>
    <r>
      <rPr>
        <sz val="16"/>
        <rFont val="Times New Roman"/>
        <charset val="134"/>
      </rPr>
      <t xml:space="preserve">
</t>
    </r>
    <r>
      <rPr>
        <sz val="16"/>
        <rFont val="宋体"/>
        <charset val="134"/>
      </rPr>
      <t>阳山村</t>
    </r>
  </si>
  <si>
    <r>
      <rPr>
        <sz val="16"/>
        <rFont val="宋体"/>
        <charset val="134"/>
      </rPr>
      <t>改建一组至三组砂砾路</t>
    </r>
    <r>
      <rPr>
        <sz val="16"/>
        <rFont val="Times New Roman"/>
        <charset val="134"/>
      </rPr>
      <t>2</t>
    </r>
    <r>
      <rPr>
        <sz val="16"/>
        <rFont val="宋体"/>
        <charset val="134"/>
      </rPr>
      <t>公里。</t>
    </r>
  </si>
  <si>
    <t>改建洛河－大湾梁砂砾路1.5公里</t>
  </si>
  <si>
    <r>
      <rPr>
        <sz val="16"/>
        <rFont val="宋体"/>
        <charset val="134"/>
      </rPr>
      <t>恭门镇</t>
    </r>
    <r>
      <rPr>
        <sz val="16"/>
        <rFont val="Times New Roman"/>
        <charset val="134"/>
      </rPr>
      <t xml:space="preserve">
</t>
    </r>
    <r>
      <rPr>
        <sz val="16"/>
        <rFont val="宋体"/>
        <charset val="134"/>
      </rPr>
      <t>阳坡村</t>
    </r>
  </si>
  <si>
    <t>改建高沟炮山梁－海湾砂砾路1.7公里</t>
  </si>
  <si>
    <r>
      <rPr>
        <sz val="16"/>
        <rFont val="宋体"/>
        <charset val="134"/>
      </rPr>
      <t>恭门镇</t>
    </r>
    <r>
      <rPr>
        <sz val="16"/>
        <rFont val="Times New Roman"/>
        <charset val="134"/>
      </rPr>
      <t xml:space="preserve">
</t>
    </r>
    <r>
      <rPr>
        <sz val="16"/>
        <rFont val="宋体"/>
        <charset val="134"/>
      </rPr>
      <t>柳沟村</t>
    </r>
  </si>
  <si>
    <r>
      <rPr>
        <sz val="16"/>
        <rFont val="宋体"/>
        <charset val="134"/>
      </rPr>
      <t>改建砂砾路</t>
    </r>
    <r>
      <rPr>
        <sz val="16"/>
        <rFont val="Times New Roman"/>
        <charset val="134"/>
      </rPr>
      <t>1.25</t>
    </r>
    <r>
      <rPr>
        <sz val="16"/>
        <rFont val="宋体"/>
        <charset val="134"/>
      </rPr>
      <t>公里</t>
    </r>
  </si>
  <si>
    <r>
      <rPr>
        <sz val="16"/>
        <rFont val="宋体"/>
        <charset val="134"/>
      </rPr>
      <t>恭门镇</t>
    </r>
    <r>
      <rPr>
        <sz val="16"/>
        <rFont val="Times New Roman"/>
        <charset val="134"/>
      </rPr>
      <t xml:space="preserve">
</t>
    </r>
    <r>
      <rPr>
        <sz val="16"/>
        <rFont val="宋体"/>
        <charset val="134"/>
      </rPr>
      <t>恭门村</t>
    </r>
  </si>
  <si>
    <r>
      <rPr>
        <sz val="16"/>
        <rFont val="宋体"/>
        <charset val="134"/>
      </rPr>
      <t>改建北山砂砾路</t>
    </r>
    <r>
      <rPr>
        <sz val="16"/>
        <rFont val="Times New Roman"/>
        <charset val="134"/>
      </rPr>
      <t>2.4</t>
    </r>
    <r>
      <rPr>
        <sz val="16"/>
        <rFont val="宋体"/>
        <charset val="134"/>
      </rPr>
      <t>公里</t>
    </r>
  </si>
  <si>
    <r>
      <rPr>
        <sz val="16"/>
        <rFont val="宋体"/>
        <charset val="134"/>
      </rPr>
      <t>恭门镇</t>
    </r>
    <r>
      <rPr>
        <sz val="16"/>
        <rFont val="Times New Roman"/>
        <charset val="134"/>
      </rPr>
      <t xml:space="preserve">
</t>
    </r>
    <r>
      <rPr>
        <sz val="16"/>
        <rFont val="宋体"/>
        <charset val="134"/>
      </rPr>
      <t>张窑村</t>
    </r>
  </si>
  <si>
    <r>
      <rPr>
        <sz val="16"/>
        <rFont val="宋体"/>
        <charset val="134"/>
      </rPr>
      <t>改建冯山至麻山砂砾路</t>
    </r>
    <r>
      <rPr>
        <sz val="16"/>
        <rFont val="Times New Roman"/>
        <charset val="134"/>
      </rPr>
      <t>5</t>
    </r>
    <r>
      <rPr>
        <sz val="16"/>
        <rFont val="宋体"/>
        <charset val="134"/>
      </rPr>
      <t>公里</t>
    </r>
  </si>
  <si>
    <r>
      <rPr>
        <sz val="16"/>
        <rFont val="宋体"/>
        <charset val="134"/>
      </rPr>
      <t>大阳镇</t>
    </r>
    <r>
      <rPr>
        <sz val="16"/>
        <rFont val="Times New Roman"/>
        <charset val="134"/>
      </rPr>
      <t xml:space="preserve">
</t>
    </r>
    <r>
      <rPr>
        <sz val="16"/>
        <rFont val="宋体"/>
        <charset val="134"/>
      </rPr>
      <t>吴家村</t>
    </r>
  </si>
  <si>
    <t>改建吴家－中庄梁砂砾路1.5公里</t>
  </si>
  <si>
    <r>
      <rPr>
        <sz val="16"/>
        <rFont val="宋体"/>
        <charset val="134"/>
      </rPr>
      <t>大阳镇</t>
    </r>
    <r>
      <rPr>
        <sz val="16"/>
        <rFont val="Times New Roman"/>
        <charset val="134"/>
      </rPr>
      <t xml:space="preserve">
</t>
    </r>
    <r>
      <rPr>
        <sz val="16"/>
        <rFont val="宋体"/>
        <charset val="134"/>
      </rPr>
      <t>梁堡村</t>
    </r>
  </si>
  <si>
    <t>改建梁堡－阳湾砂砾路1.36公里</t>
  </si>
  <si>
    <r>
      <rPr>
        <sz val="16"/>
        <rFont val="宋体"/>
        <charset val="134"/>
      </rPr>
      <t>大阳镇</t>
    </r>
    <r>
      <rPr>
        <sz val="16"/>
        <rFont val="Times New Roman"/>
        <charset val="134"/>
      </rPr>
      <t xml:space="preserve">
</t>
    </r>
    <r>
      <rPr>
        <sz val="16"/>
        <rFont val="宋体"/>
        <charset val="134"/>
      </rPr>
      <t>双庙村</t>
    </r>
  </si>
  <si>
    <t>改建砂砾路1.7公里，其中：双庙－水泉湾0.8公里，双庙－东沟0.9公里。</t>
  </si>
  <si>
    <r>
      <rPr>
        <sz val="16"/>
        <rFont val="宋体"/>
        <charset val="134"/>
      </rPr>
      <t>大阳镇</t>
    </r>
    <r>
      <rPr>
        <sz val="16"/>
        <rFont val="Times New Roman"/>
        <charset val="134"/>
      </rPr>
      <t xml:space="preserve">
</t>
    </r>
    <r>
      <rPr>
        <sz val="16"/>
        <rFont val="宋体"/>
        <charset val="134"/>
      </rPr>
      <t>南山村</t>
    </r>
  </si>
  <si>
    <r>
      <rPr>
        <sz val="16"/>
        <rFont val="宋体"/>
        <charset val="134"/>
      </rPr>
      <t>改建产业砂砾路</t>
    </r>
    <r>
      <rPr>
        <sz val="16"/>
        <rFont val="Times New Roman"/>
        <charset val="134"/>
      </rPr>
      <t>2</t>
    </r>
    <r>
      <rPr>
        <sz val="16"/>
        <rFont val="宋体"/>
        <charset val="134"/>
      </rPr>
      <t>公里</t>
    </r>
  </si>
  <si>
    <r>
      <rPr>
        <sz val="16"/>
        <rFont val="宋体"/>
        <charset val="134"/>
      </rPr>
      <t>川王镇</t>
    </r>
    <r>
      <rPr>
        <sz val="16"/>
        <rFont val="Times New Roman"/>
        <charset val="134"/>
      </rPr>
      <t xml:space="preserve">
</t>
    </r>
    <r>
      <rPr>
        <sz val="16"/>
        <rFont val="宋体"/>
        <charset val="134"/>
      </rPr>
      <t>哈沟村</t>
    </r>
  </si>
  <si>
    <t>改建哈沟－王家庄砂砾路0.72公里</t>
  </si>
  <si>
    <r>
      <rPr>
        <sz val="16"/>
        <rFont val="宋体"/>
        <charset val="134"/>
      </rPr>
      <t>川王镇</t>
    </r>
    <r>
      <rPr>
        <sz val="16"/>
        <rFont val="Times New Roman"/>
        <charset val="134"/>
      </rPr>
      <t xml:space="preserve">
</t>
    </r>
    <r>
      <rPr>
        <sz val="16"/>
        <rFont val="宋体"/>
        <charset val="134"/>
      </rPr>
      <t>松树湾村</t>
    </r>
  </si>
  <si>
    <t>改建松树湾－柳家砂砾路1.0公里</t>
  </si>
  <si>
    <r>
      <rPr>
        <sz val="16"/>
        <rFont val="宋体"/>
        <charset val="134"/>
      </rPr>
      <t>川王镇</t>
    </r>
    <r>
      <rPr>
        <sz val="16"/>
        <rFont val="Times New Roman"/>
        <charset val="134"/>
      </rPr>
      <t xml:space="preserve">
</t>
    </r>
    <r>
      <rPr>
        <sz val="16"/>
        <rFont val="宋体"/>
        <charset val="134"/>
      </rPr>
      <t>海湾村</t>
    </r>
  </si>
  <si>
    <t>改建砂砾路3.86公里，其中：撒家湾－梁顶1.4公里，梁顶-撒家湾1.36公里，海湾－阳坡梁1.1公里。</t>
  </si>
  <si>
    <r>
      <rPr>
        <sz val="16"/>
        <rFont val="宋体"/>
        <charset val="134"/>
      </rPr>
      <t>川王镇</t>
    </r>
    <r>
      <rPr>
        <sz val="16"/>
        <rFont val="Times New Roman"/>
        <charset val="134"/>
      </rPr>
      <t xml:space="preserve">
</t>
    </r>
    <r>
      <rPr>
        <sz val="16"/>
        <rFont val="宋体"/>
        <charset val="134"/>
      </rPr>
      <t>河湾村</t>
    </r>
  </si>
  <si>
    <r>
      <rPr>
        <sz val="16"/>
        <rFont val="宋体"/>
        <charset val="134"/>
      </rPr>
      <t>改建砂砾路</t>
    </r>
    <r>
      <rPr>
        <sz val="16"/>
        <rFont val="Times New Roman"/>
        <charset val="134"/>
      </rPr>
      <t>3.0</t>
    </r>
    <r>
      <rPr>
        <sz val="16"/>
        <rFont val="宋体"/>
        <charset val="134"/>
      </rPr>
      <t>公里，其中：河湾梁顶上</t>
    </r>
    <r>
      <rPr>
        <sz val="16"/>
        <rFont val="Times New Roman"/>
        <charset val="134"/>
      </rPr>
      <t>1.1</t>
    </r>
    <r>
      <rPr>
        <sz val="16"/>
        <rFont val="宋体"/>
        <charset val="134"/>
      </rPr>
      <t>公里，阴山湾</t>
    </r>
    <r>
      <rPr>
        <sz val="16"/>
        <rFont val="Times New Roman"/>
        <charset val="134"/>
      </rPr>
      <t>1.9</t>
    </r>
    <r>
      <rPr>
        <sz val="16"/>
        <rFont val="宋体"/>
        <charset val="134"/>
      </rPr>
      <t>公里。</t>
    </r>
  </si>
  <si>
    <r>
      <rPr>
        <sz val="16"/>
        <rFont val="宋体"/>
        <charset val="134"/>
      </rPr>
      <t>川王镇</t>
    </r>
    <r>
      <rPr>
        <sz val="16"/>
        <rFont val="Times New Roman"/>
        <charset val="134"/>
      </rPr>
      <t xml:space="preserve">
</t>
    </r>
    <r>
      <rPr>
        <sz val="16"/>
        <rFont val="宋体"/>
        <charset val="134"/>
      </rPr>
      <t>峡口村</t>
    </r>
  </si>
  <si>
    <r>
      <rPr>
        <sz val="16"/>
        <rFont val="宋体"/>
        <charset val="134"/>
      </rPr>
      <t>改建东山砂砾路</t>
    </r>
    <r>
      <rPr>
        <sz val="16"/>
        <rFont val="Times New Roman"/>
        <charset val="134"/>
      </rPr>
      <t>1.0</t>
    </r>
    <r>
      <rPr>
        <sz val="16"/>
        <rFont val="宋体"/>
        <charset val="134"/>
      </rPr>
      <t>公里</t>
    </r>
  </si>
  <si>
    <r>
      <rPr>
        <sz val="16"/>
        <rFont val="宋体"/>
        <charset val="134"/>
      </rPr>
      <t>川王镇</t>
    </r>
    <r>
      <rPr>
        <sz val="16"/>
        <rFont val="Times New Roman"/>
        <charset val="134"/>
      </rPr>
      <t xml:space="preserve">
</t>
    </r>
    <r>
      <rPr>
        <sz val="16"/>
        <rFont val="宋体"/>
        <charset val="134"/>
      </rPr>
      <t>马达村</t>
    </r>
  </si>
  <si>
    <t>改建砂砾路3.86公里，其中：马达一组至河湾1.69公里，马达二组至冯家0.7公里，马达至高崖梁0.64公里，马达对面，0.83公里。</t>
  </si>
  <si>
    <r>
      <rPr>
        <sz val="16"/>
        <rFont val="宋体"/>
        <charset val="134"/>
      </rPr>
      <t>胡川镇</t>
    </r>
    <r>
      <rPr>
        <sz val="16"/>
        <rFont val="Times New Roman"/>
        <charset val="134"/>
      </rPr>
      <t xml:space="preserve">
</t>
    </r>
    <r>
      <rPr>
        <sz val="16"/>
        <rFont val="宋体"/>
        <charset val="134"/>
      </rPr>
      <t>蒲家村</t>
    </r>
  </si>
  <si>
    <r>
      <rPr>
        <sz val="16"/>
        <rFont val="宋体"/>
        <charset val="134"/>
      </rPr>
      <t>改建砂砾路</t>
    </r>
    <r>
      <rPr>
        <sz val="16"/>
        <rFont val="Times New Roman"/>
        <charset val="134"/>
      </rPr>
      <t>3.8</t>
    </r>
    <r>
      <rPr>
        <sz val="16"/>
        <rFont val="宋体"/>
        <charset val="134"/>
      </rPr>
      <t>公里，其中：西河至下河</t>
    </r>
    <r>
      <rPr>
        <sz val="16"/>
        <rFont val="Times New Roman"/>
        <charset val="134"/>
      </rPr>
      <t>2.6</t>
    </r>
    <r>
      <rPr>
        <sz val="16"/>
        <rFont val="宋体"/>
        <charset val="134"/>
      </rPr>
      <t>公里，杜条至黄躺</t>
    </r>
    <r>
      <rPr>
        <sz val="16"/>
        <rFont val="Times New Roman"/>
        <charset val="134"/>
      </rPr>
      <t>1.2</t>
    </r>
    <r>
      <rPr>
        <sz val="16"/>
        <rFont val="宋体"/>
        <charset val="134"/>
      </rPr>
      <t>公里。</t>
    </r>
  </si>
  <si>
    <r>
      <rPr>
        <sz val="16"/>
        <rFont val="宋体"/>
        <charset val="134"/>
      </rPr>
      <t>胡川镇</t>
    </r>
    <r>
      <rPr>
        <sz val="16"/>
        <rFont val="Times New Roman"/>
        <charset val="134"/>
      </rPr>
      <t xml:space="preserve">
</t>
    </r>
    <r>
      <rPr>
        <sz val="16"/>
        <rFont val="宋体"/>
        <charset val="134"/>
      </rPr>
      <t>深坷村</t>
    </r>
  </si>
  <si>
    <r>
      <rPr>
        <sz val="16"/>
        <rFont val="宋体"/>
        <charset val="134"/>
      </rPr>
      <t>改建砂砾路</t>
    </r>
    <r>
      <rPr>
        <sz val="16"/>
        <rFont val="Times New Roman"/>
        <charset val="134"/>
      </rPr>
      <t>2.5</t>
    </r>
    <r>
      <rPr>
        <sz val="16"/>
        <rFont val="宋体"/>
        <charset val="134"/>
      </rPr>
      <t>公里，其中：上梁至寨子</t>
    </r>
    <r>
      <rPr>
        <sz val="16"/>
        <rFont val="Times New Roman"/>
        <charset val="134"/>
      </rPr>
      <t>0.9</t>
    </r>
    <r>
      <rPr>
        <sz val="16"/>
        <rFont val="宋体"/>
        <charset val="134"/>
      </rPr>
      <t>公里，洞口至阳山湾</t>
    </r>
    <r>
      <rPr>
        <sz val="16"/>
        <rFont val="Times New Roman"/>
        <charset val="134"/>
      </rPr>
      <t>1.6</t>
    </r>
    <r>
      <rPr>
        <sz val="16"/>
        <rFont val="宋体"/>
        <charset val="134"/>
      </rPr>
      <t>公里。</t>
    </r>
  </si>
  <si>
    <r>
      <rPr>
        <sz val="16"/>
        <rFont val="宋体"/>
        <charset val="134"/>
      </rPr>
      <t>胡川镇</t>
    </r>
    <r>
      <rPr>
        <sz val="16"/>
        <rFont val="Times New Roman"/>
        <charset val="134"/>
      </rPr>
      <t xml:space="preserve">
</t>
    </r>
    <r>
      <rPr>
        <sz val="16"/>
        <rFont val="宋体"/>
        <charset val="134"/>
      </rPr>
      <t>王安村</t>
    </r>
  </si>
  <si>
    <r>
      <rPr>
        <sz val="16"/>
        <rFont val="宋体"/>
        <charset val="134"/>
      </rPr>
      <t>改建南沟阴山湾至黄躺砂砾路</t>
    </r>
    <r>
      <rPr>
        <sz val="16"/>
        <rFont val="Times New Roman"/>
        <charset val="134"/>
      </rPr>
      <t>1.9</t>
    </r>
    <r>
      <rPr>
        <sz val="16"/>
        <rFont val="宋体"/>
        <charset val="134"/>
      </rPr>
      <t>公里</t>
    </r>
  </si>
  <si>
    <r>
      <rPr>
        <sz val="16"/>
        <rFont val="宋体"/>
        <charset val="134"/>
      </rPr>
      <t>胡川镇</t>
    </r>
    <r>
      <rPr>
        <sz val="16"/>
        <rFont val="Times New Roman"/>
        <charset val="134"/>
      </rPr>
      <t xml:space="preserve">
</t>
    </r>
    <r>
      <rPr>
        <sz val="16"/>
        <rFont val="宋体"/>
        <charset val="134"/>
      </rPr>
      <t>仓下村</t>
    </r>
  </si>
  <si>
    <r>
      <rPr>
        <sz val="16"/>
        <rFont val="宋体"/>
        <charset val="134"/>
      </rPr>
      <t>改建砂砾路</t>
    </r>
    <r>
      <rPr>
        <sz val="16"/>
        <rFont val="Times New Roman"/>
        <charset val="134"/>
      </rPr>
      <t>1.0</t>
    </r>
    <r>
      <rPr>
        <sz val="16"/>
        <rFont val="宋体"/>
        <charset val="134"/>
      </rPr>
      <t>公里。</t>
    </r>
  </si>
  <si>
    <r>
      <rPr>
        <sz val="16"/>
        <rFont val="宋体"/>
        <charset val="134"/>
      </rPr>
      <t>胡川镇</t>
    </r>
    <r>
      <rPr>
        <sz val="16"/>
        <rFont val="Times New Roman"/>
        <charset val="134"/>
      </rPr>
      <t xml:space="preserve">
</t>
    </r>
    <r>
      <rPr>
        <sz val="16"/>
        <rFont val="宋体"/>
        <charset val="134"/>
      </rPr>
      <t>祁沟村</t>
    </r>
  </si>
  <si>
    <r>
      <rPr>
        <sz val="16"/>
        <rFont val="宋体"/>
        <charset val="134"/>
      </rPr>
      <t>改建柳河滩至窑道砂砾路</t>
    </r>
    <r>
      <rPr>
        <sz val="16"/>
        <rFont val="Times New Roman"/>
        <charset val="134"/>
      </rPr>
      <t>0.8</t>
    </r>
    <r>
      <rPr>
        <sz val="16"/>
        <rFont val="宋体"/>
        <charset val="134"/>
      </rPr>
      <t>公里</t>
    </r>
  </si>
  <si>
    <r>
      <rPr>
        <sz val="16"/>
        <rFont val="宋体"/>
        <charset val="134"/>
      </rPr>
      <t>胡川镇</t>
    </r>
    <r>
      <rPr>
        <sz val="16"/>
        <rFont val="Times New Roman"/>
        <charset val="134"/>
      </rPr>
      <t xml:space="preserve">
</t>
    </r>
    <r>
      <rPr>
        <sz val="16"/>
        <rFont val="宋体"/>
        <charset val="134"/>
      </rPr>
      <t>阳山村</t>
    </r>
  </si>
  <si>
    <r>
      <rPr>
        <sz val="16"/>
        <rFont val="宋体"/>
        <charset val="134"/>
      </rPr>
      <t>改建肖沟至南湾砂砾</t>
    </r>
    <r>
      <rPr>
        <sz val="16"/>
        <rFont val="Times New Roman"/>
        <charset val="134"/>
      </rPr>
      <t>2.0</t>
    </r>
    <r>
      <rPr>
        <sz val="16"/>
        <rFont val="宋体"/>
        <charset val="134"/>
      </rPr>
      <t>公里</t>
    </r>
  </si>
  <si>
    <r>
      <rPr>
        <sz val="16"/>
        <rFont val="宋体"/>
        <charset val="134"/>
      </rPr>
      <t>刘堡镇</t>
    </r>
    <r>
      <rPr>
        <sz val="16"/>
        <rFont val="Times New Roman"/>
        <charset val="134"/>
      </rPr>
      <t xml:space="preserve">
</t>
    </r>
    <r>
      <rPr>
        <sz val="16"/>
        <rFont val="宋体"/>
        <charset val="134"/>
      </rPr>
      <t>五星村</t>
    </r>
  </si>
  <si>
    <r>
      <rPr>
        <sz val="16"/>
        <rFont val="宋体"/>
        <charset val="134"/>
      </rPr>
      <t>改建砂砾路</t>
    </r>
    <r>
      <rPr>
        <sz val="16"/>
        <rFont val="Times New Roman"/>
        <charset val="134"/>
      </rPr>
      <t>3.85</t>
    </r>
    <r>
      <rPr>
        <sz val="16"/>
        <rFont val="宋体"/>
        <charset val="134"/>
      </rPr>
      <t>公里，其中：冯家林至毛家沟</t>
    </r>
    <r>
      <rPr>
        <sz val="16"/>
        <rFont val="Times New Roman"/>
        <charset val="134"/>
      </rPr>
      <t>1.8</t>
    </r>
    <r>
      <rPr>
        <sz val="16"/>
        <rFont val="宋体"/>
        <charset val="134"/>
      </rPr>
      <t>公里，大路沟至五星牧场</t>
    </r>
    <r>
      <rPr>
        <sz val="16"/>
        <rFont val="Times New Roman"/>
        <charset val="134"/>
      </rPr>
      <t>2.0</t>
    </r>
    <r>
      <rPr>
        <sz val="16"/>
        <rFont val="宋体"/>
        <charset val="134"/>
      </rPr>
      <t>公里。</t>
    </r>
  </si>
  <si>
    <r>
      <rPr>
        <sz val="16"/>
        <rFont val="宋体"/>
        <charset val="134"/>
      </rPr>
      <t>刘堡镇</t>
    </r>
    <r>
      <rPr>
        <sz val="16"/>
        <rFont val="Times New Roman"/>
        <charset val="134"/>
      </rPr>
      <t xml:space="preserve">
</t>
    </r>
    <r>
      <rPr>
        <sz val="16"/>
        <rFont val="宋体"/>
        <charset val="134"/>
      </rPr>
      <t>米家村</t>
    </r>
  </si>
  <si>
    <r>
      <rPr>
        <sz val="16"/>
        <rFont val="宋体"/>
        <charset val="134"/>
      </rPr>
      <t>改建砂砾路</t>
    </r>
    <r>
      <rPr>
        <sz val="16"/>
        <rFont val="Times New Roman"/>
        <charset val="134"/>
      </rPr>
      <t>2.2</t>
    </r>
    <r>
      <rPr>
        <sz val="16"/>
        <rFont val="宋体"/>
        <charset val="134"/>
      </rPr>
      <t>公里，其中：上川组至董家组</t>
    </r>
    <r>
      <rPr>
        <sz val="16"/>
        <rFont val="Times New Roman"/>
        <charset val="134"/>
      </rPr>
      <t>0.8</t>
    </r>
    <r>
      <rPr>
        <sz val="16"/>
        <rFont val="宋体"/>
        <charset val="134"/>
      </rPr>
      <t>公里，庄科老庄子至查湾</t>
    </r>
    <r>
      <rPr>
        <sz val="16"/>
        <rFont val="Times New Roman"/>
        <charset val="134"/>
      </rPr>
      <t>0.5</t>
    </r>
    <r>
      <rPr>
        <sz val="16"/>
        <rFont val="宋体"/>
        <charset val="134"/>
      </rPr>
      <t>公里，寺背后</t>
    </r>
    <r>
      <rPr>
        <sz val="16"/>
        <rFont val="Times New Roman"/>
        <charset val="134"/>
      </rPr>
      <t>0.5</t>
    </r>
    <r>
      <rPr>
        <sz val="16"/>
        <rFont val="宋体"/>
        <charset val="134"/>
      </rPr>
      <t>公里，那面沟至水泥路</t>
    </r>
    <r>
      <rPr>
        <sz val="16"/>
        <rFont val="Times New Roman"/>
        <charset val="134"/>
      </rPr>
      <t>0.4</t>
    </r>
    <r>
      <rPr>
        <sz val="16"/>
        <rFont val="宋体"/>
        <charset val="134"/>
      </rPr>
      <t>公里。</t>
    </r>
  </si>
  <si>
    <r>
      <rPr>
        <sz val="16"/>
        <rFont val="宋体"/>
        <charset val="134"/>
      </rPr>
      <t>张棉驿乡</t>
    </r>
    <r>
      <rPr>
        <sz val="16"/>
        <rFont val="Times New Roman"/>
        <charset val="134"/>
      </rPr>
      <t xml:space="preserve">
</t>
    </r>
    <r>
      <rPr>
        <sz val="16"/>
        <rFont val="宋体"/>
        <charset val="134"/>
      </rPr>
      <t>先马村</t>
    </r>
  </si>
  <si>
    <r>
      <rPr>
        <sz val="16"/>
        <rFont val="宋体"/>
        <charset val="134"/>
      </rPr>
      <t>改建二组上湾至阳洼砂砾路</t>
    </r>
    <r>
      <rPr>
        <sz val="16"/>
        <rFont val="Times New Roman"/>
        <charset val="134"/>
      </rPr>
      <t>0.9</t>
    </r>
    <r>
      <rPr>
        <sz val="16"/>
        <rFont val="宋体"/>
        <charset val="134"/>
      </rPr>
      <t>公里</t>
    </r>
  </si>
  <si>
    <r>
      <rPr>
        <sz val="16"/>
        <rFont val="宋体"/>
        <charset val="134"/>
      </rPr>
      <t>张棉驿乡</t>
    </r>
    <r>
      <rPr>
        <sz val="16"/>
        <rFont val="Times New Roman"/>
        <charset val="134"/>
      </rPr>
      <t xml:space="preserve">
</t>
    </r>
    <r>
      <rPr>
        <sz val="16"/>
        <rFont val="宋体"/>
        <charset val="134"/>
      </rPr>
      <t>周家村</t>
    </r>
  </si>
  <si>
    <r>
      <rPr>
        <sz val="16"/>
        <rFont val="宋体"/>
        <charset val="134"/>
      </rPr>
      <t>改建风电梁至灯盏堡砂砾路</t>
    </r>
    <r>
      <rPr>
        <sz val="16"/>
        <rFont val="Times New Roman"/>
        <charset val="134"/>
      </rPr>
      <t>3.3</t>
    </r>
    <r>
      <rPr>
        <sz val="16"/>
        <rFont val="宋体"/>
        <charset val="134"/>
      </rPr>
      <t>公里</t>
    </r>
  </si>
  <si>
    <r>
      <rPr>
        <sz val="16"/>
        <rFont val="宋体"/>
        <charset val="134"/>
      </rPr>
      <t>张棉驿乡</t>
    </r>
    <r>
      <rPr>
        <sz val="16"/>
        <rFont val="Times New Roman"/>
        <charset val="134"/>
      </rPr>
      <t xml:space="preserve">
</t>
    </r>
    <r>
      <rPr>
        <sz val="16"/>
        <rFont val="宋体"/>
        <charset val="134"/>
      </rPr>
      <t>庙川村</t>
    </r>
  </si>
  <si>
    <r>
      <rPr>
        <sz val="16"/>
        <rFont val="宋体"/>
        <charset val="134"/>
      </rPr>
      <t>改建小学门口至大园砂砾路</t>
    </r>
    <r>
      <rPr>
        <sz val="16"/>
        <rFont val="Times New Roman"/>
        <charset val="134"/>
      </rPr>
      <t>0.5</t>
    </r>
    <r>
      <rPr>
        <sz val="16"/>
        <rFont val="宋体"/>
        <charset val="134"/>
      </rPr>
      <t>公里</t>
    </r>
  </si>
  <si>
    <r>
      <rPr>
        <sz val="16"/>
        <rFont val="宋体"/>
        <charset val="134"/>
      </rPr>
      <t>张棉驿乡</t>
    </r>
    <r>
      <rPr>
        <sz val="16"/>
        <rFont val="Times New Roman"/>
        <charset val="134"/>
      </rPr>
      <t xml:space="preserve">
</t>
    </r>
    <r>
      <rPr>
        <sz val="16"/>
        <rFont val="宋体"/>
        <charset val="134"/>
      </rPr>
      <t>盘山村</t>
    </r>
  </si>
  <si>
    <r>
      <rPr>
        <sz val="16"/>
        <rFont val="宋体"/>
        <charset val="134"/>
      </rPr>
      <t>改建瓦泉子弯梁至二方沟梁砂砾路</t>
    </r>
    <r>
      <rPr>
        <sz val="16"/>
        <rFont val="Times New Roman"/>
        <charset val="134"/>
      </rPr>
      <t>1.2</t>
    </r>
    <r>
      <rPr>
        <sz val="16"/>
        <rFont val="宋体"/>
        <charset val="134"/>
      </rPr>
      <t>公里</t>
    </r>
  </si>
  <si>
    <r>
      <rPr>
        <sz val="16"/>
        <rFont val="宋体"/>
        <charset val="134"/>
      </rPr>
      <t>张棉驿乡</t>
    </r>
    <r>
      <rPr>
        <sz val="16"/>
        <rFont val="Times New Roman"/>
        <charset val="134"/>
      </rPr>
      <t xml:space="preserve">
</t>
    </r>
    <r>
      <rPr>
        <sz val="16"/>
        <rFont val="宋体"/>
        <charset val="134"/>
      </rPr>
      <t>马夭村</t>
    </r>
  </si>
  <si>
    <t>改建砂砾路2.13公里，其中：东山至新农村0.73公里，华尖子地－老爷梁0.8公里，毛峡庄底至韩岗岭0.6公里。</t>
  </si>
  <si>
    <r>
      <rPr>
        <sz val="16"/>
        <rFont val="宋体"/>
        <charset val="134"/>
      </rPr>
      <t>平安乡</t>
    </r>
    <r>
      <rPr>
        <sz val="16"/>
        <rFont val="Times New Roman"/>
        <charset val="134"/>
      </rPr>
      <t xml:space="preserve">
</t>
    </r>
    <r>
      <rPr>
        <sz val="16"/>
        <rFont val="宋体"/>
        <charset val="134"/>
      </rPr>
      <t>马塬村</t>
    </r>
  </si>
  <si>
    <r>
      <rPr>
        <sz val="16"/>
        <rFont val="宋体"/>
        <charset val="134"/>
      </rPr>
      <t>改建砂砾路</t>
    </r>
    <r>
      <rPr>
        <sz val="16"/>
        <rFont val="Times New Roman"/>
        <charset val="134"/>
      </rPr>
      <t>2.62</t>
    </r>
    <r>
      <rPr>
        <sz val="16"/>
        <rFont val="宋体"/>
        <charset val="134"/>
      </rPr>
      <t>公里，其中：马家山</t>
    </r>
    <r>
      <rPr>
        <sz val="16"/>
        <rFont val="Times New Roman"/>
        <charset val="134"/>
      </rPr>
      <t>1.12</t>
    </r>
    <r>
      <rPr>
        <sz val="16"/>
        <rFont val="宋体"/>
        <charset val="134"/>
      </rPr>
      <t>公里，陈麻组</t>
    </r>
    <r>
      <rPr>
        <sz val="16"/>
        <rFont val="Times New Roman"/>
        <charset val="134"/>
      </rPr>
      <t>0.78</t>
    </r>
    <r>
      <rPr>
        <sz val="16"/>
        <rFont val="宋体"/>
        <charset val="134"/>
      </rPr>
      <t>公里，马塬沟底至山顶</t>
    </r>
    <r>
      <rPr>
        <sz val="16"/>
        <rFont val="Times New Roman"/>
        <charset val="134"/>
      </rPr>
      <t>0.72</t>
    </r>
    <r>
      <rPr>
        <sz val="16"/>
        <rFont val="宋体"/>
        <charset val="134"/>
      </rPr>
      <t>公里。</t>
    </r>
  </si>
  <si>
    <r>
      <rPr>
        <sz val="16"/>
        <rFont val="宋体"/>
        <charset val="134"/>
      </rPr>
      <t>平安乡</t>
    </r>
    <r>
      <rPr>
        <sz val="16"/>
        <rFont val="Times New Roman"/>
        <charset val="134"/>
      </rPr>
      <t xml:space="preserve">
</t>
    </r>
    <r>
      <rPr>
        <sz val="16"/>
        <rFont val="宋体"/>
        <charset val="134"/>
      </rPr>
      <t>包梁村</t>
    </r>
  </si>
  <si>
    <r>
      <rPr>
        <sz val="16"/>
        <rFont val="宋体"/>
        <charset val="134"/>
      </rPr>
      <t>改建砂砾路</t>
    </r>
    <r>
      <rPr>
        <sz val="16"/>
        <rFont val="Times New Roman"/>
        <charset val="134"/>
      </rPr>
      <t>4.14</t>
    </r>
    <r>
      <rPr>
        <sz val="16"/>
        <rFont val="宋体"/>
        <charset val="134"/>
      </rPr>
      <t>公里，其中：梁山组水泉湾</t>
    </r>
    <r>
      <rPr>
        <sz val="16"/>
        <rFont val="Times New Roman"/>
        <charset val="134"/>
      </rPr>
      <t>1.39</t>
    </r>
    <r>
      <rPr>
        <sz val="16"/>
        <rFont val="宋体"/>
        <charset val="134"/>
      </rPr>
      <t>公里，包山组上湾里</t>
    </r>
    <r>
      <rPr>
        <sz val="16"/>
        <rFont val="Times New Roman"/>
        <charset val="134"/>
      </rPr>
      <t>1.75</t>
    </r>
    <r>
      <rPr>
        <sz val="16"/>
        <rFont val="宋体"/>
        <charset val="134"/>
      </rPr>
      <t>公里，白湾里</t>
    </r>
    <r>
      <rPr>
        <sz val="16"/>
        <rFont val="Times New Roman"/>
        <charset val="134"/>
      </rPr>
      <t>1.0</t>
    </r>
    <r>
      <rPr>
        <sz val="16"/>
        <rFont val="宋体"/>
        <charset val="134"/>
      </rPr>
      <t>公里。</t>
    </r>
  </si>
  <si>
    <r>
      <rPr>
        <sz val="16"/>
        <rFont val="宋体"/>
        <charset val="134"/>
      </rPr>
      <t>连五乡</t>
    </r>
    <r>
      <rPr>
        <sz val="16"/>
        <rFont val="Times New Roman"/>
        <charset val="134"/>
      </rPr>
      <t xml:space="preserve">
</t>
    </r>
    <r>
      <rPr>
        <sz val="16"/>
        <rFont val="宋体"/>
        <charset val="134"/>
      </rPr>
      <t>贠家村</t>
    </r>
  </si>
  <si>
    <r>
      <rPr>
        <sz val="16"/>
        <rFont val="宋体"/>
        <charset val="134"/>
      </rPr>
      <t>改建砂砾路</t>
    </r>
    <r>
      <rPr>
        <sz val="16"/>
        <rFont val="Times New Roman"/>
        <charset val="134"/>
      </rPr>
      <t>1.5</t>
    </r>
    <r>
      <rPr>
        <sz val="16"/>
        <rFont val="宋体"/>
        <charset val="134"/>
      </rPr>
      <t>公里。</t>
    </r>
  </si>
  <si>
    <r>
      <rPr>
        <sz val="16"/>
        <rFont val="宋体"/>
        <charset val="134"/>
      </rPr>
      <t>连五乡</t>
    </r>
    <r>
      <rPr>
        <sz val="16"/>
        <rFont val="Times New Roman"/>
        <charset val="134"/>
      </rPr>
      <t xml:space="preserve">
</t>
    </r>
    <r>
      <rPr>
        <sz val="16"/>
        <rFont val="宋体"/>
        <charset val="134"/>
      </rPr>
      <t>四合村</t>
    </r>
  </si>
  <si>
    <r>
      <rPr>
        <sz val="16"/>
        <rFont val="宋体"/>
        <charset val="134"/>
      </rPr>
      <t>改建北庄组砂砾路</t>
    </r>
    <r>
      <rPr>
        <sz val="16"/>
        <rFont val="Times New Roman"/>
        <charset val="134"/>
      </rPr>
      <t>1.8</t>
    </r>
    <r>
      <rPr>
        <sz val="16"/>
        <rFont val="宋体"/>
        <charset val="134"/>
      </rPr>
      <t>公里。</t>
    </r>
  </si>
  <si>
    <r>
      <rPr>
        <sz val="16"/>
        <rFont val="宋体"/>
        <charset val="134"/>
      </rPr>
      <t>连五乡</t>
    </r>
    <r>
      <rPr>
        <sz val="16"/>
        <rFont val="Times New Roman"/>
        <charset val="134"/>
      </rPr>
      <t xml:space="preserve">
</t>
    </r>
    <r>
      <rPr>
        <sz val="16"/>
        <rFont val="宋体"/>
        <charset val="134"/>
      </rPr>
      <t>中渠村</t>
    </r>
  </si>
  <si>
    <r>
      <rPr>
        <sz val="16"/>
        <rFont val="宋体"/>
        <charset val="134"/>
      </rPr>
      <t>改建上沟老砂砾路</t>
    </r>
    <r>
      <rPr>
        <sz val="16"/>
        <rFont val="Times New Roman"/>
        <charset val="134"/>
      </rPr>
      <t>1.8</t>
    </r>
    <r>
      <rPr>
        <sz val="16"/>
        <rFont val="宋体"/>
        <charset val="134"/>
      </rPr>
      <t>公里。</t>
    </r>
  </si>
  <si>
    <r>
      <rPr>
        <sz val="16"/>
        <rFont val="宋体"/>
        <charset val="134"/>
      </rPr>
      <t>连五乡</t>
    </r>
    <r>
      <rPr>
        <sz val="16"/>
        <rFont val="Times New Roman"/>
        <charset val="134"/>
      </rPr>
      <t xml:space="preserve">
</t>
    </r>
    <r>
      <rPr>
        <sz val="16"/>
        <rFont val="宋体"/>
        <charset val="134"/>
      </rPr>
      <t>连五村</t>
    </r>
  </si>
  <si>
    <r>
      <rPr>
        <sz val="16"/>
        <rFont val="宋体"/>
        <charset val="134"/>
      </rPr>
      <t>改建一组砂砾路</t>
    </r>
    <r>
      <rPr>
        <sz val="16"/>
        <rFont val="Times New Roman"/>
        <charset val="134"/>
      </rPr>
      <t>1.8</t>
    </r>
    <r>
      <rPr>
        <sz val="16"/>
        <rFont val="宋体"/>
        <charset val="134"/>
      </rPr>
      <t>公里。</t>
    </r>
  </si>
  <si>
    <r>
      <rPr>
        <sz val="16"/>
        <rFont val="宋体"/>
        <charset val="134"/>
      </rPr>
      <t>连五乡</t>
    </r>
    <r>
      <rPr>
        <sz val="16"/>
        <rFont val="Times New Roman"/>
        <charset val="134"/>
      </rPr>
      <t xml:space="preserve">
</t>
    </r>
    <r>
      <rPr>
        <sz val="16"/>
        <rFont val="宋体"/>
        <charset val="134"/>
      </rPr>
      <t>兰家村</t>
    </r>
  </si>
  <si>
    <r>
      <rPr>
        <sz val="16"/>
        <rFont val="宋体"/>
        <charset val="134"/>
      </rPr>
      <t>木河乡</t>
    </r>
    <r>
      <rPr>
        <sz val="16"/>
        <rFont val="Times New Roman"/>
        <charset val="134"/>
      </rPr>
      <t xml:space="preserve">
</t>
    </r>
    <r>
      <rPr>
        <sz val="16"/>
        <rFont val="宋体"/>
        <charset val="134"/>
      </rPr>
      <t>马坪村</t>
    </r>
  </si>
  <si>
    <r>
      <rPr>
        <sz val="16"/>
        <rFont val="宋体"/>
        <charset val="134"/>
      </rPr>
      <t>木河乡</t>
    </r>
    <r>
      <rPr>
        <sz val="16"/>
        <rFont val="Times New Roman"/>
        <charset val="134"/>
      </rPr>
      <t xml:space="preserve">
</t>
    </r>
    <r>
      <rPr>
        <sz val="16"/>
        <rFont val="宋体"/>
        <charset val="134"/>
      </rPr>
      <t>下庞村</t>
    </r>
  </si>
  <si>
    <r>
      <rPr>
        <sz val="16"/>
        <rFont val="宋体"/>
        <charset val="134"/>
      </rPr>
      <t>改建砂砾路</t>
    </r>
    <r>
      <rPr>
        <sz val="16"/>
        <rFont val="Times New Roman"/>
        <charset val="134"/>
      </rPr>
      <t>5.1</t>
    </r>
    <r>
      <rPr>
        <sz val="16"/>
        <rFont val="宋体"/>
        <charset val="134"/>
      </rPr>
      <t>公里，其中：大庄阳</t>
    </r>
    <r>
      <rPr>
        <sz val="16"/>
        <rFont val="Times New Roman"/>
        <charset val="134"/>
      </rPr>
      <t>1.65</t>
    </r>
    <r>
      <rPr>
        <sz val="16"/>
        <rFont val="宋体"/>
        <charset val="134"/>
      </rPr>
      <t>公里，庞家至上渠</t>
    </r>
    <r>
      <rPr>
        <sz val="16"/>
        <rFont val="Times New Roman"/>
        <charset val="134"/>
      </rPr>
      <t>1.1</t>
    </r>
    <r>
      <rPr>
        <sz val="16"/>
        <rFont val="宋体"/>
        <charset val="134"/>
      </rPr>
      <t>公里，庞家至上丰银</t>
    </r>
    <r>
      <rPr>
        <sz val="16"/>
        <rFont val="Times New Roman"/>
        <charset val="134"/>
      </rPr>
      <t>1.85</t>
    </r>
    <r>
      <rPr>
        <sz val="16"/>
        <rFont val="宋体"/>
        <charset val="134"/>
      </rPr>
      <t>公里，一组至七组</t>
    </r>
    <r>
      <rPr>
        <sz val="16"/>
        <rFont val="Times New Roman"/>
        <charset val="134"/>
      </rPr>
      <t>0.8</t>
    </r>
    <r>
      <rPr>
        <sz val="16"/>
        <rFont val="宋体"/>
        <charset val="134"/>
      </rPr>
      <t>公里，七组至南湾</t>
    </r>
    <r>
      <rPr>
        <sz val="16"/>
        <rFont val="Times New Roman"/>
        <charset val="134"/>
      </rPr>
      <t>0.7</t>
    </r>
    <r>
      <rPr>
        <sz val="16"/>
        <rFont val="宋体"/>
        <charset val="134"/>
      </rPr>
      <t>公里。</t>
    </r>
  </si>
  <si>
    <r>
      <rPr>
        <sz val="16"/>
        <rFont val="宋体"/>
        <charset val="134"/>
      </rPr>
      <t>马关镇</t>
    </r>
    <r>
      <rPr>
        <sz val="16"/>
        <rFont val="Times New Roman"/>
        <charset val="134"/>
      </rPr>
      <t xml:space="preserve">
</t>
    </r>
    <r>
      <rPr>
        <sz val="16"/>
        <rFont val="宋体"/>
        <charset val="134"/>
      </rPr>
      <t>西庄村</t>
    </r>
  </si>
  <si>
    <t>改建砂砾路1.95公里，其中：二组－碌处地0.75公里，一组至羊圈0.6公里，曹家湾至合作社0.6公里。</t>
  </si>
  <si>
    <r>
      <rPr>
        <sz val="16"/>
        <rFont val="宋体"/>
        <charset val="134"/>
      </rPr>
      <t>马关镇</t>
    </r>
    <r>
      <rPr>
        <sz val="16"/>
        <rFont val="Times New Roman"/>
        <charset val="134"/>
      </rPr>
      <t xml:space="preserve">
</t>
    </r>
    <r>
      <rPr>
        <sz val="16"/>
        <rFont val="宋体"/>
        <charset val="134"/>
      </rPr>
      <t>上河村</t>
    </r>
  </si>
  <si>
    <r>
      <rPr>
        <sz val="16"/>
        <rFont val="宋体"/>
        <charset val="134"/>
      </rPr>
      <t>改建沟湾至鸭坪口砂砾路</t>
    </r>
    <r>
      <rPr>
        <sz val="16"/>
        <rFont val="Times New Roman"/>
        <charset val="134"/>
      </rPr>
      <t>1.35</t>
    </r>
    <r>
      <rPr>
        <sz val="16"/>
        <rFont val="宋体"/>
        <charset val="134"/>
      </rPr>
      <t>公里。</t>
    </r>
  </si>
  <si>
    <r>
      <rPr>
        <sz val="16"/>
        <rFont val="宋体"/>
        <charset val="134"/>
      </rPr>
      <t>马关镇</t>
    </r>
    <r>
      <rPr>
        <sz val="16"/>
        <rFont val="Times New Roman"/>
        <charset val="134"/>
      </rPr>
      <t xml:space="preserve">
</t>
    </r>
    <r>
      <rPr>
        <sz val="16"/>
        <rFont val="宋体"/>
        <charset val="134"/>
      </rPr>
      <t>黄花村</t>
    </r>
  </si>
  <si>
    <t>改建三组－花沟砂砾路1.0公里。</t>
  </si>
  <si>
    <r>
      <rPr>
        <sz val="16"/>
        <rFont val="宋体"/>
        <charset val="134"/>
      </rPr>
      <t>龙山镇</t>
    </r>
    <r>
      <rPr>
        <sz val="16"/>
        <rFont val="Times New Roman"/>
        <charset val="134"/>
      </rPr>
      <t xml:space="preserve">
</t>
    </r>
    <r>
      <rPr>
        <sz val="16"/>
        <rFont val="宋体"/>
        <charset val="134"/>
      </rPr>
      <t>汪堡村</t>
    </r>
  </si>
  <si>
    <r>
      <rPr>
        <sz val="16"/>
        <rFont val="宋体"/>
        <charset val="134"/>
      </rPr>
      <t>改建砂砾路</t>
    </r>
    <r>
      <rPr>
        <sz val="16"/>
        <rFont val="Times New Roman"/>
        <charset val="134"/>
      </rPr>
      <t>1.05</t>
    </r>
    <r>
      <rPr>
        <sz val="16"/>
        <rFont val="宋体"/>
        <charset val="134"/>
      </rPr>
      <t>公里。</t>
    </r>
  </si>
  <si>
    <r>
      <rPr>
        <sz val="16"/>
        <rFont val="宋体"/>
        <charset val="134"/>
      </rPr>
      <t>龙山镇</t>
    </r>
    <r>
      <rPr>
        <sz val="16"/>
        <rFont val="Times New Roman"/>
        <charset val="134"/>
      </rPr>
      <t xml:space="preserve">
</t>
    </r>
    <r>
      <rPr>
        <sz val="16"/>
        <rFont val="宋体"/>
        <charset val="134"/>
      </rPr>
      <t>冯塬村</t>
    </r>
  </si>
  <si>
    <r>
      <rPr>
        <sz val="16"/>
        <rFont val="宋体"/>
        <charset val="134"/>
      </rPr>
      <t>改建砂砾路</t>
    </r>
    <r>
      <rPr>
        <sz val="16"/>
        <rFont val="Times New Roman"/>
        <charset val="134"/>
      </rPr>
      <t>3.16</t>
    </r>
    <r>
      <rPr>
        <sz val="16"/>
        <rFont val="宋体"/>
        <charset val="134"/>
      </rPr>
      <t>公里，其中：冯塬至南梁</t>
    </r>
    <r>
      <rPr>
        <sz val="16"/>
        <rFont val="Times New Roman"/>
        <charset val="134"/>
      </rPr>
      <t>1.06</t>
    </r>
    <r>
      <rPr>
        <sz val="16"/>
        <rFont val="宋体"/>
        <charset val="134"/>
      </rPr>
      <t>公里，冯塬至梁堡</t>
    </r>
    <r>
      <rPr>
        <sz val="16"/>
        <rFont val="Times New Roman"/>
        <charset val="134"/>
      </rPr>
      <t>2.1</t>
    </r>
    <r>
      <rPr>
        <sz val="16"/>
        <rFont val="宋体"/>
        <charset val="134"/>
      </rPr>
      <t>公里。</t>
    </r>
  </si>
  <si>
    <r>
      <rPr>
        <sz val="16"/>
        <rFont val="宋体"/>
        <charset val="134"/>
      </rPr>
      <t>龙山镇</t>
    </r>
    <r>
      <rPr>
        <sz val="16"/>
        <rFont val="Times New Roman"/>
        <charset val="134"/>
      </rPr>
      <t xml:space="preserve">
</t>
    </r>
    <r>
      <rPr>
        <sz val="16"/>
        <rFont val="宋体"/>
        <charset val="134"/>
      </rPr>
      <t>芦塬村</t>
    </r>
  </si>
  <si>
    <t>改建九沟口－渠子砂砾路3.5公里</t>
  </si>
  <si>
    <r>
      <rPr>
        <sz val="16"/>
        <rFont val="宋体"/>
        <charset val="134"/>
      </rPr>
      <t>龙山镇</t>
    </r>
    <r>
      <rPr>
        <sz val="16"/>
        <rFont val="Times New Roman"/>
        <charset val="134"/>
      </rPr>
      <t xml:space="preserve">
</t>
    </r>
    <r>
      <rPr>
        <sz val="16"/>
        <rFont val="宋体"/>
        <charset val="134"/>
      </rPr>
      <t>李山村</t>
    </r>
  </si>
  <si>
    <t>改建杨湾－吕湾砂砾路4公里</t>
  </si>
  <si>
    <r>
      <rPr>
        <sz val="16"/>
        <rFont val="宋体"/>
        <charset val="134"/>
      </rPr>
      <t>龙山镇</t>
    </r>
    <r>
      <rPr>
        <sz val="16"/>
        <rFont val="Times New Roman"/>
        <charset val="134"/>
      </rPr>
      <t xml:space="preserve">
</t>
    </r>
    <r>
      <rPr>
        <sz val="16"/>
        <rFont val="宋体"/>
        <charset val="134"/>
      </rPr>
      <t>西沟村</t>
    </r>
  </si>
  <si>
    <t>改建西沟－大阳砂砾路5.7公里</t>
  </si>
  <si>
    <t>其他产业项目</t>
  </si>
  <si>
    <r>
      <rPr>
        <b/>
        <sz val="16"/>
        <rFont val="宋体"/>
        <charset val="134"/>
      </rPr>
      <t>概算投资</t>
    </r>
    <r>
      <rPr>
        <b/>
        <sz val="16"/>
        <rFont val="Times New Roman"/>
        <charset val="134"/>
      </rPr>
      <t>1973</t>
    </r>
    <r>
      <rPr>
        <b/>
        <sz val="16"/>
        <rFont val="宋体"/>
        <charset val="134"/>
      </rPr>
      <t>万元用于实施其他产业项目。</t>
    </r>
  </si>
  <si>
    <t>胡川镇食用菌生产基地三期工厂化棚建设项目</t>
  </si>
  <si>
    <t>1.新建单层钢结构大棚15座，总面积3748.5㎡，配套铝合金成品菇架7597.8㎡，电器系统一套，环境调控系统一套，包括照明系统15套、成品菇架灯光系统15套、专用新风系统15套。新建轻钢结构通道550.2㎡。2.室外电力工程，安装1250KVA，箱式变压器1台，综合配电柜15个。3.铺设供水管网378米，水泵控制器2台。4.专用设备，包括菌苗生产设备1套 ，冻干设备1套，配套钢构雨棚600㎡ 。项目建成后，财政资金形成的固定资产确权到村集体，资产运营管理方式严格按照《张家川县衔接资金产业补助实施方案》（张政发〔2024〕100号）文件执行。</t>
  </si>
  <si>
    <t>张家川县胡川镇农特产品加工产业基地基础设施配套项目</t>
  </si>
  <si>
    <t>张家川经济开发区胡川园区</t>
  </si>
  <si>
    <t>本次项目设计共包括1条道路，北起太极路，向南延伸至科创路处，长为366.577m，红线宽度为12m。工程内容包括道路（4/6cm 中粒式沥青混凝土（AC-20C）20cm 水泥稳定砂砾（5%）等）、给水（ND160 PN1.0MPa给水管438米，阀门井1400*1400 6个，以及预留阀门井等）、雨水（雨水管DN400 365米，雨水管DN300 84米，雨水检查井12座等）、污水（污水检查井1000*1000 18座，污水管DN300 436米）等相关配套设施。</t>
  </si>
  <si>
    <t>张家川经济开发区管委会</t>
  </si>
  <si>
    <t>张家川县农业气象监测预警暨灾害防御能力提升工程</t>
  </si>
  <si>
    <r>
      <rPr>
        <sz val="16"/>
        <rFont val="宋体"/>
        <charset val="134"/>
      </rPr>
      <t>投资</t>
    </r>
    <r>
      <rPr>
        <sz val="16"/>
        <rFont val="Times New Roman"/>
        <charset val="134"/>
      </rPr>
      <t>25</t>
    </r>
    <r>
      <rPr>
        <sz val="16"/>
        <rFont val="宋体"/>
        <charset val="134"/>
      </rPr>
      <t>万元在全县林果业及农作物主产区，选址建设</t>
    </r>
    <r>
      <rPr>
        <sz val="16"/>
        <rFont val="Times New Roman"/>
        <charset val="134"/>
      </rPr>
      <t>5</t>
    </r>
    <r>
      <rPr>
        <sz val="16"/>
        <rFont val="宋体"/>
        <charset val="134"/>
      </rPr>
      <t>个农业气象观测站。</t>
    </r>
  </si>
  <si>
    <t>县气象局</t>
  </si>
  <si>
    <t>张家川县气象预警服务中心</t>
  </si>
  <si>
    <t>畜禽贮粪棚建设项目</t>
  </si>
  <si>
    <r>
      <t>在川王镇西崖村股份经济合作社投资</t>
    </r>
    <r>
      <rPr>
        <sz val="16"/>
        <rFont val="Times New Roman"/>
        <charset val="134"/>
      </rPr>
      <t>13</t>
    </r>
    <r>
      <rPr>
        <sz val="16"/>
        <rFont val="宋体"/>
        <charset val="134"/>
      </rPr>
      <t>万元，用于依托马三种养殖农民专业合作社建设畜禽粪污贮粪棚，使用财政资金实施项目形成的资产全部确权到村集体经济组织，资产运营管理方式采用</t>
    </r>
    <r>
      <rPr>
        <sz val="16"/>
        <rFont val="Times New Roman"/>
        <charset val="134"/>
      </rPr>
      <t>“</t>
    </r>
    <r>
      <rPr>
        <sz val="16"/>
        <rFont val="宋体"/>
        <charset val="134"/>
      </rPr>
      <t>村有户营</t>
    </r>
    <r>
      <rPr>
        <sz val="16"/>
        <rFont val="Times New Roman"/>
        <charset val="134"/>
      </rPr>
      <t>”“</t>
    </r>
    <r>
      <rPr>
        <sz val="16"/>
        <rFont val="宋体"/>
        <charset val="134"/>
      </rPr>
      <t>村有村营</t>
    </r>
    <r>
      <rPr>
        <sz val="16"/>
        <rFont val="Times New Roman"/>
        <charset val="134"/>
      </rPr>
      <t>”“</t>
    </r>
    <r>
      <rPr>
        <sz val="16"/>
        <rFont val="宋体"/>
        <charset val="134"/>
      </rPr>
      <t>村企共营</t>
    </r>
    <r>
      <rPr>
        <sz val="16"/>
        <rFont val="Times New Roman"/>
        <charset val="134"/>
      </rPr>
      <t>”</t>
    </r>
    <r>
      <rPr>
        <sz val="16"/>
        <rFont val="宋体"/>
        <charset val="134"/>
      </rPr>
      <t>三种方式，确保村级集体经济组织增加收入。</t>
    </r>
  </si>
  <si>
    <t>就业帮扶项目</t>
  </si>
  <si>
    <r>
      <rPr>
        <b/>
        <sz val="16"/>
        <rFont val="宋体"/>
        <charset val="134"/>
      </rPr>
      <t>概算投资</t>
    </r>
    <r>
      <rPr>
        <b/>
        <sz val="16"/>
        <rFont val="Times New Roman"/>
        <charset val="134"/>
      </rPr>
      <t>1107.93</t>
    </r>
    <r>
      <rPr>
        <b/>
        <sz val="16"/>
        <rFont val="宋体"/>
        <charset val="134"/>
      </rPr>
      <t>万元用于实施就业帮扶项目。</t>
    </r>
  </si>
  <si>
    <t>交通补助项目</t>
  </si>
  <si>
    <t>2025.6—2025.12</t>
  </si>
  <si>
    <t>根据《省人力资源和社会保障厅省发展改革委省财政厅省农业农村厅关于做好脱贫人口就业帮扶工作的通知》（甘人社通〔2024〕155号）文件要求，对县外省内就业的外出务工者，给予200元/人一次性交通补助。根据《省人力资源和社会保障厅省财政厅省乡村振兴局关于进一步优化脱贫劳动力外出务工交通补助政策的通知》（甘人社通〔2023〕257号）文件要求，按县外省内就业100元的标准实行定额预付，给予一次性交通补助。</t>
  </si>
  <si>
    <r>
      <rPr>
        <sz val="16"/>
        <rFont val="宋体"/>
        <charset val="134"/>
      </rPr>
      <t>县人社局、</t>
    </r>
    <r>
      <rPr>
        <sz val="16"/>
        <rFont val="Times New Roman"/>
        <charset val="134"/>
      </rPr>
      <t>15</t>
    </r>
    <r>
      <rPr>
        <sz val="16"/>
        <rFont val="宋体"/>
        <charset val="134"/>
      </rPr>
      <t>乡镇</t>
    </r>
  </si>
  <si>
    <t>村残协专职委员（爱心助残员）公益性岗位补助项目</t>
  </si>
  <si>
    <r>
      <rPr>
        <sz val="16"/>
        <rFont val="宋体"/>
        <charset val="134"/>
      </rPr>
      <t>用于</t>
    </r>
    <r>
      <rPr>
        <sz val="16"/>
        <rFont val="Times New Roman"/>
        <charset val="134"/>
      </rPr>
      <t>174</t>
    </r>
    <r>
      <rPr>
        <sz val="16"/>
        <rFont val="宋体"/>
        <charset val="134"/>
      </rPr>
      <t>个村残协专职委员</t>
    </r>
    <r>
      <rPr>
        <sz val="16"/>
        <rFont val="Times New Roman"/>
        <charset val="134"/>
      </rPr>
      <t>“</t>
    </r>
    <r>
      <rPr>
        <sz val="16"/>
        <rFont val="宋体"/>
        <charset val="134"/>
      </rPr>
      <t>爱心助残员</t>
    </r>
    <r>
      <rPr>
        <sz val="16"/>
        <rFont val="Times New Roman"/>
        <charset val="134"/>
      </rPr>
      <t>”</t>
    </r>
    <r>
      <rPr>
        <sz val="16"/>
        <rFont val="宋体"/>
        <charset val="134"/>
      </rPr>
      <t>（监测对象）公益性岗位补助，每人每年补助</t>
    </r>
    <r>
      <rPr>
        <sz val="16"/>
        <rFont val="Times New Roman"/>
        <charset val="134"/>
      </rPr>
      <t>8000</t>
    </r>
    <r>
      <rPr>
        <sz val="16"/>
        <rFont val="宋体"/>
        <charset val="134"/>
      </rPr>
      <t>元。</t>
    </r>
  </si>
  <si>
    <t>县残联</t>
  </si>
  <si>
    <r>
      <rPr>
        <sz val="16"/>
        <rFont val="Times New Roman"/>
        <charset val="134"/>
      </rPr>
      <t>“</t>
    </r>
    <r>
      <rPr>
        <sz val="16"/>
        <rFont val="宋体"/>
        <charset val="134"/>
      </rPr>
      <t>雨露计划</t>
    </r>
    <r>
      <rPr>
        <sz val="16"/>
        <rFont val="Times New Roman"/>
        <charset val="134"/>
      </rPr>
      <t>”</t>
    </r>
    <r>
      <rPr>
        <sz val="16"/>
        <rFont val="宋体"/>
        <charset val="134"/>
      </rPr>
      <t>职业教育补助项目</t>
    </r>
  </si>
  <si>
    <r>
      <rPr>
        <sz val="16"/>
        <rFont val="宋体"/>
        <charset val="134"/>
      </rPr>
      <t>概算投资</t>
    </r>
    <r>
      <rPr>
        <sz val="16"/>
        <rFont val="Times New Roman"/>
        <charset val="134"/>
      </rPr>
      <t>315.75</t>
    </r>
    <r>
      <rPr>
        <sz val="16"/>
        <rFont val="宋体"/>
        <charset val="134"/>
      </rPr>
      <t>万元用于实施</t>
    </r>
    <r>
      <rPr>
        <sz val="16"/>
        <rFont val="Times New Roman"/>
        <charset val="134"/>
      </rPr>
      <t>“</t>
    </r>
    <r>
      <rPr>
        <sz val="16"/>
        <rFont val="宋体"/>
        <charset val="134"/>
      </rPr>
      <t>雨露计划</t>
    </r>
    <r>
      <rPr>
        <sz val="16"/>
        <rFont val="Times New Roman"/>
        <charset val="134"/>
      </rPr>
      <t>”</t>
    </r>
    <r>
      <rPr>
        <sz val="16"/>
        <rFont val="宋体"/>
        <charset val="134"/>
      </rPr>
      <t>职业教育补助项目，每人每学期补助</t>
    </r>
    <r>
      <rPr>
        <sz val="16"/>
        <rFont val="Times New Roman"/>
        <charset val="134"/>
      </rPr>
      <t>0.15</t>
    </r>
    <r>
      <rPr>
        <sz val="16"/>
        <rFont val="宋体"/>
        <charset val="134"/>
      </rPr>
      <t>万元，共计补助</t>
    </r>
    <r>
      <rPr>
        <sz val="16"/>
        <rFont val="Times New Roman"/>
        <charset val="134"/>
      </rPr>
      <t>2105</t>
    </r>
    <r>
      <rPr>
        <sz val="16"/>
        <rFont val="宋体"/>
        <charset val="134"/>
      </rPr>
      <t>人。</t>
    </r>
  </si>
  <si>
    <t>农村安全饮水建设项目</t>
  </si>
  <si>
    <r>
      <rPr>
        <b/>
        <sz val="16"/>
        <rFont val="宋体"/>
        <charset val="134"/>
      </rPr>
      <t>概算投资</t>
    </r>
    <r>
      <rPr>
        <b/>
        <sz val="16"/>
        <rFont val="Times New Roman"/>
        <charset val="134"/>
      </rPr>
      <t>426.8890</t>
    </r>
    <r>
      <rPr>
        <b/>
        <sz val="16"/>
        <rFont val="宋体"/>
        <charset val="134"/>
      </rPr>
      <t>万元用于实施农村安全饮水建设项目。</t>
    </r>
  </si>
  <si>
    <t>张家川县农村供水工程管网改造提升项目</t>
  </si>
  <si>
    <t>更换龙山供水工程D219上水钢管600m，胡川镇祁沟村、刘塬村、阳山村、潘峪村PVCD110供水干管2200m，PVCD75供水干管1000m，刘堡镇王山村、丰银村、峡里村、梨园村PVCD75供水干管3300m。</t>
  </si>
  <si>
    <t>县农村供水工程管理站</t>
  </si>
  <si>
    <t>龙山镇四方村单村供水改造项目</t>
  </si>
  <si>
    <r>
      <rPr>
        <sz val="16"/>
        <rFont val="宋体"/>
        <charset val="134"/>
      </rPr>
      <t>铺设输水管网</t>
    </r>
    <r>
      <rPr>
        <sz val="16"/>
        <rFont val="Times New Roman"/>
        <charset val="134"/>
      </rPr>
      <t>8400</t>
    </r>
    <r>
      <rPr>
        <sz val="16"/>
        <rFont val="宋体"/>
        <charset val="134"/>
      </rPr>
      <t>米，公用检查井</t>
    </r>
    <r>
      <rPr>
        <sz val="16"/>
        <rFont val="Times New Roman"/>
        <charset val="134"/>
      </rPr>
      <t>10</t>
    </r>
    <r>
      <rPr>
        <sz val="16"/>
        <rFont val="宋体"/>
        <charset val="134"/>
      </rPr>
      <t>座</t>
    </r>
  </si>
  <si>
    <t>木河乡秋木村单村供水改造项目</t>
  </si>
  <si>
    <r>
      <rPr>
        <sz val="16"/>
        <rFont val="宋体"/>
        <charset val="134"/>
      </rPr>
      <t>木河乡</t>
    </r>
    <r>
      <rPr>
        <sz val="16"/>
        <rFont val="Times New Roman"/>
        <charset val="134"/>
      </rPr>
      <t xml:space="preserve">
</t>
    </r>
    <r>
      <rPr>
        <sz val="16"/>
        <rFont val="宋体"/>
        <charset val="134"/>
      </rPr>
      <t>秋木村</t>
    </r>
  </si>
  <si>
    <r>
      <rPr>
        <sz val="16"/>
        <rFont val="宋体"/>
        <charset val="134"/>
      </rPr>
      <t>铺设输水管网</t>
    </r>
    <r>
      <rPr>
        <sz val="16"/>
        <rFont val="Times New Roman"/>
        <charset val="134"/>
      </rPr>
      <t>18000</t>
    </r>
    <r>
      <rPr>
        <sz val="16"/>
        <rFont val="宋体"/>
        <charset val="134"/>
      </rPr>
      <t>米，公共检查井</t>
    </r>
    <r>
      <rPr>
        <sz val="16"/>
        <rFont val="Times New Roman"/>
        <charset val="134"/>
      </rPr>
      <t>13</t>
    </r>
    <r>
      <rPr>
        <sz val="16"/>
        <rFont val="宋体"/>
        <charset val="134"/>
      </rPr>
      <t>座。</t>
    </r>
  </si>
  <si>
    <t>川王镇马达村西坪组单村供水改造项目</t>
  </si>
  <si>
    <r>
      <rPr>
        <sz val="16"/>
        <rFont val="宋体"/>
        <charset val="0"/>
      </rPr>
      <t>铺设各类管道</t>
    </r>
    <r>
      <rPr>
        <sz val="16"/>
        <rFont val="Times New Roman"/>
        <charset val="0"/>
      </rPr>
      <t>2020</t>
    </r>
    <r>
      <rPr>
        <sz val="16"/>
        <rFont val="宋体"/>
        <charset val="0"/>
      </rPr>
      <t>米及配套设施、新建检查井</t>
    </r>
    <r>
      <rPr>
        <sz val="16"/>
        <rFont val="Times New Roman"/>
        <charset val="0"/>
      </rPr>
      <t>5</t>
    </r>
    <r>
      <rPr>
        <sz val="16"/>
        <rFont val="宋体"/>
        <charset val="0"/>
      </rPr>
      <t>个。</t>
    </r>
  </si>
  <si>
    <t>胡川镇刘塬村单村供水改造项目</t>
  </si>
  <si>
    <r>
      <rPr>
        <sz val="16"/>
        <rFont val="宋体"/>
        <charset val="134"/>
      </rPr>
      <t>胡川镇</t>
    </r>
    <r>
      <rPr>
        <sz val="16"/>
        <rFont val="Times New Roman"/>
        <charset val="134"/>
      </rPr>
      <t xml:space="preserve">
</t>
    </r>
    <r>
      <rPr>
        <sz val="16"/>
        <rFont val="宋体"/>
        <charset val="134"/>
      </rPr>
      <t>刘塬村</t>
    </r>
  </si>
  <si>
    <r>
      <rPr>
        <sz val="16"/>
        <rFont val="宋体"/>
        <charset val="134"/>
      </rPr>
      <t>铺设输水管道</t>
    </r>
    <r>
      <rPr>
        <sz val="16"/>
        <rFont val="Times New Roman"/>
        <charset val="134"/>
      </rPr>
      <t>2800</t>
    </r>
    <r>
      <rPr>
        <sz val="16"/>
        <rFont val="宋体"/>
        <charset val="134"/>
      </rPr>
      <t>米及配套设施，检查井</t>
    </r>
    <r>
      <rPr>
        <sz val="16"/>
        <rFont val="Times New Roman"/>
        <charset val="134"/>
      </rPr>
      <t>6</t>
    </r>
    <r>
      <rPr>
        <sz val="16"/>
        <rFont val="宋体"/>
        <charset val="134"/>
      </rPr>
      <t>座。</t>
    </r>
  </si>
  <si>
    <t>马关镇八杜村农村供水管网改造提升项目</t>
  </si>
  <si>
    <r>
      <rPr>
        <sz val="16"/>
        <rFont val="宋体"/>
        <charset val="134"/>
      </rPr>
      <t>马关镇</t>
    </r>
    <r>
      <rPr>
        <sz val="16"/>
        <rFont val="Times New Roman"/>
        <charset val="134"/>
      </rPr>
      <t xml:space="preserve">
</t>
    </r>
    <r>
      <rPr>
        <sz val="16"/>
        <rFont val="宋体"/>
        <charset val="134"/>
      </rPr>
      <t>八杜村</t>
    </r>
  </si>
  <si>
    <r>
      <rPr>
        <sz val="16"/>
        <rFont val="宋体"/>
        <charset val="134"/>
      </rPr>
      <t>改造各类管道</t>
    </r>
    <r>
      <rPr>
        <sz val="16"/>
        <rFont val="Times New Roman"/>
        <charset val="134"/>
      </rPr>
      <t>18400</t>
    </r>
    <r>
      <rPr>
        <sz val="16"/>
        <rFont val="宋体"/>
        <charset val="134"/>
      </rPr>
      <t>米，新建公用检查井</t>
    </r>
    <r>
      <rPr>
        <sz val="16"/>
        <rFont val="Times New Roman"/>
        <charset val="134"/>
      </rPr>
      <t>10</t>
    </r>
    <r>
      <rPr>
        <sz val="16"/>
        <rFont val="宋体"/>
        <charset val="134"/>
      </rPr>
      <t>座</t>
    </r>
  </si>
  <si>
    <t>龙山镇官泉村七组村级管网改造提升工程</t>
  </si>
  <si>
    <r>
      <rPr>
        <sz val="16"/>
        <rFont val="宋体"/>
        <charset val="134"/>
      </rPr>
      <t>龙山镇</t>
    </r>
    <r>
      <rPr>
        <sz val="16"/>
        <rFont val="Times New Roman"/>
        <charset val="134"/>
      </rPr>
      <t xml:space="preserve">
</t>
    </r>
    <r>
      <rPr>
        <sz val="16"/>
        <rFont val="宋体"/>
        <charset val="134"/>
      </rPr>
      <t>官泉村</t>
    </r>
  </si>
  <si>
    <r>
      <rPr>
        <sz val="16"/>
        <rFont val="Times New Roman"/>
        <charset val="0"/>
      </rPr>
      <t>50</t>
    </r>
    <r>
      <rPr>
        <sz val="16"/>
        <rFont val="宋体"/>
        <charset val="0"/>
      </rPr>
      <t>管道</t>
    </r>
    <r>
      <rPr>
        <sz val="16"/>
        <rFont val="Times New Roman"/>
        <charset val="0"/>
      </rPr>
      <t>550</t>
    </r>
    <r>
      <rPr>
        <sz val="16"/>
        <rFont val="宋体"/>
        <charset val="0"/>
      </rPr>
      <t>米、</t>
    </r>
    <r>
      <rPr>
        <sz val="16"/>
        <rFont val="Times New Roman"/>
        <charset val="0"/>
      </rPr>
      <t>32</t>
    </r>
    <r>
      <rPr>
        <sz val="16"/>
        <rFont val="宋体"/>
        <charset val="0"/>
      </rPr>
      <t>管道</t>
    </r>
    <r>
      <rPr>
        <sz val="16"/>
        <rFont val="Times New Roman"/>
        <charset val="0"/>
      </rPr>
      <t>900</t>
    </r>
    <r>
      <rPr>
        <sz val="16"/>
        <rFont val="宋体"/>
        <charset val="0"/>
      </rPr>
      <t>米、</t>
    </r>
    <r>
      <rPr>
        <sz val="16"/>
        <rFont val="Times New Roman"/>
        <charset val="0"/>
      </rPr>
      <t>20PE</t>
    </r>
    <r>
      <rPr>
        <sz val="16"/>
        <rFont val="宋体"/>
        <charset val="0"/>
      </rPr>
      <t>管道</t>
    </r>
    <r>
      <rPr>
        <sz val="16"/>
        <rFont val="Times New Roman"/>
        <charset val="0"/>
      </rPr>
      <t>600</t>
    </r>
    <r>
      <rPr>
        <sz val="16"/>
        <rFont val="宋体"/>
        <charset val="0"/>
      </rPr>
      <t>米、公用检查井</t>
    </r>
    <r>
      <rPr>
        <sz val="16"/>
        <rFont val="Times New Roman"/>
        <charset val="0"/>
      </rPr>
      <t>4</t>
    </r>
    <r>
      <rPr>
        <sz val="16"/>
        <rFont val="宋体"/>
        <charset val="0"/>
      </rPr>
      <t>套、其他配件</t>
    </r>
  </si>
  <si>
    <t>马关镇马堡村安全饮水建设项目</t>
  </si>
  <si>
    <t>马关镇马堡村</t>
  </si>
  <si>
    <r>
      <rPr>
        <sz val="16"/>
        <rFont val="宋体"/>
        <charset val="134"/>
      </rPr>
      <t>概算投资</t>
    </r>
    <r>
      <rPr>
        <sz val="16"/>
        <rFont val="Times New Roman"/>
        <charset val="134"/>
      </rPr>
      <t>99.68</t>
    </r>
    <r>
      <rPr>
        <sz val="16"/>
        <rFont val="宋体"/>
        <charset val="134"/>
      </rPr>
      <t>万元用于实施马堡村安全饮水建设项目。</t>
    </r>
    <r>
      <rPr>
        <sz val="16"/>
        <rFont val="Times New Roman"/>
        <charset val="134"/>
      </rPr>
      <t>PVC</t>
    </r>
    <r>
      <rPr>
        <sz val="16"/>
        <rFont val="宋体"/>
        <charset val="134"/>
      </rPr>
      <t>管材</t>
    </r>
    <r>
      <rPr>
        <sz val="16"/>
        <rFont val="Times New Roman"/>
        <charset val="134"/>
      </rPr>
      <t>1700</t>
    </r>
    <r>
      <rPr>
        <sz val="16"/>
        <rFont val="宋体"/>
        <charset val="134"/>
      </rPr>
      <t>米</t>
    </r>
    <r>
      <rPr>
        <sz val="16"/>
        <rFont val="Times New Roman"/>
        <charset val="134"/>
      </rPr>
      <t xml:space="preserve">  PE63</t>
    </r>
    <r>
      <rPr>
        <sz val="16"/>
        <rFont val="宋体"/>
        <charset val="134"/>
      </rPr>
      <t>管材</t>
    </r>
    <r>
      <rPr>
        <sz val="16"/>
        <rFont val="Times New Roman"/>
        <charset val="134"/>
      </rPr>
      <t>2800</t>
    </r>
    <r>
      <rPr>
        <sz val="16"/>
        <rFont val="宋体"/>
        <charset val="134"/>
      </rPr>
      <t>米</t>
    </r>
    <r>
      <rPr>
        <sz val="16"/>
        <rFont val="Times New Roman"/>
        <charset val="134"/>
      </rPr>
      <t xml:space="preserve">  50</t>
    </r>
    <r>
      <rPr>
        <sz val="16"/>
        <rFont val="宋体"/>
        <charset val="134"/>
      </rPr>
      <t>管材</t>
    </r>
    <r>
      <rPr>
        <sz val="16"/>
        <rFont val="Times New Roman"/>
        <charset val="134"/>
      </rPr>
      <t>2000</t>
    </r>
    <r>
      <rPr>
        <sz val="16"/>
        <rFont val="宋体"/>
        <charset val="134"/>
      </rPr>
      <t>米</t>
    </r>
    <r>
      <rPr>
        <sz val="16"/>
        <rFont val="Times New Roman"/>
        <charset val="134"/>
      </rPr>
      <t xml:space="preserve">  32</t>
    </r>
    <r>
      <rPr>
        <sz val="16"/>
        <rFont val="宋体"/>
        <charset val="134"/>
      </rPr>
      <t>管材</t>
    </r>
    <r>
      <rPr>
        <sz val="16"/>
        <rFont val="Times New Roman"/>
        <charset val="134"/>
      </rPr>
      <t>2800</t>
    </r>
    <r>
      <rPr>
        <sz val="16"/>
        <rFont val="宋体"/>
        <charset val="134"/>
      </rPr>
      <t>米</t>
    </r>
    <r>
      <rPr>
        <sz val="16"/>
        <rFont val="Times New Roman"/>
        <charset val="134"/>
      </rPr>
      <t xml:space="preserve">  20</t>
    </r>
    <r>
      <rPr>
        <sz val="16"/>
        <rFont val="宋体"/>
        <charset val="134"/>
      </rPr>
      <t>管材</t>
    </r>
    <r>
      <rPr>
        <sz val="16"/>
        <rFont val="Times New Roman"/>
        <charset val="134"/>
      </rPr>
      <t>15000</t>
    </r>
    <r>
      <rPr>
        <sz val="16"/>
        <rFont val="宋体"/>
        <charset val="134"/>
      </rPr>
      <t>米，公用检查井</t>
    </r>
    <r>
      <rPr>
        <sz val="16"/>
        <rFont val="Times New Roman"/>
        <charset val="134"/>
      </rPr>
      <t>15</t>
    </r>
    <r>
      <rPr>
        <sz val="16"/>
        <rFont val="宋体"/>
        <charset val="134"/>
      </rPr>
      <t>套及其他配套设备。</t>
    </r>
  </si>
  <si>
    <r>
      <rPr>
        <b/>
        <sz val="16"/>
        <rFont val="宋体"/>
        <charset val="134"/>
      </rPr>
      <t>概算投资</t>
    </r>
    <r>
      <rPr>
        <b/>
        <sz val="16"/>
        <rFont val="Times New Roman"/>
        <charset val="134"/>
      </rPr>
      <t>779.0677</t>
    </r>
    <r>
      <rPr>
        <b/>
        <sz val="16"/>
        <rFont val="宋体"/>
        <charset val="134"/>
      </rPr>
      <t>万元用于实施基础设施建设项目。</t>
    </r>
  </si>
  <si>
    <r>
      <t>张家川县马鹿镇</t>
    </r>
    <r>
      <rPr>
        <sz val="16"/>
        <rFont val="Times New Roman"/>
        <charset val="0"/>
      </rPr>
      <t>2025</t>
    </r>
    <r>
      <rPr>
        <sz val="16"/>
        <rFont val="宋体"/>
        <charset val="0"/>
      </rPr>
      <t>年中央财政以工代赈项目</t>
    </r>
  </si>
  <si>
    <r>
      <rPr>
        <sz val="16"/>
        <rFont val="宋体"/>
        <charset val="134"/>
      </rPr>
      <t>新建排水边沟</t>
    </r>
    <r>
      <rPr>
        <sz val="16"/>
        <rFont val="Times New Roman"/>
        <charset val="134"/>
      </rPr>
      <t>1600</t>
    </r>
    <r>
      <rPr>
        <sz val="16"/>
        <rFont val="宋体"/>
        <charset val="134"/>
      </rPr>
      <t>米、巷道硬化</t>
    </r>
    <r>
      <rPr>
        <sz val="16"/>
        <rFont val="Times New Roman"/>
        <charset val="134"/>
      </rPr>
      <t>16200</t>
    </r>
    <r>
      <rPr>
        <sz val="16"/>
        <rFont val="宋体"/>
        <charset val="134"/>
      </rPr>
      <t>平方米、防护工程</t>
    </r>
    <r>
      <rPr>
        <sz val="16"/>
        <rFont val="Times New Roman"/>
        <charset val="134"/>
      </rPr>
      <t>107</t>
    </r>
    <r>
      <rPr>
        <sz val="16"/>
        <rFont val="宋体"/>
        <charset val="134"/>
      </rPr>
      <t>米、埋设排水波纹管</t>
    </r>
    <r>
      <rPr>
        <sz val="16"/>
        <rFont val="Times New Roman"/>
        <charset val="134"/>
      </rPr>
      <t>1200</t>
    </r>
    <r>
      <rPr>
        <sz val="16"/>
        <rFont val="宋体"/>
        <charset val="134"/>
      </rPr>
      <t>米。</t>
    </r>
  </si>
  <si>
    <r>
      <rPr>
        <sz val="16"/>
        <rFont val="宋体"/>
        <charset val="134"/>
      </rPr>
      <t>张家川镇赵川村</t>
    </r>
    <r>
      <rPr>
        <sz val="16"/>
        <rFont val="Times New Roman"/>
        <charset val="134"/>
      </rPr>
      <t>—</t>
    </r>
    <r>
      <rPr>
        <sz val="16"/>
        <rFont val="宋体"/>
        <charset val="134"/>
      </rPr>
      <t>东街村排水管网提升改造工程</t>
    </r>
  </si>
  <si>
    <r>
      <rPr>
        <sz val="16"/>
        <rFont val="宋体"/>
        <charset val="134"/>
      </rPr>
      <t>新建路面</t>
    </r>
    <r>
      <rPr>
        <sz val="16"/>
        <rFont val="Times New Roman"/>
        <charset val="134"/>
      </rPr>
      <t>1710</t>
    </r>
    <r>
      <rPr>
        <sz val="16"/>
        <rFont val="宋体"/>
        <charset val="134"/>
      </rPr>
      <t>平方米，铺设</t>
    </r>
    <r>
      <rPr>
        <sz val="16"/>
        <rFont val="Times New Roman"/>
        <charset val="134"/>
      </rPr>
      <t>DN600</t>
    </r>
    <r>
      <rPr>
        <sz val="16"/>
        <rFont val="宋体"/>
        <charset val="134"/>
      </rPr>
      <t>雨水管道</t>
    </r>
    <r>
      <rPr>
        <sz val="16"/>
        <rFont val="Times New Roman"/>
        <charset val="134"/>
      </rPr>
      <t>555</t>
    </r>
    <r>
      <rPr>
        <sz val="16"/>
        <rFont val="宋体"/>
        <charset val="134"/>
      </rPr>
      <t>米，</t>
    </r>
    <r>
      <rPr>
        <sz val="16"/>
        <rFont val="Times New Roman"/>
        <charset val="134"/>
      </rPr>
      <t>DN400</t>
    </r>
    <r>
      <rPr>
        <sz val="16"/>
        <rFont val="宋体"/>
        <charset val="134"/>
      </rPr>
      <t>管道</t>
    </r>
    <r>
      <rPr>
        <sz val="16"/>
        <rFont val="Times New Roman"/>
        <charset val="134"/>
      </rPr>
      <t>1215</t>
    </r>
    <r>
      <rPr>
        <sz val="16"/>
        <rFont val="宋体"/>
        <charset val="134"/>
      </rPr>
      <t>米，</t>
    </r>
    <r>
      <rPr>
        <sz val="16"/>
        <rFont val="Times New Roman"/>
        <charset val="134"/>
      </rPr>
      <t>DN300</t>
    </r>
    <r>
      <rPr>
        <sz val="16"/>
        <rFont val="宋体"/>
        <charset val="134"/>
      </rPr>
      <t>管道</t>
    </r>
    <r>
      <rPr>
        <sz val="16"/>
        <rFont val="Times New Roman"/>
        <charset val="134"/>
      </rPr>
      <t>180</t>
    </r>
    <r>
      <rPr>
        <sz val="16"/>
        <rFont val="宋体"/>
        <charset val="134"/>
      </rPr>
      <t>米，新建钢筋排洪渠</t>
    </r>
    <r>
      <rPr>
        <sz val="16"/>
        <rFont val="Times New Roman"/>
        <charset val="134"/>
      </rPr>
      <t>240</t>
    </r>
    <r>
      <rPr>
        <sz val="16"/>
        <rFont val="宋体"/>
        <charset val="134"/>
      </rPr>
      <t>米，新建雨水检查井</t>
    </r>
    <r>
      <rPr>
        <sz val="16"/>
        <rFont val="Times New Roman"/>
        <charset val="134"/>
      </rPr>
      <t>50</t>
    </r>
    <r>
      <rPr>
        <sz val="16"/>
        <rFont val="宋体"/>
        <charset val="134"/>
      </rPr>
      <t>座，集水池</t>
    </r>
    <r>
      <rPr>
        <sz val="16"/>
        <rFont val="Times New Roman"/>
        <charset val="134"/>
      </rPr>
      <t>23</t>
    </r>
    <r>
      <rPr>
        <sz val="16"/>
        <rFont val="宋体"/>
        <charset val="134"/>
      </rPr>
      <t>座，沉淀池</t>
    </r>
    <r>
      <rPr>
        <sz val="16"/>
        <rFont val="Times New Roman"/>
        <charset val="134"/>
      </rPr>
      <t>3</t>
    </r>
    <r>
      <rPr>
        <sz val="16"/>
        <rFont val="宋体"/>
        <charset val="134"/>
      </rPr>
      <t>座等附属设施。</t>
    </r>
  </si>
  <si>
    <t>市生态环境局张家川分局</t>
  </si>
  <si>
    <t>闫家乡车古村水毁护坡建设项目</t>
  </si>
  <si>
    <r>
      <rPr>
        <sz val="16"/>
        <rFont val="宋体"/>
        <charset val="134"/>
      </rPr>
      <t>闫家乡</t>
    </r>
    <r>
      <rPr>
        <sz val="16"/>
        <rFont val="Times New Roman"/>
        <charset val="134"/>
      </rPr>
      <t xml:space="preserve">
</t>
    </r>
    <r>
      <rPr>
        <sz val="16"/>
        <rFont val="宋体"/>
        <charset val="134"/>
      </rPr>
      <t>车古村</t>
    </r>
  </si>
  <si>
    <r>
      <rPr>
        <sz val="16"/>
        <rFont val="宋体"/>
        <charset val="134"/>
      </rPr>
      <t>新建水毁护坡</t>
    </r>
    <r>
      <rPr>
        <sz val="16"/>
        <rFont val="Times New Roman"/>
        <charset val="134"/>
      </rPr>
      <t>1</t>
    </r>
    <r>
      <rPr>
        <sz val="16"/>
        <rFont val="宋体"/>
        <charset val="134"/>
      </rPr>
      <t>处，长</t>
    </r>
    <r>
      <rPr>
        <sz val="16"/>
        <rFont val="Times New Roman"/>
        <charset val="134"/>
      </rPr>
      <t>220</t>
    </r>
    <r>
      <rPr>
        <sz val="16"/>
        <rFont val="宋体"/>
        <charset val="134"/>
      </rPr>
      <t>米，宽</t>
    </r>
    <r>
      <rPr>
        <sz val="16"/>
        <rFont val="Times New Roman"/>
        <charset val="134"/>
      </rPr>
      <t>3.5</t>
    </r>
    <r>
      <rPr>
        <sz val="16"/>
        <rFont val="宋体"/>
        <charset val="134"/>
      </rPr>
      <t>米。</t>
    </r>
  </si>
  <si>
    <t>村道修复养护工程建设项目</t>
  </si>
  <si>
    <r>
      <rPr>
        <sz val="16"/>
        <rFont val="宋体"/>
        <charset val="134"/>
      </rPr>
      <t>刘堡镇</t>
    </r>
    <r>
      <rPr>
        <sz val="16"/>
        <rFont val="Times New Roman"/>
        <charset val="134"/>
      </rPr>
      <t xml:space="preserve">
</t>
    </r>
    <r>
      <rPr>
        <sz val="16"/>
        <rFont val="宋体"/>
        <charset val="134"/>
      </rPr>
      <t>五星村</t>
    </r>
    <r>
      <rPr>
        <sz val="16"/>
        <rFont val="Times New Roman"/>
        <charset val="134"/>
      </rPr>
      <t xml:space="preserve">
</t>
    </r>
    <r>
      <rPr>
        <sz val="16"/>
        <rFont val="宋体"/>
        <charset val="134"/>
      </rPr>
      <t>龙山镇</t>
    </r>
    <r>
      <rPr>
        <sz val="16"/>
        <rFont val="Times New Roman"/>
        <charset val="134"/>
      </rPr>
      <t xml:space="preserve">
</t>
    </r>
    <r>
      <rPr>
        <sz val="16"/>
        <rFont val="宋体"/>
        <charset val="134"/>
      </rPr>
      <t>韩川村</t>
    </r>
  </si>
  <si>
    <t>1.概算投资23.0399万元用于实施五星梁－夭山组维修混凝土路面0.365公里；
2.概算投资31.0678万元用于实施韩川一组－川红秦椒种养殖合作社维修混凝土路面0.405公里。</t>
  </si>
  <si>
    <t>市级第一.二.三批  
   张农领办发〔2025〕3号</t>
  </si>
  <si>
    <r>
      <rPr>
        <b/>
        <sz val="16"/>
        <rFont val="宋体"/>
        <charset val="134"/>
      </rPr>
      <t>概算投资</t>
    </r>
    <r>
      <rPr>
        <b/>
        <sz val="16"/>
        <rFont val="Times New Roman"/>
        <charset val="134"/>
      </rPr>
      <t>943.55</t>
    </r>
    <r>
      <rPr>
        <b/>
        <sz val="16"/>
        <rFont val="宋体"/>
        <charset val="134"/>
      </rPr>
      <t>万元用于实施产业发展类项目。</t>
    </r>
  </si>
  <si>
    <t>新型农村集体经济发展项目</t>
  </si>
  <si>
    <r>
      <rPr>
        <b/>
        <sz val="16"/>
        <rFont val="宋体"/>
        <charset val="134"/>
      </rPr>
      <t>概算投资</t>
    </r>
    <r>
      <rPr>
        <b/>
        <sz val="16"/>
        <rFont val="Times New Roman"/>
        <charset val="134"/>
      </rPr>
      <t>350</t>
    </r>
    <r>
      <rPr>
        <b/>
        <sz val="16"/>
        <rFont val="宋体"/>
        <charset val="134"/>
      </rPr>
      <t>万元用于实施新型农村集体经济发展项目。</t>
    </r>
  </si>
  <si>
    <t>平安乡休闲食品加工建设项目</t>
  </si>
  <si>
    <t>平安乡马原村</t>
  </si>
  <si>
    <r>
      <t>在平安乡梨树村股份经济合作社、水泉村股份经济合作社、磨马村股份经济合作社各投资</t>
    </r>
    <r>
      <rPr>
        <sz val="16"/>
        <rFont val="Times New Roman"/>
        <charset val="134"/>
      </rPr>
      <t>50</t>
    </r>
    <r>
      <rPr>
        <sz val="16"/>
        <rFont val="宋体"/>
        <charset val="134"/>
      </rPr>
      <t>万元用于实施休闲食品加工建设项目，购买相关设备，形成单独可靠计量的经营性固定资产。使用财政资金实施项目形成的资产全部确权到村集体经济组织，相关村集体与承接经营主体签订租赁协议，资产租赁收益率原则上不低于最新的</t>
    </r>
    <r>
      <rPr>
        <sz val="16"/>
        <rFont val="Times New Roman"/>
        <charset val="134"/>
      </rPr>
      <t>1</t>
    </r>
    <r>
      <rPr>
        <sz val="16"/>
        <rFont val="宋体"/>
        <charset val="134"/>
      </rPr>
      <t>年期货款市场报价利率。</t>
    </r>
  </si>
  <si>
    <t>张家川县闫家乡农产品交易市场建设项目</t>
  </si>
  <si>
    <t>在闫家乡建设农产品交易市场一处，建筑面积650平方米。其中闫家村、丁河村、操场村花山村四村股份经济合作社各投资50万元，共计总投资200万元。使用财政资金实施项目形成的资产全部确权到村集体经济组织，相关村集体与承接经营主体签订租赁协议，资产租赁收益率原则上不低于最新的1年期贷款市场报价利率。</t>
  </si>
  <si>
    <t>林果业培育项目</t>
  </si>
  <si>
    <r>
      <rPr>
        <b/>
        <sz val="16"/>
        <rFont val="宋体"/>
        <charset val="134"/>
      </rPr>
      <t>概算投资</t>
    </r>
    <r>
      <rPr>
        <b/>
        <sz val="16"/>
        <rFont val="Times New Roman"/>
        <charset val="134"/>
      </rPr>
      <t>413.55</t>
    </r>
    <r>
      <rPr>
        <b/>
        <sz val="16"/>
        <rFont val="宋体"/>
        <charset val="134"/>
      </rPr>
      <t>万元用于实施林果业培育项目。</t>
    </r>
  </si>
  <si>
    <t>连五乡果园防雹网建设项目</t>
  </si>
  <si>
    <r>
      <rPr>
        <sz val="16"/>
        <rFont val="宋体"/>
        <charset val="134"/>
      </rPr>
      <t>在连五乡投入</t>
    </r>
    <r>
      <rPr>
        <sz val="16"/>
        <rFont val="Times New Roman"/>
        <charset val="134"/>
      </rPr>
      <t>45</t>
    </r>
    <r>
      <rPr>
        <sz val="16"/>
        <rFont val="宋体"/>
        <charset val="134"/>
      </rPr>
      <t>万元，用于林果业培育项目。其中：贠家村建锋丰盛种养殖专业合作社苹果园防雹网建设</t>
    </r>
    <r>
      <rPr>
        <sz val="16"/>
        <rFont val="Times New Roman"/>
        <charset val="134"/>
      </rPr>
      <t>100</t>
    </r>
    <r>
      <rPr>
        <sz val="16"/>
        <rFont val="宋体"/>
        <charset val="134"/>
      </rPr>
      <t>亩，补贴</t>
    </r>
    <r>
      <rPr>
        <sz val="16"/>
        <rFont val="Times New Roman"/>
        <charset val="134"/>
      </rPr>
      <t>45</t>
    </r>
    <r>
      <rPr>
        <sz val="16"/>
        <rFont val="宋体"/>
        <charset val="134"/>
      </rPr>
      <t>万元。</t>
    </r>
  </si>
  <si>
    <t>梁山镇果园防雹网建设项目</t>
  </si>
  <si>
    <r>
      <rPr>
        <sz val="16"/>
        <rFont val="宋体"/>
        <charset val="134"/>
      </rPr>
      <t>阳洼村</t>
    </r>
    <r>
      <rPr>
        <sz val="16"/>
        <rFont val="Times New Roman"/>
        <charset val="134"/>
      </rPr>
      <t xml:space="preserve">
</t>
    </r>
    <r>
      <rPr>
        <sz val="16"/>
        <rFont val="宋体"/>
        <charset val="134"/>
      </rPr>
      <t>樱桃沟村</t>
    </r>
  </si>
  <si>
    <t>为梁山镇实施果园防雹网项目，每亩补助4500元，共计70亩31.5万元，其中阳洼村成民合作社20亩，樱桃沟股份经济合作社50亩。</t>
  </si>
  <si>
    <t>马关镇林果业（花椒）高接换优补助项目</t>
  </si>
  <si>
    <r>
      <rPr>
        <sz val="16"/>
        <rFont val="宋体"/>
        <charset val="134"/>
      </rPr>
      <t>马堡村</t>
    </r>
    <r>
      <rPr>
        <sz val="16"/>
        <rFont val="Times New Roman"/>
        <charset val="134"/>
      </rPr>
      <t xml:space="preserve">
</t>
    </r>
    <r>
      <rPr>
        <sz val="16"/>
        <rFont val="宋体"/>
        <charset val="134"/>
      </rPr>
      <t>新义村</t>
    </r>
  </si>
  <si>
    <r>
      <rPr>
        <sz val="16"/>
        <rFont val="宋体"/>
        <charset val="134"/>
      </rPr>
      <t>共</t>
    </r>
    <r>
      <rPr>
        <sz val="16"/>
        <rFont val="Times New Roman"/>
        <charset val="0"/>
      </rPr>
      <t>360</t>
    </r>
    <r>
      <rPr>
        <sz val="16"/>
        <rFont val="宋体"/>
        <charset val="134"/>
      </rPr>
      <t>亩，每亩补助</t>
    </r>
    <r>
      <rPr>
        <sz val="16"/>
        <rFont val="Times New Roman"/>
        <charset val="0"/>
      </rPr>
      <t>800</t>
    </r>
    <r>
      <rPr>
        <sz val="16"/>
        <rFont val="宋体"/>
        <charset val="134"/>
      </rPr>
      <t>元，其中马堡村堡子川合作社花椒高接换优</t>
    </r>
    <r>
      <rPr>
        <sz val="16"/>
        <rFont val="Times New Roman"/>
        <charset val="0"/>
      </rPr>
      <t>100</t>
    </r>
    <r>
      <rPr>
        <sz val="16"/>
        <rFont val="宋体"/>
        <charset val="134"/>
      </rPr>
      <t>亩，绿旺合作社花椒高接换优</t>
    </r>
    <r>
      <rPr>
        <sz val="16"/>
        <rFont val="Times New Roman"/>
        <charset val="0"/>
      </rPr>
      <t>60</t>
    </r>
    <r>
      <rPr>
        <sz val="16"/>
        <rFont val="宋体"/>
        <charset val="134"/>
      </rPr>
      <t>亩。新义村龙投农民专业合作社花椒</t>
    </r>
    <r>
      <rPr>
        <sz val="16"/>
        <rFont val="Times New Roman"/>
        <charset val="0"/>
      </rPr>
      <t>200</t>
    </r>
    <r>
      <rPr>
        <sz val="16"/>
        <rFont val="宋体"/>
        <charset val="134"/>
      </rPr>
      <t>亩</t>
    </r>
  </si>
  <si>
    <t>马鹿镇果园多防棚建设项目</t>
  </si>
  <si>
    <t>长宁村</t>
  </si>
  <si>
    <r>
      <rPr>
        <sz val="16"/>
        <rFont val="宋体"/>
        <charset val="134"/>
      </rPr>
      <t>投资</t>
    </r>
    <r>
      <rPr>
        <sz val="16"/>
        <rFont val="Times New Roman"/>
        <charset val="134"/>
      </rPr>
      <t>20</t>
    </r>
    <r>
      <rPr>
        <sz val="16"/>
        <rFont val="宋体"/>
        <charset val="134"/>
      </rPr>
      <t>万元，在马鹿镇长宁村新建</t>
    </r>
    <r>
      <rPr>
        <sz val="16"/>
        <rFont val="Times New Roman"/>
        <charset val="134"/>
      </rPr>
      <t>20</t>
    </r>
    <r>
      <rPr>
        <sz val="16"/>
        <rFont val="宋体"/>
        <charset val="134"/>
      </rPr>
      <t>亩果园多防棚，每亩补助</t>
    </r>
    <r>
      <rPr>
        <sz val="16"/>
        <rFont val="Times New Roman"/>
        <charset val="134"/>
      </rPr>
      <t>10000</t>
    </r>
    <r>
      <rPr>
        <sz val="16"/>
        <rFont val="宋体"/>
        <charset val="134"/>
      </rPr>
      <t>元。</t>
    </r>
  </si>
  <si>
    <t>龙山镇果园防雹网建设项目</t>
  </si>
  <si>
    <r>
      <rPr>
        <sz val="16"/>
        <rFont val="宋体"/>
        <charset val="134"/>
      </rPr>
      <t>龙山镇果园防雹网建设共</t>
    </r>
    <r>
      <rPr>
        <sz val="16"/>
        <rFont val="Times New Roman"/>
        <charset val="134"/>
      </rPr>
      <t>140</t>
    </r>
    <r>
      <rPr>
        <sz val="16"/>
        <rFont val="宋体"/>
        <charset val="134"/>
      </rPr>
      <t>亩，每亩</t>
    </r>
    <r>
      <rPr>
        <sz val="16"/>
        <rFont val="Times New Roman"/>
        <charset val="134"/>
      </rPr>
      <t>4500</t>
    </r>
    <r>
      <rPr>
        <sz val="16"/>
        <rFont val="宋体"/>
        <charset val="134"/>
      </rPr>
      <t>元，</t>
    </r>
    <r>
      <rPr>
        <sz val="16"/>
        <rFont val="Times New Roman"/>
        <charset val="134"/>
      </rPr>
      <t>63</t>
    </r>
    <r>
      <rPr>
        <sz val="16"/>
        <rFont val="宋体"/>
        <charset val="134"/>
      </rPr>
      <t>万元，其中：四方村忠树德专业合作社新建果园防雹网</t>
    </r>
    <r>
      <rPr>
        <sz val="16"/>
        <rFont val="Times New Roman"/>
        <charset val="134"/>
      </rPr>
      <t>60</t>
    </r>
    <r>
      <rPr>
        <sz val="16"/>
        <rFont val="宋体"/>
        <charset val="134"/>
      </rPr>
      <t>亩，韩川村泽文合作社果园防雹网</t>
    </r>
    <r>
      <rPr>
        <sz val="16"/>
        <rFont val="Times New Roman"/>
        <charset val="134"/>
      </rPr>
      <t>30</t>
    </r>
    <r>
      <rPr>
        <sz val="16"/>
        <rFont val="宋体"/>
        <charset val="134"/>
      </rPr>
      <t>亩；西沟村烨茂合作社</t>
    </r>
    <r>
      <rPr>
        <sz val="16"/>
        <rFont val="Times New Roman"/>
        <charset val="134"/>
      </rPr>
      <t>50</t>
    </r>
    <r>
      <rPr>
        <sz val="16"/>
        <rFont val="宋体"/>
        <charset val="134"/>
      </rPr>
      <t>亩。</t>
    </r>
  </si>
  <si>
    <t>龙山镇果园多防棚建设项目</t>
  </si>
  <si>
    <r>
      <rPr>
        <sz val="16"/>
        <rFont val="宋体"/>
        <charset val="134"/>
      </rPr>
      <t>龙山镇马河村裕丰种植合作社改建</t>
    </r>
    <r>
      <rPr>
        <sz val="16"/>
        <rFont val="Times New Roman"/>
        <charset val="134"/>
      </rPr>
      <t>35</t>
    </r>
    <r>
      <rPr>
        <sz val="16"/>
        <rFont val="宋体"/>
        <charset val="134"/>
      </rPr>
      <t>亩果园多防棚，每亩补助</t>
    </r>
    <r>
      <rPr>
        <sz val="16"/>
        <rFont val="Times New Roman"/>
        <charset val="134"/>
      </rPr>
      <t>6500</t>
    </r>
    <r>
      <rPr>
        <sz val="16"/>
        <rFont val="宋体"/>
        <charset val="134"/>
      </rPr>
      <t>元，共</t>
    </r>
    <r>
      <rPr>
        <sz val="16"/>
        <rFont val="Times New Roman"/>
        <charset val="134"/>
      </rPr>
      <t>22.75</t>
    </r>
    <r>
      <rPr>
        <sz val="16"/>
        <rFont val="宋体"/>
        <charset val="134"/>
      </rPr>
      <t>万元。</t>
    </r>
  </si>
  <si>
    <r>
      <rPr>
        <sz val="16"/>
        <rFont val="宋体"/>
        <charset val="134"/>
      </rPr>
      <t>龙山镇果园高接换优补助项目</t>
    </r>
    <r>
      <rPr>
        <sz val="16"/>
        <rFont val="Times New Roman"/>
        <charset val="134"/>
      </rPr>
      <t xml:space="preserve"> </t>
    </r>
    <r>
      <rPr>
        <sz val="16"/>
        <rFont val="宋体"/>
        <charset val="134"/>
      </rPr>
      <t>（苹果）</t>
    </r>
  </si>
  <si>
    <r>
      <rPr>
        <sz val="16"/>
        <rFont val="宋体"/>
        <charset val="134"/>
      </rPr>
      <t>龙山镇苹果果园高接换优共</t>
    </r>
    <r>
      <rPr>
        <sz val="16"/>
        <rFont val="Times New Roman"/>
        <charset val="134"/>
      </rPr>
      <t>250</t>
    </r>
    <r>
      <rPr>
        <sz val="16"/>
        <rFont val="宋体"/>
        <charset val="134"/>
      </rPr>
      <t>亩，每亩</t>
    </r>
    <r>
      <rPr>
        <sz val="16"/>
        <rFont val="Times New Roman"/>
        <charset val="134"/>
      </rPr>
      <t>1000</t>
    </r>
    <r>
      <rPr>
        <sz val="16"/>
        <rFont val="宋体"/>
        <charset val="134"/>
      </rPr>
      <t>元，共</t>
    </r>
    <r>
      <rPr>
        <sz val="16"/>
        <rFont val="Times New Roman"/>
        <charset val="134"/>
      </rPr>
      <t>25</t>
    </r>
    <r>
      <rPr>
        <sz val="16"/>
        <rFont val="宋体"/>
        <charset val="134"/>
      </rPr>
      <t>万元，其中：马河村光大种养殖农民专业合作社</t>
    </r>
    <r>
      <rPr>
        <sz val="16"/>
        <rFont val="Times New Roman"/>
        <charset val="134"/>
      </rPr>
      <t>200</t>
    </r>
    <r>
      <rPr>
        <sz val="16"/>
        <rFont val="宋体"/>
        <charset val="134"/>
      </rPr>
      <t>亩，连柯村兴柯合作社</t>
    </r>
    <r>
      <rPr>
        <sz val="16"/>
        <rFont val="Times New Roman"/>
        <charset val="134"/>
      </rPr>
      <t>50</t>
    </r>
    <r>
      <rPr>
        <sz val="16"/>
        <rFont val="宋体"/>
        <charset val="134"/>
      </rPr>
      <t>亩。</t>
    </r>
  </si>
  <si>
    <r>
      <rPr>
        <sz val="16"/>
        <rFont val="宋体"/>
        <charset val="134"/>
      </rPr>
      <t>龙山镇果园高接换优补助项目</t>
    </r>
    <r>
      <rPr>
        <sz val="16"/>
        <rFont val="Times New Roman"/>
        <charset val="134"/>
      </rPr>
      <t xml:space="preserve"> </t>
    </r>
    <r>
      <rPr>
        <sz val="16"/>
        <rFont val="宋体"/>
        <charset val="134"/>
      </rPr>
      <t>（花椒）</t>
    </r>
  </si>
  <si>
    <r>
      <rPr>
        <sz val="16"/>
        <rFont val="宋体"/>
        <charset val="134"/>
      </rPr>
      <t>龙山镇花椒果园高接换优共</t>
    </r>
    <r>
      <rPr>
        <sz val="16"/>
        <rFont val="Times New Roman"/>
        <charset val="134"/>
      </rPr>
      <t>250</t>
    </r>
    <r>
      <rPr>
        <sz val="16"/>
        <rFont val="宋体"/>
        <charset val="134"/>
      </rPr>
      <t>亩，每亩</t>
    </r>
    <r>
      <rPr>
        <sz val="16"/>
        <rFont val="Times New Roman"/>
        <charset val="134"/>
      </rPr>
      <t>800</t>
    </r>
    <r>
      <rPr>
        <sz val="16"/>
        <rFont val="宋体"/>
        <charset val="134"/>
      </rPr>
      <t>元，共</t>
    </r>
    <r>
      <rPr>
        <sz val="16"/>
        <rFont val="Times New Roman"/>
        <charset val="134"/>
      </rPr>
      <t>20</t>
    </r>
    <r>
      <rPr>
        <sz val="16"/>
        <rFont val="宋体"/>
        <charset val="134"/>
      </rPr>
      <t>万元，其中：连柯村兴柯合作社花椒高接换优</t>
    </r>
    <r>
      <rPr>
        <sz val="16"/>
        <rFont val="Times New Roman"/>
        <charset val="134"/>
      </rPr>
      <t>200</t>
    </r>
    <r>
      <rPr>
        <sz val="16"/>
        <rFont val="宋体"/>
        <charset val="134"/>
      </rPr>
      <t>亩，韩川村川红秦椒合作社</t>
    </r>
    <r>
      <rPr>
        <sz val="16"/>
        <rFont val="Times New Roman"/>
        <charset val="134"/>
      </rPr>
      <t>50</t>
    </r>
    <r>
      <rPr>
        <sz val="16"/>
        <rFont val="宋体"/>
        <charset val="134"/>
      </rPr>
      <t>亩。</t>
    </r>
  </si>
  <si>
    <t>龙山镇果园改造提升建园项目</t>
  </si>
  <si>
    <r>
      <rPr>
        <sz val="16"/>
        <rFont val="宋体"/>
        <charset val="134"/>
      </rPr>
      <t>龙山镇果园改造提升建园共</t>
    </r>
    <r>
      <rPr>
        <sz val="16"/>
        <rFont val="Times New Roman"/>
        <charset val="134"/>
      </rPr>
      <t>390</t>
    </r>
    <r>
      <rPr>
        <sz val="16"/>
        <rFont val="宋体"/>
        <charset val="134"/>
      </rPr>
      <t>亩，每亩</t>
    </r>
    <r>
      <rPr>
        <sz val="16"/>
        <rFont val="Times New Roman"/>
        <charset val="134"/>
      </rPr>
      <t>3000</t>
    </r>
    <r>
      <rPr>
        <sz val="16"/>
        <rFont val="宋体"/>
        <charset val="134"/>
      </rPr>
      <t>元，共</t>
    </r>
    <r>
      <rPr>
        <sz val="16"/>
        <rFont val="Times New Roman"/>
        <charset val="134"/>
      </rPr>
      <t>117</t>
    </r>
    <r>
      <rPr>
        <sz val="16"/>
        <rFont val="宋体"/>
        <charset val="134"/>
      </rPr>
      <t>万元，其中：马河村光大种养殖农民专业合作社果园改造提升</t>
    </r>
    <r>
      <rPr>
        <sz val="16"/>
        <rFont val="Times New Roman"/>
        <charset val="134"/>
      </rPr>
      <t>120</t>
    </r>
    <r>
      <rPr>
        <sz val="16"/>
        <rFont val="宋体"/>
        <charset val="134"/>
      </rPr>
      <t>亩；连柯村兴柯合作社果园改造提升</t>
    </r>
    <r>
      <rPr>
        <sz val="16"/>
        <rFont val="Times New Roman"/>
        <charset val="134"/>
      </rPr>
      <t>70</t>
    </r>
    <r>
      <rPr>
        <sz val="16"/>
        <rFont val="宋体"/>
        <charset val="134"/>
      </rPr>
      <t>亩；四方村荣达果品种植合作社进行果园改造提升</t>
    </r>
    <r>
      <rPr>
        <sz val="16"/>
        <rFont val="Times New Roman"/>
        <charset val="134"/>
      </rPr>
      <t>100</t>
    </r>
    <r>
      <rPr>
        <sz val="16"/>
        <rFont val="宋体"/>
        <charset val="134"/>
      </rPr>
      <t>亩；韩川村红秦椒合作社</t>
    </r>
    <r>
      <rPr>
        <sz val="16"/>
        <rFont val="Times New Roman"/>
        <charset val="134"/>
      </rPr>
      <t>50</t>
    </r>
    <r>
      <rPr>
        <sz val="16"/>
        <rFont val="宋体"/>
        <charset val="134"/>
      </rPr>
      <t>亩；西沟村烨茂合作社</t>
    </r>
    <r>
      <rPr>
        <sz val="16"/>
        <rFont val="Times New Roman"/>
        <charset val="134"/>
      </rPr>
      <t>50</t>
    </r>
    <r>
      <rPr>
        <sz val="16"/>
        <rFont val="宋体"/>
        <charset val="134"/>
      </rPr>
      <t>亩。</t>
    </r>
  </si>
  <si>
    <t>大阳镇果园防雹网建设项目</t>
  </si>
  <si>
    <t>小杨村</t>
  </si>
  <si>
    <r>
      <rPr>
        <sz val="16"/>
        <rFont val="宋体"/>
        <charset val="134"/>
      </rPr>
      <t>在富红种养殖农民专业合作社修建</t>
    </r>
    <r>
      <rPr>
        <sz val="16"/>
        <rFont val="Times New Roman"/>
        <charset val="0"/>
      </rPr>
      <t>40</t>
    </r>
    <r>
      <rPr>
        <sz val="16"/>
        <rFont val="宋体"/>
        <charset val="134"/>
      </rPr>
      <t>亩的果园防雹网建设项目，投入</t>
    </r>
    <r>
      <rPr>
        <sz val="16"/>
        <rFont val="Times New Roman"/>
        <charset val="0"/>
      </rPr>
      <t>18</t>
    </r>
    <r>
      <rPr>
        <sz val="16"/>
        <rFont val="宋体"/>
        <charset val="134"/>
      </rPr>
      <t>万元</t>
    </r>
  </si>
  <si>
    <r>
      <rPr>
        <sz val="16"/>
        <rFont val="宋体"/>
        <charset val="134"/>
      </rPr>
      <t>在众创种养殖专业合作社修建</t>
    </r>
    <r>
      <rPr>
        <sz val="16"/>
        <rFont val="Times New Roman"/>
        <charset val="134"/>
      </rPr>
      <t>50</t>
    </r>
    <r>
      <rPr>
        <sz val="16"/>
        <rFont val="宋体"/>
        <charset val="134"/>
      </rPr>
      <t>亩的果园防雹网建设项目，投入</t>
    </r>
    <r>
      <rPr>
        <sz val="16"/>
        <rFont val="Times New Roman"/>
        <charset val="134"/>
      </rPr>
      <t>22.5</t>
    </r>
    <r>
      <rPr>
        <sz val="16"/>
        <rFont val="宋体"/>
        <charset val="134"/>
      </rPr>
      <t>万元</t>
    </r>
  </si>
  <si>
    <r>
      <rPr>
        <b/>
        <sz val="16"/>
        <rFont val="宋体"/>
        <charset val="134"/>
      </rPr>
      <t>概算投资</t>
    </r>
    <r>
      <rPr>
        <b/>
        <sz val="16"/>
        <rFont val="Times New Roman"/>
        <charset val="134"/>
      </rPr>
      <t>180</t>
    </r>
    <r>
      <rPr>
        <b/>
        <sz val="16"/>
        <rFont val="宋体"/>
        <charset val="134"/>
      </rPr>
      <t>万元用于实施其他产业项目。</t>
    </r>
  </si>
  <si>
    <t>全县监测户、脱贫户牛定点屠宰费用补助项目</t>
  </si>
  <si>
    <r>
      <rPr>
        <sz val="16"/>
        <rFont val="宋体"/>
        <charset val="134"/>
      </rPr>
      <t>全县</t>
    </r>
    <r>
      <rPr>
        <sz val="16"/>
        <rFont val="Times New Roman"/>
        <charset val="0"/>
      </rPr>
      <t>15</t>
    </r>
    <r>
      <rPr>
        <sz val="16"/>
        <rFont val="宋体"/>
        <charset val="134"/>
      </rPr>
      <t>乡镇监测户、脱贫户肉牛屠宰进县内定点屠宰企业进行屠宰，每头补助</t>
    </r>
    <r>
      <rPr>
        <sz val="16"/>
        <rFont val="Times New Roman"/>
        <charset val="0"/>
      </rPr>
      <t>200</t>
    </r>
    <r>
      <rPr>
        <sz val="16"/>
        <rFont val="宋体"/>
        <charset val="134"/>
      </rPr>
      <t>元。</t>
    </r>
  </si>
  <si>
    <t>全县一般户牛定点屠宰费用补助项目</t>
  </si>
  <si>
    <r>
      <rPr>
        <sz val="16"/>
        <rFont val="宋体"/>
        <charset val="134"/>
      </rPr>
      <t>全县</t>
    </r>
    <r>
      <rPr>
        <sz val="16"/>
        <rFont val="Times New Roman"/>
        <charset val="0"/>
      </rPr>
      <t>15</t>
    </r>
    <r>
      <rPr>
        <sz val="16"/>
        <rFont val="宋体"/>
        <charset val="134"/>
      </rPr>
      <t>乡镇一般户肉牛屠宰进县内定点屠宰企业进行屠宰，每头补助</t>
    </r>
    <r>
      <rPr>
        <sz val="16"/>
        <rFont val="Times New Roman"/>
        <charset val="134"/>
      </rPr>
      <t>100</t>
    </r>
    <r>
      <rPr>
        <sz val="16"/>
        <rFont val="宋体"/>
        <charset val="134"/>
      </rPr>
      <t>元。</t>
    </r>
  </si>
  <si>
    <t>张家川红花牛养殖示范场户培育项目</t>
  </si>
  <si>
    <r>
      <rPr>
        <sz val="16"/>
        <rFont val="宋体"/>
        <charset val="134"/>
      </rPr>
      <t>在经县级认挂牌的张家川红花牛养殖示范户存栏</t>
    </r>
    <r>
      <rPr>
        <sz val="16"/>
        <rFont val="Times New Roman"/>
        <charset val="134"/>
      </rPr>
      <t>10</t>
    </r>
    <r>
      <rPr>
        <sz val="16"/>
        <rFont val="宋体"/>
        <charset val="134"/>
      </rPr>
      <t>头以上的户奖补</t>
    </r>
    <r>
      <rPr>
        <sz val="16"/>
        <rFont val="Times New Roman"/>
        <charset val="134"/>
      </rPr>
      <t>0.5</t>
    </r>
    <r>
      <rPr>
        <sz val="16"/>
        <rFont val="宋体"/>
        <charset val="134"/>
      </rPr>
      <t>万元；经县级认挂牌的张家川红花牛养殖示范场存栏</t>
    </r>
    <r>
      <rPr>
        <sz val="16"/>
        <rFont val="Times New Roman"/>
        <charset val="134"/>
      </rPr>
      <t>50</t>
    </r>
    <r>
      <rPr>
        <sz val="16"/>
        <rFont val="宋体"/>
        <charset val="134"/>
      </rPr>
      <t>头以上的场奖补</t>
    </r>
    <r>
      <rPr>
        <sz val="16"/>
        <rFont val="Times New Roman"/>
        <charset val="134"/>
      </rPr>
      <t>1</t>
    </r>
    <r>
      <rPr>
        <sz val="16"/>
        <rFont val="宋体"/>
        <charset val="134"/>
      </rPr>
      <t>万元、存栏</t>
    </r>
    <r>
      <rPr>
        <sz val="16"/>
        <rFont val="Times New Roman"/>
        <charset val="134"/>
      </rPr>
      <t>100</t>
    </r>
    <r>
      <rPr>
        <sz val="16"/>
        <rFont val="宋体"/>
        <charset val="134"/>
      </rPr>
      <t>头以上的场奖补</t>
    </r>
    <r>
      <rPr>
        <sz val="16"/>
        <rFont val="Times New Roman"/>
        <charset val="134"/>
      </rPr>
      <t>2</t>
    </r>
    <r>
      <rPr>
        <sz val="16"/>
        <rFont val="宋体"/>
        <charset val="134"/>
      </rPr>
      <t>万元、存栏</t>
    </r>
    <r>
      <rPr>
        <sz val="16"/>
        <rFont val="Times New Roman"/>
        <charset val="134"/>
      </rPr>
      <t>200</t>
    </r>
    <r>
      <rPr>
        <sz val="16"/>
        <rFont val="宋体"/>
        <charset val="134"/>
      </rPr>
      <t>头以上的场奖补</t>
    </r>
    <r>
      <rPr>
        <sz val="16"/>
        <rFont val="Times New Roman"/>
        <charset val="134"/>
      </rPr>
      <t>3</t>
    </r>
    <r>
      <rPr>
        <sz val="16"/>
        <rFont val="宋体"/>
        <charset val="134"/>
      </rPr>
      <t>万元、存栏</t>
    </r>
    <r>
      <rPr>
        <sz val="16"/>
        <rFont val="Times New Roman"/>
        <charset val="134"/>
      </rPr>
      <t>500</t>
    </r>
    <r>
      <rPr>
        <sz val="16"/>
        <rFont val="宋体"/>
        <charset val="134"/>
      </rPr>
      <t>头以上的场奖补</t>
    </r>
    <r>
      <rPr>
        <sz val="16"/>
        <rFont val="Times New Roman"/>
        <charset val="134"/>
      </rPr>
      <t>5</t>
    </r>
    <r>
      <rPr>
        <sz val="16"/>
        <rFont val="宋体"/>
        <charset val="134"/>
      </rPr>
      <t>万元。</t>
    </r>
  </si>
  <si>
    <t>乡村基础设施补短板项目</t>
  </si>
  <si>
    <r>
      <rPr>
        <b/>
        <sz val="16"/>
        <rFont val="宋体"/>
        <charset val="134"/>
      </rPr>
      <t>概算投资</t>
    </r>
    <r>
      <rPr>
        <b/>
        <sz val="16"/>
        <rFont val="Times New Roman"/>
        <charset val="134"/>
      </rPr>
      <t>591.45</t>
    </r>
    <r>
      <rPr>
        <b/>
        <sz val="16"/>
        <rFont val="宋体"/>
        <charset val="134"/>
      </rPr>
      <t>万元用于实施乡村基础设施补短板项目。</t>
    </r>
  </si>
  <si>
    <t>大阳镇小杨村集中安置点生态护坡工程</t>
  </si>
  <si>
    <t>拆除外运原有混凝土护坡长度80m，加高原有河堤毛石护坡长度6.7m，新砌筑1#护坡设计长度356.7m，高度2 4m、 2#护坡设计长度430.8m，高度4.6m，护坡墙身材料为M7.5浆砌片石砌筑墙身、基础，沥青勾缝。</t>
  </si>
  <si>
    <t>恭门镇毛山村安置区挡土墙建设项目（二期）</t>
  </si>
  <si>
    <t>2025.03-2025.12</t>
  </si>
  <si>
    <t>毛山村</t>
  </si>
  <si>
    <r>
      <rPr>
        <sz val="16"/>
        <rFont val="宋体"/>
        <charset val="134"/>
      </rPr>
      <t>新建挡土墙</t>
    </r>
    <r>
      <rPr>
        <sz val="16"/>
        <rFont val="Times New Roman"/>
        <charset val="0"/>
      </rPr>
      <t>220</t>
    </r>
    <r>
      <rPr>
        <sz val="16"/>
        <rFont val="宋体"/>
        <charset val="134"/>
      </rPr>
      <t>米，采用</t>
    </r>
    <r>
      <rPr>
        <sz val="16"/>
        <rFont val="Times New Roman"/>
        <charset val="0"/>
      </rPr>
      <t>C20</t>
    </r>
    <r>
      <rPr>
        <sz val="16"/>
        <rFont val="宋体"/>
        <charset val="134"/>
      </rPr>
      <t>片石混凝土，共</t>
    </r>
    <r>
      <rPr>
        <sz val="16"/>
        <rFont val="Times New Roman"/>
        <charset val="0"/>
      </rPr>
      <t>2723.8</t>
    </r>
    <r>
      <rPr>
        <sz val="16"/>
        <rFont val="宋体"/>
        <charset val="134"/>
      </rPr>
      <t>立方米。</t>
    </r>
  </si>
  <si>
    <t>张家川县恭门镇河峪村水毁堤防修复加固工程</t>
  </si>
  <si>
    <r>
      <rPr>
        <sz val="16"/>
        <rFont val="宋体"/>
        <charset val="134"/>
      </rPr>
      <t>治理河长</t>
    </r>
    <r>
      <rPr>
        <sz val="16"/>
        <rFont val="Times New Roman"/>
        <charset val="134"/>
      </rPr>
      <t>2.78km</t>
    </r>
    <r>
      <rPr>
        <sz val="16"/>
        <rFont val="宋体"/>
        <charset val="134"/>
      </rPr>
      <t>，新建堤防</t>
    </r>
    <r>
      <rPr>
        <sz val="16"/>
        <rFont val="Times New Roman"/>
        <charset val="134"/>
      </rPr>
      <t>1.64km</t>
    </r>
    <r>
      <rPr>
        <sz val="16"/>
        <rFont val="宋体"/>
        <charset val="134"/>
      </rPr>
      <t>。项目总投资</t>
    </r>
    <r>
      <rPr>
        <sz val="16"/>
        <rFont val="Times New Roman"/>
        <charset val="134"/>
      </rPr>
      <t>382.57</t>
    </r>
    <r>
      <rPr>
        <sz val="16"/>
        <rFont val="宋体"/>
        <charset val="134"/>
      </rPr>
      <t>万元，本批市级衔接资金安排</t>
    </r>
    <r>
      <rPr>
        <sz val="16"/>
        <rFont val="Times New Roman"/>
        <charset val="134"/>
      </rPr>
      <t>152.59</t>
    </r>
    <r>
      <rPr>
        <sz val="16"/>
        <rFont val="宋体"/>
        <charset val="134"/>
      </rPr>
      <t>万元。</t>
    </r>
  </si>
  <si>
    <t>张家川县水利工程建设服务中心</t>
  </si>
  <si>
    <t>市级第四批  
   张农领办发〔2025〕36号</t>
  </si>
  <si>
    <r>
      <rPr>
        <b/>
        <sz val="18"/>
        <rFont val="宋体"/>
        <charset val="134"/>
      </rPr>
      <t>概算投资</t>
    </r>
    <r>
      <rPr>
        <b/>
        <sz val="18"/>
        <rFont val="Times New Roman"/>
        <charset val="134"/>
      </rPr>
      <t>269</t>
    </r>
    <r>
      <rPr>
        <b/>
        <sz val="18"/>
        <rFont val="宋体"/>
        <charset val="134"/>
      </rPr>
      <t>万元用于实施产业发展类项目。</t>
    </r>
  </si>
  <si>
    <t>农产品检验检测实验室建设项目</t>
  </si>
  <si>
    <t>2025.09-2025.12</t>
  </si>
  <si>
    <r>
      <rPr>
        <sz val="16"/>
        <rFont val="宋体"/>
        <charset val="134"/>
      </rPr>
      <t>概算投资</t>
    </r>
    <r>
      <rPr>
        <sz val="16"/>
        <rFont val="Times New Roman"/>
        <charset val="134"/>
      </rPr>
      <t>269</t>
    </r>
    <r>
      <rPr>
        <sz val="16"/>
        <rFont val="宋体"/>
        <charset val="134"/>
      </rPr>
      <t>万元用于建设标准化农产品检验检测实验室</t>
    </r>
    <r>
      <rPr>
        <sz val="16"/>
        <rFont val="Times New Roman"/>
        <charset val="134"/>
      </rPr>
      <t>1</t>
    </r>
    <r>
      <rPr>
        <sz val="16"/>
        <rFont val="宋体"/>
        <charset val="134"/>
      </rPr>
      <t>处，面积约</t>
    </r>
    <r>
      <rPr>
        <sz val="16"/>
        <rFont val="Times New Roman"/>
        <charset val="134"/>
      </rPr>
      <t>952</t>
    </r>
    <r>
      <rPr>
        <sz val="16"/>
        <rFont val="宋体"/>
        <charset val="134"/>
      </rPr>
      <t>平方米。</t>
    </r>
  </si>
  <si>
    <t>农产品质量安全监测中心</t>
  </si>
  <si>
    <t>县本级  
   张农领办发〔2025〕15号</t>
  </si>
  <si>
    <r>
      <rPr>
        <b/>
        <sz val="16"/>
        <rFont val="宋体"/>
        <charset val="134"/>
      </rPr>
      <t>概算投资</t>
    </r>
    <r>
      <rPr>
        <b/>
        <sz val="16"/>
        <rFont val="Times New Roman"/>
        <charset val="134"/>
      </rPr>
      <t>2210</t>
    </r>
    <r>
      <rPr>
        <b/>
        <sz val="16"/>
        <rFont val="宋体"/>
        <charset val="134"/>
      </rPr>
      <t>万元用于实施产业发展项目。</t>
    </r>
  </si>
  <si>
    <r>
      <rPr>
        <b/>
        <sz val="16"/>
        <rFont val="宋体"/>
        <charset val="134"/>
      </rPr>
      <t>概算投资</t>
    </r>
    <r>
      <rPr>
        <b/>
        <sz val="16"/>
        <rFont val="Times New Roman"/>
        <charset val="134"/>
      </rPr>
      <t>50</t>
    </r>
    <r>
      <rPr>
        <b/>
        <sz val="16"/>
        <rFont val="宋体"/>
        <charset val="134"/>
      </rPr>
      <t>万元用于实施新型农村集体经济发展项目。</t>
    </r>
  </si>
  <si>
    <t>张棉乡先马村养殖场建设项目</t>
  </si>
  <si>
    <r>
      <rPr>
        <sz val="16"/>
        <rFont val="宋体"/>
        <charset val="134"/>
      </rPr>
      <t>在张棉驿乡先马村股份经济合作社投资村集体经济发展资金</t>
    </r>
    <r>
      <rPr>
        <sz val="16"/>
        <rFont val="Times New Roman"/>
        <charset val="134"/>
      </rPr>
      <t>50</t>
    </r>
    <r>
      <rPr>
        <sz val="16"/>
        <rFont val="宋体"/>
        <charset val="134"/>
      </rPr>
      <t>万元，用于全自动链式封口机、手压式封口机、热收缩包装机、饲料颗粒机、双筒式拌料机、</t>
    </r>
    <r>
      <rPr>
        <sz val="16"/>
        <rFont val="Times New Roman"/>
        <charset val="134"/>
      </rPr>
      <t>30</t>
    </r>
    <r>
      <rPr>
        <sz val="16"/>
        <rFont val="宋体"/>
        <charset val="134"/>
      </rPr>
      <t>装载机、青贮收割机、电动撒料车等设备购置；使用财政资金实施项目形成的资产全部确权到村集体经济组织，资产运营管理方式采用</t>
    </r>
    <r>
      <rPr>
        <sz val="16"/>
        <rFont val="Times New Roman"/>
        <charset val="134"/>
      </rPr>
      <t>“</t>
    </r>
    <r>
      <rPr>
        <sz val="16"/>
        <rFont val="宋体"/>
        <charset val="134"/>
      </rPr>
      <t>村有户营</t>
    </r>
    <r>
      <rPr>
        <sz val="16"/>
        <rFont val="Times New Roman"/>
        <charset val="134"/>
      </rPr>
      <t>”“</t>
    </r>
    <r>
      <rPr>
        <sz val="16"/>
        <rFont val="宋体"/>
        <charset val="134"/>
      </rPr>
      <t>村有村营</t>
    </r>
    <r>
      <rPr>
        <sz val="16"/>
        <rFont val="Times New Roman"/>
        <charset val="134"/>
      </rPr>
      <t>”“</t>
    </r>
    <r>
      <rPr>
        <sz val="16"/>
        <rFont val="宋体"/>
        <charset val="134"/>
      </rPr>
      <t>村企共营</t>
    </r>
    <r>
      <rPr>
        <sz val="16"/>
        <rFont val="Times New Roman"/>
        <charset val="134"/>
      </rPr>
      <t>”</t>
    </r>
    <r>
      <rPr>
        <sz val="16"/>
        <rFont val="宋体"/>
        <charset val="134"/>
      </rPr>
      <t>三种方式，确保村级集体经济组织增加收入。</t>
    </r>
  </si>
  <si>
    <r>
      <rPr>
        <b/>
        <sz val="16"/>
        <rFont val="宋体"/>
        <charset val="134"/>
      </rPr>
      <t>概算投资</t>
    </r>
    <r>
      <rPr>
        <b/>
        <sz val="16"/>
        <rFont val="Times New Roman"/>
        <charset val="134"/>
      </rPr>
      <t>2160</t>
    </r>
    <r>
      <rPr>
        <b/>
        <sz val="16"/>
        <rFont val="宋体"/>
        <charset val="134"/>
      </rPr>
      <t>用于实施其他产业项目。</t>
    </r>
  </si>
  <si>
    <t>农作物良种繁育示范基地建设项目</t>
  </si>
  <si>
    <r>
      <rPr>
        <sz val="16"/>
        <rFont val="宋体"/>
        <charset val="134"/>
      </rPr>
      <t>在全县建设农作物良种繁育基地</t>
    </r>
    <r>
      <rPr>
        <sz val="16"/>
        <rFont val="Times New Roman"/>
        <charset val="0"/>
      </rPr>
      <t>15000</t>
    </r>
    <r>
      <rPr>
        <sz val="16"/>
        <rFont val="宋体"/>
        <charset val="134"/>
      </rPr>
      <t>亩，按照每亩</t>
    </r>
    <r>
      <rPr>
        <sz val="16"/>
        <rFont val="Times New Roman"/>
        <charset val="0"/>
      </rPr>
      <t>200</t>
    </r>
    <r>
      <rPr>
        <sz val="16"/>
        <rFont val="宋体"/>
        <charset val="134"/>
      </rPr>
      <t>元的标准补助良种，共</t>
    </r>
    <r>
      <rPr>
        <sz val="16"/>
        <rFont val="Times New Roman"/>
        <charset val="0"/>
      </rPr>
      <t>300</t>
    </r>
    <r>
      <rPr>
        <sz val="16"/>
        <rFont val="宋体"/>
        <charset val="134"/>
      </rPr>
      <t>万元。</t>
    </r>
  </si>
  <si>
    <t>县农技站</t>
  </si>
  <si>
    <t>张家川县特色餐饮业扶持奖补项目</t>
  </si>
  <si>
    <r>
      <t>全年安排享受特色餐饮业扶持奖补资金加盟店</t>
    </r>
    <r>
      <rPr>
        <sz val="16"/>
        <rFont val="Times New Roman"/>
        <charset val="134"/>
      </rPr>
      <t>500</t>
    </r>
    <r>
      <rPr>
        <sz val="16"/>
        <rFont val="宋体"/>
        <charset val="134"/>
      </rPr>
      <t>家。</t>
    </r>
    <r>
      <rPr>
        <sz val="16"/>
        <rFont val="Times New Roman"/>
        <charset val="134"/>
      </rPr>
      <t xml:space="preserve">
1.</t>
    </r>
    <r>
      <rPr>
        <sz val="16"/>
        <rFont val="宋体"/>
        <charset val="134"/>
      </rPr>
      <t>旗舰店（含双品牌店）：营业面积</t>
    </r>
    <r>
      <rPr>
        <sz val="16"/>
        <rFont val="Times New Roman"/>
        <charset val="134"/>
      </rPr>
      <t>150</t>
    </r>
    <r>
      <rPr>
        <sz val="16"/>
        <rFont val="宋体"/>
        <charset val="134"/>
      </rPr>
      <t>平方米以上（含</t>
    </r>
    <r>
      <rPr>
        <sz val="16"/>
        <rFont val="Times New Roman"/>
        <charset val="134"/>
      </rPr>
      <t>150</t>
    </r>
    <r>
      <rPr>
        <sz val="16"/>
        <rFont val="宋体"/>
        <charset val="134"/>
      </rPr>
      <t>平方米），使用县内具有带贫机制的企业或认证帮扶车间（乡村就业工厂、农业专业合作社）生产的农特产品及餐饮业相关产品，加盟</t>
    </r>
    <r>
      <rPr>
        <sz val="16"/>
        <rFont val="Times New Roman"/>
        <charset val="134"/>
      </rPr>
      <t>“</t>
    </r>
    <r>
      <rPr>
        <sz val="16"/>
        <rFont val="宋体"/>
        <charset val="134"/>
      </rPr>
      <t>张家川</t>
    </r>
    <r>
      <rPr>
        <sz val="16"/>
        <rFont val="Times New Roman"/>
        <charset val="134"/>
      </rPr>
      <t>·</t>
    </r>
    <r>
      <rPr>
        <sz val="16"/>
        <rFont val="宋体"/>
        <charset val="134"/>
      </rPr>
      <t>兰州牛肉拉面</t>
    </r>
    <r>
      <rPr>
        <sz val="16"/>
        <rFont val="Times New Roman"/>
        <charset val="134"/>
      </rPr>
      <t>”</t>
    </r>
    <r>
      <rPr>
        <sz val="16"/>
        <rFont val="宋体"/>
        <charset val="134"/>
      </rPr>
      <t>品牌，纳入张家川县餐饮服务业数字化平台统一管理，给予一次性</t>
    </r>
    <r>
      <rPr>
        <sz val="16"/>
        <rFont val="Times New Roman"/>
        <charset val="134"/>
      </rPr>
      <t>8</t>
    </r>
    <r>
      <rPr>
        <sz val="16"/>
        <rFont val="宋体"/>
        <charset val="134"/>
      </rPr>
      <t>万元奖补。</t>
    </r>
    <r>
      <rPr>
        <sz val="16"/>
        <rFont val="Times New Roman"/>
        <charset val="134"/>
      </rPr>
      <t>2.</t>
    </r>
    <r>
      <rPr>
        <sz val="16"/>
        <rFont val="宋体"/>
        <charset val="134"/>
      </rPr>
      <t>示范店（含双品牌店）：营业面积</t>
    </r>
    <r>
      <rPr>
        <sz val="16"/>
        <rFont val="Times New Roman"/>
        <charset val="134"/>
      </rPr>
      <t>80-150</t>
    </r>
    <r>
      <rPr>
        <sz val="16"/>
        <rFont val="宋体"/>
        <charset val="134"/>
      </rPr>
      <t>平方米（含</t>
    </r>
    <r>
      <rPr>
        <sz val="16"/>
        <rFont val="Times New Roman"/>
        <charset val="134"/>
      </rPr>
      <t>80</t>
    </r>
    <r>
      <rPr>
        <sz val="16"/>
        <rFont val="宋体"/>
        <charset val="134"/>
      </rPr>
      <t>平方米），使用县内具有带贫机制的企业或认证帮扶车间（乡村就业工厂、农业专业合作社）生产的农特产品及餐饮业相关产品，加盟</t>
    </r>
    <r>
      <rPr>
        <sz val="16"/>
        <rFont val="Times New Roman"/>
        <charset val="134"/>
      </rPr>
      <t>“</t>
    </r>
    <r>
      <rPr>
        <sz val="16"/>
        <rFont val="宋体"/>
        <charset val="134"/>
      </rPr>
      <t>张家川</t>
    </r>
    <r>
      <rPr>
        <sz val="16"/>
        <rFont val="Times New Roman"/>
        <charset val="134"/>
      </rPr>
      <t>·</t>
    </r>
    <r>
      <rPr>
        <sz val="16"/>
        <rFont val="宋体"/>
        <charset val="134"/>
      </rPr>
      <t>兰州牛肉拉面</t>
    </r>
    <r>
      <rPr>
        <sz val="16"/>
        <rFont val="Times New Roman"/>
        <charset val="134"/>
      </rPr>
      <t>”</t>
    </r>
    <r>
      <rPr>
        <sz val="16"/>
        <rFont val="宋体"/>
        <charset val="134"/>
      </rPr>
      <t>品牌，纳入张家川县餐饮服务业数字化平台统一管理，给予一次性</t>
    </r>
    <r>
      <rPr>
        <sz val="16"/>
        <rFont val="Times New Roman"/>
        <charset val="134"/>
      </rPr>
      <t>5</t>
    </r>
    <r>
      <rPr>
        <sz val="16"/>
        <rFont val="宋体"/>
        <charset val="134"/>
      </rPr>
      <t>万元奖补。</t>
    </r>
    <r>
      <rPr>
        <sz val="16"/>
        <rFont val="Times New Roman"/>
        <charset val="134"/>
      </rPr>
      <t>3.</t>
    </r>
    <r>
      <rPr>
        <sz val="16"/>
        <rFont val="宋体"/>
        <charset val="134"/>
      </rPr>
      <t>创业店（含双品牌店）：营业面积</t>
    </r>
    <r>
      <rPr>
        <sz val="16"/>
        <rFont val="Times New Roman"/>
        <charset val="134"/>
      </rPr>
      <t>80</t>
    </r>
    <r>
      <rPr>
        <sz val="16"/>
        <rFont val="宋体"/>
        <charset val="134"/>
      </rPr>
      <t>平方米以下，使用县内具有带贫机制的企业或认证帮扶车间（乡村就业工厂、农业专业合作社）生产的农特产品及餐饮业相关产品，加盟</t>
    </r>
    <r>
      <rPr>
        <sz val="16"/>
        <rFont val="Times New Roman"/>
        <charset val="134"/>
      </rPr>
      <t>“</t>
    </r>
    <r>
      <rPr>
        <sz val="16"/>
        <rFont val="宋体"/>
        <charset val="134"/>
      </rPr>
      <t>张家川</t>
    </r>
    <r>
      <rPr>
        <sz val="16"/>
        <rFont val="Times New Roman"/>
        <charset val="134"/>
      </rPr>
      <t>·</t>
    </r>
    <r>
      <rPr>
        <sz val="16"/>
        <rFont val="宋体"/>
        <charset val="134"/>
      </rPr>
      <t>兰州牛肉拉面</t>
    </r>
    <r>
      <rPr>
        <sz val="16"/>
        <rFont val="Times New Roman"/>
        <charset val="134"/>
      </rPr>
      <t>”</t>
    </r>
    <r>
      <rPr>
        <sz val="16"/>
        <rFont val="宋体"/>
        <charset val="134"/>
      </rPr>
      <t>品牌，纳入张家川县餐饮服务业数字化平台统一管理，给予一次性</t>
    </r>
    <r>
      <rPr>
        <sz val="16"/>
        <rFont val="Times New Roman"/>
        <charset val="134"/>
      </rPr>
      <t>3</t>
    </r>
    <r>
      <rPr>
        <sz val="16"/>
        <rFont val="宋体"/>
        <charset val="134"/>
      </rPr>
      <t>万元奖补。</t>
    </r>
  </si>
  <si>
    <r>
      <rPr>
        <sz val="16"/>
        <rFont val="宋体"/>
        <charset val="134"/>
      </rPr>
      <t>县人社局、</t>
    </r>
    <r>
      <rPr>
        <sz val="16"/>
        <rFont val="Times New Roman"/>
        <charset val="134"/>
      </rPr>
      <t>15</t>
    </r>
    <r>
      <rPr>
        <sz val="16"/>
        <rFont val="宋体"/>
        <charset val="134"/>
      </rPr>
      <t>个乡镇</t>
    </r>
  </si>
  <si>
    <t>品牌创建补助和农产品质量安全检测及追溯体系建设项目</t>
  </si>
  <si>
    <r>
      <rPr>
        <sz val="16"/>
        <rFont val="Times New Roman"/>
        <charset val="0"/>
      </rPr>
      <t>1.</t>
    </r>
    <r>
      <rPr>
        <sz val="16"/>
        <rFont val="宋体"/>
        <charset val="0"/>
      </rPr>
      <t>认证</t>
    </r>
    <r>
      <rPr>
        <sz val="16"/>
        <rFont val="Times New Roman"/>
        <charset val="0"/>
      </rPr>
      <t>1</t>
    </r>
    <r>
      <rPr>
        <sz val="16"/>
        <rFont val="宋体"/>
        <charset val="0"/>
      </rPr>
      <t>个绿色食品奖补</t>
    </r>
    <r>
      <rPr>
        <sz val="16"/>
        <rFont val="Times New Roman"/>
        <charset val="0"/>
      </rPr>
      <t>3</t>
    </r>
    <r>
      <rPr>
        <sz val="16"/>
        <rFont val="宋体"/>
        <charset val="0"/>
      </rPr>
      <t>万元，同一企业同时申报多个产品每增加</t>
    </r>
    <r>
      <rPr>
        <sz val="16"/>
        <rFont val="Times New Roman"/>
        <charset val="0"/>
      </rPr>
      <t>1</t>
    </r>
    <r>
      <rPr>
        <sz val="16"/>
        <rFont val="宋体"/>
        <charset val="0"/>
      </rPr>
      <t>个奖补</t>
    </r>
    <r>
      <rPr>
        <sz val="16"/>
        <rFont val="Times New Roman"/>
        <charset val="0"/>
      </rPr>
      <t>2</t>
    </r>
    <r>
      <rPr>
        <sz val="16"/>
        <rFont val="宋体"/>
        <charset val="0"/>
      </rPr>
      <t>万元，每续展换证一个奖补</t>
    </r>
    <r>
      <rPr>
        <sz val="16"/>
        <rFont val="Times New Roman"/>
        <charset val="0"/>
      </rPr>
      <t>2</t>
    </r>
    <r>
      <rPr>
        <sz val="16"/>
        <rFont val="宋体"/>
        <charset val="0"/>
      </rPr>
      <t>万元。</t>
    </r>
    <r>
      <rPr>
        <sz val="16"/>
        <rFont val="Times New Roman"/>
        <charset val="0"/>
      </rPr>
      <t>2.</t>
    </r>
    <r>
      <rPr>
        <sz val="16"/>
        <rFont val="宋体"/>
        <charset val="0"/>
      </rPr>
      <t>认证</t>
    </r>
    <r>
      <rPr>
        <sz val="16"/>
        <rFont val="Times New Roman"/>
        <charset val="0"/>
      </rPr>
      <t>1</t>
    </r>
    <r>
      <rPr>
        <sz val="16"/>
        <rFont val="宋体"/>
        <charset val="0"/>
      </rPr>
      <t>个有机农产品奖补</t>
    </r>
    <r>
      <rPr>
        <sz val="16"/>
        <rFont val="Times New Roman"/>
        <charset val="0"/>
      </rPr>
      <t>5</t>
    </r>
    <r>
      <rPr>
        <sz val="16"/>
        <rFont val="宋体"/>
        <charset val="0"/>
      </rPr>
      <t>万元。</t>
    </r>
    <r>
      <rPr>
        <sz val="16"/>
        <rFont val="Times New Roman"/>
        <charset val="0"/>
      </rPr>
      <t>3.</t>
    </r>
    <r>
      <rPr>
        <sz val="16"/>
        <rFont val="宋体"/>
        <charset val="0"/>
      </rPr>
      <t>认证</t>
    </r>
    <r>
      <rPr>
        <sz val="16"/>
        <rFont val="Times New Roman"/>
        <charset val="0"/>
      </rPr>
      <t>1</t>
    </r>
    <r>
      <rPr>
        <sz val="16"/>
        <rFont val="宋体"/>
        <charset val="0"/>
      </rPr>
      <t>个地理标志农产品奖补</t>
    </r>
    <r>
      <rPr>
        <sz val="16"/>
        <rFont val="Times New Roman"/>
        <charset val="0"/>
      </rPr>
      <t>10</t>
    </r>
    <r>
      <rPr>
        <sz val="16"/>
        <rFont val="宋体"/>
        <charset val="0"/>
      </rPr>
      <t>万元。</t>
    </r>
    <r>
      <rPr>
        <sz val="16"/>
        <rFont val="Times New Roman"/>
        <charset val="0"/>
      </rPr>
      <t>4.</t>
    </r>
    <r>
      <rPr>
        <sz val="16"/>
        <rFont val="宋体"/>
        <charset val="0"/>
      </rPr>
      <t>新入选</t>
    </r>
    <r>
      <rPr>
        <sz val="16"/>
        <rFont val="Times New Roman"/>
        <charset val="0"/>
      </rPr>
      <t>1</t>
    </r>
    <r>
      <rPr>
        <sz val="16"/>
        <rFont val="宋体"/>
        <charset val="0"/>
      </rPr>
      <t>个</t>
    </r>
    <r>
      <rPr>
        <sz val="16"/>
        <rFont val="Times New Roman"/>
        <charset val="0"/>
      </rPr>
      <t>“</t>
    </r>
    <r>
      <rPr>
        <sz val="16"/>
        <rFont val="宋体"/>
        <charset val="0"/>
      </rPr>
      <t>甘味</t>
    </r>
    <r>
      <rPr>
        <sz val="16"/>
        <rFont val="Times New Roman"/>
        <charset val="0"/>
      </rPr>
      <t>”</t>
    </r>
    <r>
      <rPr>
        <sz val="16"/>
        <rFont val="宋体"/>
        <charset val="0"/>
      </rPr>
      <t>农产品品牌目录或</t>
    </r>
    <r>
      <rPr>
        <sz val="16"/>
        <rFont val="Times New Roman"/>
        <charset val="0"/>
      </rPr>
      <t>1</t>
    </r>
    <r>
      <rPr>
        <sz val="16"/>
        <rFont val="宋体"/>
        <charset val="0"/>
      </rPr>
      <t>个区域公用品牌奖补</t>
    </r>
    <r>
      <rPr>
        <sz val="16"/>
        <rFont val="Times New Roman"/>
        <charset val="0"/>
      </rPr>
      <t>5</t>
    </r>
    <r>
      <rPr>
        <sz val="16"/>
        <rFont val="宋体"/>
        <charset val="0"/>
      </rPr>
      <t>万元；新入选</t>
    </r>
    <r>
      <rPr>
        <sz val="16"/>
        <rFont val="Times New Roman"/>
        <charset val="0"/>
      </rPr>
      <t>“</t>
    </r>
    <r>
      <rPr>
        <sz val="16"/>
        <rFont val="宋体"/>
        <charset val="0"/>
      </rPr>
      <t>甘味</t>
    </r>
    <r>
      <rPr>
        <sz val="16"/>
        <rFont val="Times New Roman"/>
        <charset val="0"/>
      </rPr>
      <t>”</t>
    </r>
    <r>
      <rPr>
        <sz val="16"/>
        <rFont val="宋体"/>
        <charset val="0"/>
      </rPr>
      <t>精品品牌</t>
    </r>
    <r>
      <rPr>
        <sz val="16"/>
        <rFont val="Times New Roman"/>
        <charset val="0"/>
      </rPr>
      <t>1</t>
    </r>
    <r>
      <rPr>
        <sz val="16"/>
        <rFont val="宋体"/>
        <charset val="0"/>
      </rPr>
      <t>个奖补</t>
    </r>
    <r>
      <rPr>
        <sz val="16"/>
        <rFont val="Times New Roman"/>
        <charset val="0"/>
      </rPr>
      <t>3</t>
    </r>
    <r>
      <rPr>
        <sz val="16"/>
        <rFont val="宋体"/>
        <charset val="0"/>
      </rPr>
      <t>万元。</t>
    </r>
    <r>
      <rPr>
        <sz val="16"/>
        <rFont val="Times New Roman"/>
        <charset val="0"/>
      </rPr>
      <t>5.</t>
    </r>
    <r>
      <rPr>
        <sz val="16"/>
        <rFont val="宋体"/>
        <charset val="0"/>
      </rPr>
      <t>新申请成功一个</t>
    </r>
    <r>
      <rPr>
        <sz val="16"/>
        <rFont val="Times New Roman"/>
        <charset val="0"/>
      </rPr>
      <t>“</t>
    </r>
    <r>
      <rPr>
        <sz val="16"/>
        <rFont val="宋体"/>
        <charset val="0"/>
      </rPr>
      <t>一村一品</t>
    </r>
    <r>
      <rPr>
        <sz val="16"/>
        <rFont val="Times New Roman"/>
        <charset val="0"/>
      </rPr>
      <t>”10</t>
    </r>
    <r>
      <rPr>
        <sz val="16"/>
        <rFont val="宋体"/>
        <charset val="0"/>
      </rPr>
      <t>万元。</t>
    </r>
    <r>
      <rPr>
        <sz val="16"/>
        <rFont val="Times New Roman"/>
        <charset val="0"/>
      </rPr>
      <t xml:space="preserve"> 6.</t>
    </r>
    <r>
      <rPr>
        <sz val="16"/>
        <rFont val="宋体"/>
        <charset val="0"/>
      </rPr>
      <t>申请成功一个</t>
    </r>
    <r>
      <rPr>
        <sz val="16"/>
        <rFont val="Times New Roman"/>
        <charset val="0"/>
      </rPr>
      <t>“</t>
    </r>
    <r>
      <rPr>
        <sz val="16"/>
        <rFont val="宋体"/>
        <charset val="0"/>
      </rPr>
      <t>产业强镇</t>
    </r>
    <r>
      <rPr>
        <sz val="16"/>
        <rFont val="Times New Roman"/>
        <charset val="0"/>
      </rPr>
      <t>”</t>
    </r>
    <r>
      <rPr>
        <sz val="16"/>
        <rFont val="宋体"/>
        <charset val="0"/>
      </rPr>
      <t>奖补</t>
    </r>
    <r>
      <rPr>
        <sz val="16"/>
        <rFont val="Times New Roman"/>
        <charset val="0"/>
      </rPr>
      <t xml:space="preserve">20 </t>
    </r>
    <r>
      <rPr>
        <sz val="16"/>
        <rFont val="宋体"/>
        <charset val="0"/>
      </rPr>
      <t>万元。</t>
    </r>
    <r>
      <rPr>
        <sz val="16"/>
        <rFont val="Times New Roman"/>
        <charset val="0"/>
      </rPr>
      <t xml:space="preserve"> 7.</t>
    </r>
    <r>
      <rPr>
        <sz val="16"/>
        <rFont val="宋体"/>
        <charset val="0"/>
      </rPr>
      <t>对全县农产品质量安全情况开展检验检测和质量追溯体系建设。</t>
    </r>
    <r>
      <rPr>
        <sz val="16"/>
        <rFont val="Times New Roman"/>
        <charset val="0"/>
      </rPr>
      <t>8</t>
    </r>
    <r>
      <rPr>
        <sz val="16"/>
        <rFont val="宋体"/>
        <charset val="0"/>
      </rPr>
      <t>申报农特优、甘味、商标等农产品品牌建设。</t>
    </r>
  </si>
  <si>
    <r>
      <t>张家川县</t>
    </r>
    <r>
      <rPr>
        <sz val="16"/>
        <rFont val="Times New Roman"/>
        <charset val="134"/>
      </rPr>
      <t xml:space="preserve">
</t>
    </r>
    <r>
      <rPr>
        <sz val="16"/>
        <rFont val="宋体"/>
        <charset val="134"/>
      </rPr>
      <t>农产品质量安全监测中心</t>
    </r>
  </si>
  <si>
    <r>
      <rPr>
        <sz val="16"/>
        <rFont val="宋体"/>
        <charset val="134"/>
      </rPr>
      <t>投资</t>
    </r>
    <r>
      <rPr>
        <sz val="16"/>
        <rFont val="Times New Roman"/>
        <charset val="134"/>
      </rPr>
      <t>35</t>
    </r>
    <r>
      <rPr>
        <sz val="16"/>
        <rFont val="宋体"/>
        <charset val="134"/>
      </rPr>
      <t>万元，一是投资</t>
    </r>
    <r>
      <rPr>
        <sz val="16"/>
        <rFont val="Times New Roman"/>
        <charset val="134"/>
      </rPr>
      <t>17</t>
    </r>
    <r>
      <rPr>
        <sz val="16"/>
        <rFont val="宋体"/>
        <charset val="134"/>
      </rPr>
      <t>万元，在全县苹果主产区，选择</t>
    </r>
    <r>
      <rPr>
        <sz val="16"/>
        <rFont val="Times New Roman"/>
        <charset val="134"/>
      </rPr>
      <t>2</t>
    </r>
    <r>
      <rPr>
        <sz val="16"/>
        <rFont val="宋体"/>
        <charset val="134"/>
      </rPr>
      <t>个大型基地，建设</t>
    </r>
    <r>
      <rPr>
        <sz val="16"/>
        <rFont val="Times New Roman"/>
        <charset val="134"/>
      </rPr>
      <t>2</t>
    </r>
    <r>
      <rPr>
        <sz val="16"/>
        <rFont val="宋体"/>
        <charset val="134"/>
      </rPr>
      <t>个果园环境气象监测站，在分散型果园，建设</t>
    </r>
    <r>
      <rPr>
        <sz val="16"/>
        <rFont val="Times New Roman"/>
        <charset val="134"/>
      </rPr>
      <t>3</t>
    </r>
    <r>
      <rPr>
        <sz val="16"/>
        <rFont val="宋体"/>
        <charset val="134"/>
      </rPr>
      <t>个果园微型智能气象站；二是投资</t>
    </r>
    <r>
      <rPr>
        <sz val="16"/>
        <rFont val="Times New Roman"/>
        <charset val="134"/>
      </rPr>
      <t>10</t>
    </r>
    <r>
      <rPr>
        <sz val="16"/>
        <rFont val="宋体"/>
        <charset val="134"/>
      </rPr>
      <t>万元，在高标准农田大型基地中择优建设高标准农田农业气象观测站；三是投资</t>
    </r>
    <r>
      <rPr>
        <sz val="16"/>
        <rFont val="Times New Roman"/>
        <charset val="134"/>
      </rPr>
      <t>8</t>
    </r>
    <r>
      <rPr>
        <sz val="16"/>
        <rFont val="宋体"/>
        <charset val="134"/>
      </rPr>
      <t>万元，开发农业气象服务智能数字化展示移动端平台；</t>
    </r>
  </si>
  <si>
    <t>张家川红花牛提质增效项目</t>
  </si>
  <si>
    <r>
      <rPr>
        <sz val="16"/>
        <rFont val="宋体"/>
        <charset val="134"/>
      </rPr>
      <t>投资</t>
    </r>
    <r>
      <rPr>
        <sz val="16"/>
        <rFont val="Times New Roman"/>
        <charset val="134"/>
      </rPr>
      <t>260</t>
    </r>
    <r>
      <rPr>
        <sz val="16"/>
        <rFont val="宋体"/>
        <charset val="134"/>
      </rPr>
      <t>万元用于实施张家川红花牛提质增效项目，开展张家川红花牛品牌研究，包括产业研究、产品研究、市场研究；品牌规划，包括设计品牌模式、挖掘核心价值、设计品牌符号和规划传播体系、规划产品和规范包装、构建品牌管理组织体系、完善品牌管理规范体系；市场推广；项目建议；顾问咨询等。提升张家川红花牛及产品的市场知名度和竞争力，扩大市场份额。</t>
    </r>
  </si>
  <si>
    <r>
      <rPr>
        <b/>
        <sz val="16"/>
        <rFont val="宋体"/>
        <charset val="0"/>
      </rPr>
      <t>概算投资</t>
    </r>
    <r>
      <rPr>
        <b/>
        <sz val="16"/>
        <rFont val="Times New Roman"/>
        <charset val="0"/>
      </rPr>
      <t>136.06</t>
    </r>
    <r>
      <rPr>
        <b/>
        <sz val="16"/>
        <rFont val="宋体"/>
        <charset val="0"/>
      </rPr>
      <t>万元用于实施就业帮扶项目。</t>
    </r>
  </si>
  <si>
    <t>乡村寄递物流收公益性岗位</t>
  </si>
  <si>
    <r>
      <rPr>
        <sz val="16"/>
        <rFont val="Times New Roman"/>
        <charset val="0"/>
      </rPr>
      <t>15</t>
    </r>
    <r>
      <rPr>
        <sz val="16"/>
        <rFont val="宋体"/>
        <charset val="0"/>
      </rPr>
      <t>乡镇</t>
    </r>
  </si>
  <si>
    <r>
      <rPr>
        <sz val="16"/>
        <rFont val="宋体"/>
        <charset val="134"/>
      </rPr>
      <t>投资</t>
    </r>
    <r>
      <rPr>
        <sz val="16"/>
        <rFont val="Times New Roman"/>
        <charset val="0"/>
      </rPr>
      <t>23.76</t>
    </r>
    <r>
      <rPr>
        <sz val="16"/>
        <rFont val="宋体"/>
        <charset val="134"/>
      </rPr>
      <t>万元用于</t>
    </r>
    <r>
      <rPr>
        <sz val="16"/>
        <rFont val="Times New Roman"/>
        <charset val="0"/>
      </rPr>
      <t>33</t>
    </r>
    <r>
      <rPr>
        <sz val="16"/>
        <rFont val="宋体"/>
        <charset val="134"/>
      </rPr>
      <t>个乡村寄递物流收发公益性岗位补助，每人每月补助</t>
    </r>
    <r>
      <rPr>
        <sz val="16"/>
        <rFont val="Times New Roman"/>
        <charset val="0"/>
      </rPr>
      <t>600</t>
    </r>
    <r>
      <rPr>
        <sz val="16"/>
        <rFont val="宋体"/>
        <charset val="134"/>
      </rPr>
      <t>元，共补助</t>
    </r>
    <r>
      <rPr>
        <sz val="16"/>
        <rFont val="Times New Roman"/>
        <charset val="0"/>
      </rPr>
      <t>12</t>
    </r>
    <r>
      <rPr>
        <sz val="16"/>
        <rFont val="宋体"/>
        <charset val="134"/>
      </rPr>
      <t>个月。</t>
    </r>
  </si>
  <si>
    <r>
      <rPr>
        <sz val="16"/>
        <rFont val="Times New Roman"/>
        <charset val="0"/>
      </rPr>
      <t>15</t>
    </r>
    <r>
      <rPr>
        <sz val="16"/>
        <rFont val="宋体"/>
        <charset val="134"/>
      </rPr>
      <t>乡镇</t>
    </r>
  </si>
  <si>
    <r>
      <rPr>
        <sz val="16"/>
        <rFont val="宋体"/>
        <charset val="134"/>
      </rPr>
      <t>投资</t>
    </r>
    <r>
      <rPr>
        <sz val="16"/>
        <rFont val="Times New Roman"/>
        <charset val="134"/>
      </rPr>
      <t>64.8</t>
    </r>
    <r>
      <rPr>
        <sz val="16"/>
        <rFont val="宋体"/>
        <charset val="134"/>
      </rPr>
      <t>万元用于</t>
    </r>
    <r>
      <rPr>
        <sz val="16"/>
        <rFont val="Times New Roman"/>
        <charset val="134"/>
      </rPr>
      <t>81</t>
    </r>
    <r>
      <rPr>
        <sz val="16"/>
        <rFont val="宋体"/>
        <charset val="134"/>
      </rPr>
      <t>个村残协专职委员</t>
    </r>
    <r>
      <rPr>
        <sz val="16"/>
        <rFont val="Times New Roman"/>
        <charset val="134"/>
      </rPr>
      <t>“</t>
    </r>
    <r>
      <rPr>
        <sz val="16"/>
        <rFont val="宋体"/>
        <charset val="134"/>
      </rPr>
      <t>爱心助残员</t>
    </r>
    <r>
      <rPr>
        <sz val="16"/>
        <rFont val="Times New Roman"/>
        <charset val="134"/>
      </rPr>
      <t>”</t>
    </r>
    <r>
      <rPr>
        <sz val="16"/>
        <rFont val="宋体"/>
        <charset val="134"/>
      </rPr>
      <t>（一般农户）公益性岗位补助，每人每年补助</t>
    </r>
    <r>
      <rPr>
        <sz val="16"/>
        <rFont val="Times New Roman"/>
        <charset val="134"/>
      </rPr>
      <t>8000</t>
    </r>
    <r>
      <rPr>
        <sz val="16"/>
        <rFont val="宋体"/>
        <charset val="134"/>
      </rPr>
      <t>元。</t>
    </r>
  </si>
  <si>
    <t>外出务工交通补助</t>
  </si>
  <si>
    <t>乡村基础设施建设项目</t>
  </si>
  <si>
    <r>
      <rPr>
        <b/>
        <sz val="16"/>
        <rFont val="宋体"/>
        <charset val="134"/>
      </rPr>
      <t>概算投资</t>
    </r>
    <r>
      <rPr>
        <b/>
        <sz val="16"/>
        <rFont val="Times New Roman"/>
        <charset val="134"/>
      </rPr>
      <t>2400.85</t>
    </r>
    <r>
      <rPr>
        <b/>
        <sz val="16"/>
        <rFont val="宋体"/>
        <charset val="134"/>
      </rPr>
      <t>万元用于实施乡村基础设施建设项目。</t>
    </r>
  </si>
  <si>
    <t>高标准农田建设项目</t>
  </si>
  <si>
    <r>
      <rPr>
        <b/>
        <sz val="16"/>
        <rFont val="宋体"/>
        <charset val="134"/>
      </rPr>
      <t>概算投资</t>
    </r>
    <r>
      <rPr>
        <b/>
        <sz val="16"/>
        <rFont val="Times New Roman"/>
        <charset val="134"/>
      </rPr>
      <t>93.85</t>
    </r>
    <r>
      <rPr>
        <b/>
        <sz val="16"/>
        <rFont val="宋体"/>
        <charset val="134"/>
      </rPr>
      <t>万元用于实施高标准农田建设项目。</t>
    </r>
  </si>
  <si>
    <r>
      <t>张家川县</t>
    </r>
    <r>
      <rPr>
        <sz val="16"/>
        <rFont val="Times New Roman"/>
        <charset val="134"/>
      </rPr>
      <t>2025</t>
    </r>
    <r>
      <rPr>
        <sz val="16"/>
        <rFont val="宋体"/>
        <charset val="134"/>
      </rPr>
      <t>年高标准农田建设项目</t>
    </r>
  </si>
  <si>
    <t>2025-2026</t>
  </si>
  <si>
    <t>配套投资93.85万元用于建设高标准农田3万—5万亩（具体面积按照省级确定任务指标执行）。</t>
  </si>
  <si>
    <t>张家川县农业农村项目中心</t>
  </si>
  <si>
    <r>
      <t>2025</t>
    </r>
    <r>
      <rPr>
        <b/>
        <sz val="16"/>
        <rFont val="宋体"/>
        <charset val="134"/>
      </rPr>
      <t>年张家川县村道修复性养护工程</t>
    </r>
  </si>
  <si>
    <r>
      <rPr>
        <b/>
        <sz val="16"/>
        <rFont val="宋体"/>
        <charset val="134"/>
      </rPr>
      <t>概算投资</t>
    </r>
    <r>
      <rPr>
        <b/>
        <sz val="16"/>
        <rFont val="Times New Roman"/>
        <charset val="134"/>
      </rPr>
      <t>500</t>
    </r>
    <r>
      <rPr>
        <b/>
        <sz val="16"/>
        <rFont val="宋体"/>
        <charset val="134"/>
      </rPr>
      <t>万元对</t>
    </r>
    <r>
      <rPr>
        <b/>
        <sz val="16"/>
        <rFont val="Times New Roman"/>
        <charset val="134"/>
      </rPr>
      <t>10</t>
    </r>
    <r>
      <rPr>
        <b/>
        <sz val="16"/>
        <rFont val="宋体"/>
        <charset val="134"/>
      </rPr>
      <t>条</t>
    </r>
    <r>
      <rPr>
        <b/>
        <sz val="16"/>
        <rFont val="Times New Roman"/>
        <charset val="134"/>
      </rPr>
      <t>35.2</t>
    </r>
    <r>
      <rPr>
        <b/>
        <sz val="16"/>
        <rFont val="宋体"/>
        <charset val="134"/>
      </rPr>
      <t>公里道路进行混凝土路面修复性养护维修</t>
    </r>
    <r>
      <rPr>
        <b/>
        <sz val="16"/>
        <rFont val="Times New Roman"/>
        <charset val="134"/>
      </rPr>
      <t>8.087</t>
    </r>
    <r>
      <rPr>
        <b/>
        <sz val="16"/>
        <rFont val="宋体"/>
        <charset val="134"/>
      </rPr>
      <t>公里</t>
    </r>
  </si>
  <si>
    <t>孔韩路至马堡</t>
  </si>
  <si>
    <t>维修混凝土路面0.8公里</t>
  </si>
  <si>
    <t>交通运输局</t>
  </si>
  <si>
    <t>韩川一组－川红秦椒种养殖合作社</t>
  </si>
  <si>
    <t>龙山镇韩川村</t>
  </si>
  <si>
    <r>
      <rPr>
        <sz val="16"/>
        <rFont val="宋体"/>
        <charset val="134"/>
      </rPr>
      <t>维修混凝土路面</t>
    </r>
    <r>
      <rPr>
        <sz val="16"/>
        <rFont val="Times New Roman"/>
        <charset val="134"/>
      </rPr>
      <t>0.405</t>
    </r>
    <r>
      <rPr>
        <sz val="16"/>
        <rFont val="宋体"/>
        <charset val="134"/>
      </rPr>
      <t>公里</t>
    </r>
  </si>
  <si>
    <r>
      <rPr>
        <sz val="16"/>
        <rFont val="宋体"/>
        <charset val="134"/>
      </rPr>
      <t>五星梁</t>
    </r>
    <r>
      <rPr>
        <sz val="16"/>
        <rFont val="Times New Roman"/>
        <charset val="134"/>
      </rPr>
      <t>-</t>
    </r>
    <r>
      <rPr>
        <sz val="16"/>
        <rFont val="宋体"/>
        <charset val="134"/>
      </rPr>
      <t>夭山组</t>
    </r>
  </si>
  <si>
    <t>刘堡镇五星村</t>
  </si>
  <si>
    <r>
      <rPr>
        <sz val="16"/>
        <rFont val="宋体"/>
        <charset val="134"/>
      </rPr>
      <t>维修混凝土路面</t>
    </r>
    <r>
      <rPr>
        <sz val="16"/>
        <rFont val="Times New Roman"/>
        <charset val="134"/>
      </rPr>
      <t>0.365</t>
    </r>
    <r>
      <rPr>
        <sz val="16"/>
        <rFont val="宋体"/>
        <charset val="134"/>
      </rPr>
      <t>公里</t>
    </r>
  </si>
  <si>
    <r>
      <rPr>
        <sz val="16"/>
        <rFont val="宋体"/>
        <charset val="134"/>
      </rPr>
      <t>刘堡</t>
    </r>
    <r>
      <rPr>
        <sz val="16"/>
        <rFont val="Times New Roman"/>
        <charset val="134"/>
      </rPr>
      <t>-</t>
    </r>
    <r>
      <rPr>
        <sz val="16"/>
        <rFont val="宋体"/>
        <charset val="134"/>
      </rPr>
      <t>芦科</t>
    </r>
  </si>
  <si>
    <t>刘堡镇芦科村</t>
  </si>
  <si>
    <r>
      <rPr>
        <sz val="16"/>
        <rFont val="宋体"/>
        <charset val="134"/>
      </rPr>
      <t>维修混凝土路面</t>
    </r>
    <r>
      <rPr>
        <sz val="16"/>
        <rFont val="Times New Roman"/>
        <charset val="134"/>
      </rPr>
      <t>1.453</t>
    </r>
    <r>
      <rPr>
        <sz val="16"/>
        <rFont val="宋体"/>
        <charset val="134"/>
      </rPr>
      <t>公里</t>
    </r>
  </si>
  <si>
    <t>东街至峡里</t>
  </si>
  <si>
    <t>张家川镇东街村</t>
  </si>
  <si>
    <r>
      <rPr>
        <sz val="16"/>
        <rFont val="宋体"/>
        <charset val="134"/>
      </rPr>
      <t>维修混凝土路面</t>
    </r>
    <r>
      <rPr>
        <sz val="16"/>
        <rFont val="Times New Roman"/>
        <charset val="134"/>
      </rPr>
      <t>1.979</t>
    </r>
    <r>
      <rPr>
        <sz val="16"/>
        <rFont val="宋体"/>
        <charset val="134"/>
      </rPr>
      <t>公里</t>
    </r>
  </si>
  <si>
    <r>
      <rPr>
        <sz val="16"/>
        <rFont val="宋体"/>
        <charset val="134"/>
      </rPr>
      <t>庄浪</t>
    </r>
    <r>
      <rPr>
        <sz val="16"/>
        <rFont val="Times New Roman"/>
        <charset val="134"/>
      </rPr>
      <t>-</t>
    </r>
    <r>
      <rPr>
        <sz val="16"/>
        <rFont val="宋体"/>
        <charset val="134"/>
      </rPr>
      <t>红堡</t>
    </r>
  </si>
  <si>
    <t>张棉乡上蒋村</t>
  </si>
  <si>
    <r>
      <rPr>
        <sz val="16"/>
        <rFont val="宋体"/>
        <charset val="134"/>
      </rPr>
      <t>维修混凝土路面</t>
    </r>
    <r>
      <rPr>
        <sz val="16"/>
        <rFont val="Times New Roman"/>
        <charset val="134"/>
      </rPr>
      <t>0.095</t>
    </r>
    <r>
      <rPr>
        <sz val="16"/>
        <rFont val="宋体"/>
        <charset val="134"/>
      </rPr>
      <t>公里</t>
    </r>
  </si>
  <si>
    <t>马咀－上豆</t>
  </si>
  <si>
    <t>连五乡腰庄村</t>
  </si>
  <si>
    <r>
      <rPr>
        <sz val="16"/>
        <rFont val="宋体"/>
        <charset val="134"/>
      </rPr>
      <t>维修混凝土路面</t>
    </r>
    <r>
      <rPr>
        <sz val="16"/>
        <rFont val="Times New Roman"/>
        <charset val="134"/>
      </rPr>
      <t>0.185</t>
    </r>
    <r>
      <rPr>
        <sz val="16"/>
        <rFont val="宋体"/>
        <charset val="134"/>
      </rPr>
      <t>公里</t>
    </r>
  </si>
  <si>
    <t>喜湾至周家</t>
  </si>
  <si>
    <t>张棉乡喜湾村</t>
  </si>
  <si>
    <r>
      <rPr>
        <sz val="16"/>
        <rFont val="宋体"/>
        <charset val="134"/>
      </rPr>
      <t>维修混凝土路面</t>
    </r>
    <r>
      <rPr>
        <sz val="16"/>
        <rFont val="Times New Roman"/>
        <charset val="134"/>
      </rPr>
      <t>1.486</t>
    </r>
    <r>
      <rPr>
        <sz val="16"/>
        <rFont val="宋体"/>
        <charset val="134"/>
      </rPr>
      <t>公里</t>
    </r>
  </si>
  <si>
    <t>斜头至梁山</t>
  </si>
  <si>
    <r>
      <rPr>
        <sz val="16"/>
        <rFont val="宋体"/>
        <charset val="134"/>
      </rPr>
      <t>维修混凝土路面</t>
    </r>
    <r>
      <rPr>
        <sz val="16"/>
        <rFont val="Times New Roman"/>
        <charset val="134"/>
      </rPr>
      <t>1.065</t>
    </r>
    <r>
      <rPr>
        <sz val="16"/>
        <rFont val="宋体"/>
        <charset val="134"/>
      </rPr>
      <t>公里</t>
    </r>
  </si>
  <si>
    <t>马河至李山</t>
  </si>
  <si>
    <r>
      <rPr>
        <sz val="16"/>
        <rFont val="宋体"/>
        <charset val="134"/>
      </rPr>
      <t>维修混凝土路面</t>
    </r>
    <r>
      <rPr>
        <sz val="16"/>
        <rFont val="Times New Roman"/>
        <charset val="134"/>
      </rPr>
      <t>0.254</t>
    </r>
    <r>
      <rPr>
        <sz val="16"/>
        <rFont val="宋体"/>
        <charset val="134"/>
      </rPr>
      <t>公里</t>
    </r>
  </si>
  <si>
    <t>人居环境治理项目</t>
  </si>
  <si>
    <r>
      <rPr>
        <b/>
        <sz val="16"/>
        <rFont val="宋体"/>
        <charset val="134"/>
      </rPr>
      <t>概算投资</t>
    </r>
    <r>
      <rPr>
        <b/>
        <sz val="16"/>
        <rFont val="Times New Roman"/>
        <charset val="134"/>
      </rPr>
      <t>1500</t>
    </r>
    <r>
      <rPr>
        <b/>
        <sz val="16"/>
        <rFont val="宋体"/>
        <charset val="134"/>
      </rPr>
      <t>万元用于实施人居环境治理项目。</t>
    </r>
  </si>
  <si>
    <t>张家川县龙山镇、恭门镇污水处理厂后续管护项目</t>
  </si>
  <si>
    <t>龙山镇、恭门镇</t>
  </si>
  <si>
    <r>
      <rPr>
        <sz val="16"/>
        <rFont val="宋体"/>
        <charset val="134"/>
      </rPr>
      <t>龙山镇生活污水处理厂规模为日处理量</t>
    </r>
    <r>
      <rPr>
        <sz val="16"/>
        <rFont val="Times New Roman"/>
        <charset val="134"/>
      </rPr>
      <t>4000</t>
    </r>
    <r>
      <rPr>
        <sz val="16"/>
        <rFont val="宋体"/>
        <charset val="134"/>
      </rPr>
      <t>吨</t>
    </r>
    <r>
      <rPr>
        <sz val="16"/>
        <rFont val="Times New Roman"/>
        <charset val="134"/>
      </rPr>
      <t>/</t>
    </r>
    <r>
      <rPr>
        <sz val="16"/>
        <rFont val="宋体"/>
        <charset val="134"/>
      </rPr>
      <t>日、恭门镇的生活污水处理厂规模为</t>
    </r>
    <r>
      <rPr>
        <sz val="16"/>
        <rFont val="Times New Roman"/>
        <charset val="134"/>
      </rPr>
      <t>3000</t>
    </r>
    <r>
      <rPr>
        <sz val="16"/>
        <rFont val="宋体"/>
        <charset val="134"/>
      </rPr>
      <t>吨</t>
    </r>
    <r>
      <rPr>
        <sz val="16"/>
        <rFont val="Times New Roman"/>
        <charset val="134"/>
      </rPr>
      <t>/</t>
    </r>
    <r>
      <rPr>
        <sz val="16"/>
        <rFont val="宋体"/>
        <charset val="134"/>
      </rPr>
      <t>日，计划投资</t>
    </r>
    <r>
      <rPr>
        <sz val="16"/>
        <rFont val="Times New Roman"/>
        <charset val="134"/>
      </rPr>
      <t>300</t>
    </r>
    <r>
      <rPr>
        <sz val="16"/>
        <rFont val="宋体"/>
        <charset val="134"/>
      </rPr>
      <t>万元，用于两镇污水处理厂污水处理费、动力费、维修费、检测费等后续运营管护。</t>
    </r>
  </si>
  <si>
    <t>县住建局</t>
  </si>
  <si>
    <t>农村污水处理站后续管护项目</t>
  </si>
  <si>
    <t>张家川镇、胡川镇、刘堡镇、龙山镇、木河乡、川王镇、大阳镇、马关镇、马鹿镇、闫家乡。</t>
  </si>
  <si>
    <r>
      <t>计划投资</t>
    </r>
    <r>
      <rPr>
        <sz val="16"/>
        <rFont val="Times New Roman"/>
        <charset val="134"/>
      </rPr>
      <t>300</t>
    </r>
    <r>
      <rPr>
        <sz val="16"/>
        <rFont val="宋体"/>
        <charset val="134"/>
      </rPr>
      <t>万元，用于张家川县</t>
    </r>
    <r>
      <rPr>
        <sz val="16"/>
        <rFont val="Times New Roman"/>
        <charset val="134"/>
      </rPr>
      <t>27</t>
    </r>
    <r>
      <rPr>
        <sz val="16"/>
        <rFont val="宋体"/>
        <charset val="134"/>
      </rPr>
      <t>座农村污水处理站污水主管网等设施的正常运行和维修保养，进行市场化运营服务，使其污水排放标准达到出水水质达到《农村生活污水处理设施水污染物排放标准（甘肃省地方标准）》（</t>
    </r>
    <r>
      <rPr>
        <sz val="16"/>
        <rFont val="Times New Roman"/>
        <charset val="134"/>
      </rPr>
      <t>DB62/T 4014-2019</t>
    </r>
    <r>
      <rPr>
        <sz val="16"/>
        <rFont val="宋体"/>
        <charset val="134"/>
      </rPr>
      <t>）中的一级标准。</t>
    </r>
  </si>
  <si>
    <t>农村生活垃圾收集转运及无害化处理站后续管护项目</t>
  </si>
  <si>
    <t>张家川镇、胡川镇、刘堡镇、木河乡、川王镇、大阳镇、马鹿镇、梁山镇、张棉驿乡、恭门镇、闫家乡、平安乡、连五乡。</t>
  </si>
  <si>
    <r>
      <rPr>
        <sz val="16"/>
        <rFont val="宋体"/>
        <charset val="134"/>
      </rPr>
      <t>计划投资</t>
    </r>
    <r>
      <rPr>
        <sz val="16"/>
        <rFont val="Times New Roman"/>
        <charset val="134"/>
      </rPr>
      <t>900</t>
    </r>
    <r>
      <rPr>
        <sz val="16"/>
        <rFont val="宋体"/>
        <charset val="134"/>
      </rPr>
      <t>万元，用于</t>
    </r>
    <r>
      <rPr>
        <sz val="16"/>
        <rFont val="Times New Roman"/>
        <charset val="134"/>
      </rPr>
      <t>13</t>
    </r>
    <r>
      <rPr>
        <sz val="16"/>
        <rFont val="宋体"/>
        <charset val="134"/>
      </rPr>
      <t>乡镇</t>
    </r>
    <r>
      <rPr>
        <sz val="16"/>
        <rFont val="Times New Roman"/>
        <charset val="134"/>
      </rPr>
      <t>13</t>
    </r>
    <r>
      <rPr>
        <sz val="16"/>
        <rFont val="宋体"/>
        <charset val="134"/>
      </rPr>
      <t>座生活垃圾无害化处理站及</t>
    </r>
    <r>
      <rPr>
        <sz val="16"/>
        <rFont val="Times New Roman"/>
        <charset val="134"/>
      </rPr>
      <t>218</t>
    </r>
    <r>
      <rPr>
        <sz val="16"/>
        <rFont val="宋体"/>
        <charset val="134"/>
      </rPr>
      <t>个行政村农村生活垃圾收集转运、无害化处理以及站内所有设备设施的正常运行和维修保养。</t>
    </r>
  </si>
  <si>
    <t>基础设施补短板建设项目</t>
  </si>
  <si>
    <r>
      <rPr>
        <b/>
        <sz val="16"/>
        <rFont val="宋体"/>
        <charset val="134"/>
      </rPr>
      <t>概算投资</t>
    </r>
    <r>
      <rPr>
        <b/>
        <sz val="16"/>
        <rFont val="Times New Roman"/>
        <charset val="134"/>
      </rPr>
      <t>307</t>
    </r>
    <r>
      <rPr>
        <b/>
        <sz val="16"/>
        <rFont val="宋体"/>
        <charset val="134"/>
      </rPr>
      <t>万元用于实施基础设施补短板建设项目</t>
    </r>
  </si>
  <si>
    <t>闫家乡车古村</t>
  </si>
  <si>
    <t>张家川县马鹿镇殿子沟堤防水毁修复工程</t>
  </si>
  <si>
    <r>
      <rPr>
        <sz val="16"/>
        <rFont val="宋体"/>
        <charset val="134"/>
      </rPr>
      <t>治理河长</t>
    </r>
    <r>
      <rPr>
        <sz val="16"/>
        <rFont val="Times New Roman"/>
        <charset val="134"/>
      </rPr>
      <t>1.344km</t>
    </r>
    <r>
      <rPr>
        <sz val="16"/>
        <rFont val="宋体"/>
        <charset val="134"/>
      </rPr>
      <t>。布置堤线总长</t>
    </r>
    <r>
      <rPr>
        <sz val="16"/>
        <rFont val="Times New Roman"/>
        <charset val="134"/>
      </rPr>
      <t>1.344km</t>
    </r>
    <r>
      <rPr>
        <sz val="16"/>
        <rFont val="宋体"/>
        <charset val="134"/>
      </rPr>
      <t>，全部位于右岸，采用</t>
    </r>
    <r>
      <rPr>
        <sz val="16"/>
        <rFont val="Times New Roman"/>
        <charset val="134"/>
      </rPr>
      <t>M10</t>
    </r>
    <r>
      <rPr>
        <sz val="16"/>
        <rFont val="宋体"/>
        <charset val="134"/>
      </rPr>
      <t>浆砌块石堤防。</t>
    </r>
  </si>
  <si>
    <t>农村安全饮水项目</t>
  </si>
  <si>
    <r>
      <rPr>
        <b/>
        <sz val="16"/>
        <rFont val="宋体"/>
        <charset val="134"/>
      </rPr>
      <t>概算投资</t>
    </r>
    <r>
      <rPr>
        <b/>
        <sz val="16"/>
        <rFont val="Times New Roman"/>
        <charset val="134"/>
      </rPr>
      <t>99.68</t>
    </r>
    <r>
      <rPr>
        <b/>
        <sz val="16"/>
        <rFont val="宋体"/>
        <charset val="134"/>
      </rPr>
      <t>万元用于实施农村安全饮水建设项目。</t>
    </r>
  </si>
  <si>
    <r>
      <rPr>
        <sz val="16"/>
        <rFont val="宋体"/>
        <charset val="134"/>
      </rPr>
      <t>概算投资</t>
    </r>
    <r>
      <rPr>
        <sz val="16"/>
        <rFont val="Times New Roman"/>
        <charset val="134"/>
      </rPr>
      <t>99.68</t>
    </r>
    <r>
      <rPr>
        <sz val="16"/>
        <rFont val="宋体"/>
        <charset val="134"/>
      </rPr>
      <t>万元用于实施马堡村安全饮水建设项目。</t>
    </r>
    <r>
      <rPr>
        <sz val="16"/>
        <rFont val="Times New Roman"/>
        <charset val="134"/>
      </rPr>
      <t>PVC</t>
    </r>
    <r>
      <rPr>
        <sz val="16"/>
        <rFont val="宋体"/>
        <charset val="134"/>
      </rPr>
      <t>管材</t>
    </r>
    <r>
      <rPr>
        <sz val="16"/>
        <rFont val="Times New Roman"/>
        <charset val="134"/>
      </rPr>
      <t>1700</t>
    </r>
    <r>
      <rPr>
        <sz val="16"/>
        <rFont val="宋体"/>
        <charset val="134"/>
      </rPr>
      <t>米</t>
    </r>
    <r>
      <rPr>
        <sz val="16"/>
        <rFont val="Times New Roman"/>
        <charset val="134"/>
      </rPr>
      <t xml:space="preserve">   
PE63</t>
    </r>
    <r>
      <rPr>
        <sz val="16"/>
        <rFont val="宋体"/>
        <charset val="134"/>
      </rPr>
      <t>管材</t>
    </r>
    <r>
      <rPr>
        <sz val="16"/>
        <rFont val="Times New Roman"/>
        <charset val="134"/>
      </rPr>
      <t>2800</t>
    </r>
    <r>
      <rPr>
        <sz val="16"/>
        <rFont val="宋体"/>
        <charset val="134"/>
      </rPr>
      <t>米</t>
    </r>
    <r>
      <rPr>
        <sz val="16"/>
        <rFont val="Times New Roman"/>
        <charset val="134"/>
      </rPr>
      <t xml:space="preserve">  50</t>
    </r>
    <r>
      <rPr>
        <sz val="16"/>
        <rFont val="宋体"/>
        <charset val="134"/>
      </rPr>
      <t>管材</t>
    </r>
    <r>
      <rPr>
        <sz val="16"/>
        <rFont val="Times New Roman"/>
        <charset val="134"/>
      </rPr>
      <t>2000</t>
    </r>
    <r>
      <rPr>
        <sz val="16"/>
        <rFont val="宋体"/>
        <charset val="134"/>
      </rPr>
      <t>米</t>
    </r>
    <r>
      <rPr>
        <sz val="16"/>
        <rFont val="Times New Roman"/>
        <charset val="134"/>
      </rPr>
      <t xml:space="preserve">  32</t>
    </r>
    <r>
      <rPr>
        <sz val="16"/>
        <rFont val="宋体"/>
        <charset val="134"/>
      </rPr>
      <t>管材</t>
    </r>
    <r>
      <rPr>
        <sz val="16"/>
        <rFont val="Times New Roman"/>
        <charset val="134"/>
      </rPr>
      <t>2800</t>
    </r>
    <r>
      <rPr>
        <sz val="16"/>
        <rFont val="宋体"/>
        <charset val="134"/>
      </rPr>
      <t>米</t>
    </r>
    <r>
      <rPr>
        <sz val="16"/>
        <rFont val="Times New Roman"/>
        <charset val="134"/>
      </rPr>
      <t xml:space="preserve">  20</t>
    </r>
    <r>
      <rPr>
        <sz val="16"/>
        <rFont val="宋体"/>
        <charset val="134"/>
      </rPr>
      <t>管材</t>
    </r>
    <r>
      <rPr>
        <sz val="16"/>
        <rFont val="Times New Roman"/>
        <charset val="134"/>
      </rPr>
      <t>15000</t>
    </r>
    <r>
      <rPr>
        <sz val="16"/>
        <rFont val="宋体"/>
        <charset val="134"/>
      </rPr>
      <t>米，公用检查井</t>
    </r>
    <r>
      <rPr>
        <sz val="16"/>
        <rFont val="Times New Roman"/>
        <charset val="134"/>
      </rPr>
      <t>15</t>
    </r>
    <r>
      <rPr>
        <sz val="16"/>
        <rFont val="宋体"/>
        <charset val="134"/>
      </rPr>
      <t>套及其他配套设备。</t>
    </r>
  </si>
  <si>
    <r>
      <rPr>
        <b/>
        <sz val="16"/>
        <rFont val="宋体"/>
        <charset val="134"/>
      </rPr>
      <t>概算投资</t>
    </r>
    <r>
      <rPr>
        <b/>
        <sz val="16"/>
        <rFont val="Times New Roman"/>
        <charset val="134"/>
      </rPr>
      <t>473.41</t>
    </r>
    <r>
      <rPr>
        <b/>
        <sz val="16"/>
        <rFont val="宋体"/>
        <charset val="134"/>
      </rPr>
      <t>万元用于实施其他项目。</t>
    </r>
  </si>
  <si>
    <t>户厕改造建设项目</t>
  </si>
  <si>
    <t>连五乡、龙山镇、恭门镇、张家川镇</t>
  </si>
  <si>
    <r>
      <rPr>
        <sz val="16"/>
        <rFont val="宋体"/>
        <charset val="134"/>
      </rPr>
      <t>投资</t>
    </r>
    <r>
      <rPr>
        <sz val="16"/>
        <rFont val="Times New Roman"/>
        <charset val="134"/>
      </rPr>
      <t>233.70</t>
    </r>
    <r>
      <rPr>
        <sz val="16"/>
        <rFont val="宋体"/>
        <charset val="134"/>
      </rPr>
      <t>万元在张家川镇等</t>
    </r>
    <r>
      <rPr>
        <sz val="16"/>
        <rFont val="Times New Roman"/>
        <charset val="134"/>
      </rPr>
      <t>4</t>
    </r>
    <r>
      <rPr>
        <sz val="16"/>
        <rFont val="宋体"/>
        <charset val="134"/>
      </rPr>
      <t>乡镇实施户厕改造建设项目</t>
    </r>
    <r>
      <rPr>
        <sz val="16"/>
        <rFont val="Times New Roman"/>
        <charset val="134"/>
      </rPr>
      <t>1025</t>
    </r>
    <r>
      <rPr>
        <sz val="16"/>
        <rFont val="宋体"/>
        <charset val="134"/>
      </rPr>
      <t>户，每户补助</t>
    </r>
    <r>
      <rPr>
        <sz val="16"/>
        <rFont val="Times New Roman"/>
        <charset val="134"/>
      </rPr>
      <t>2280</t>
    </r>
    <r>
      <rPr>
        <sz val="16"/>
        <rFont val="宋体"/>
        <charset val="134"/>
      </rPr>
      <t>元。其中：连五乡</t>
    </r>
    <r>
      <rPr>
        <sz val="16"/>
        <rFont val="Times New Roman"/>
        <charset val="134"/>
      </rPr>
      <t>55</t>
    </r>
    <r>
      <rPr>
        <sz val="16"/>
        <rFont val="宋体"/>
        <charset val="134"/>
      </rPr>
      <t>户，龙山镇</t>
    </r>
    <r>
      <rPr>
        <sz val="16"/>
        <rFont val="Times New Roman"/>
        <charset val="134"/>
      </rPr>
      <t>43</t>
    </r>
    <r>
      <rPr>
        <sz val="16"/>
        <rFont val="宋体"/>
        <charset val="134"/>
      </rPr>
      <t>户，恭门镇</t>
    </r>
    <r>
      <rPr>
        <sz val="16"/>
        <rFont val="Times New Roman"/>
        <charset val="134"/>
      </rPr>
      <t>116</t>
    </r>
    <r>
      <rPr>
        <sz val="16"/>
        <rFont val="宋体"/>
        <charset val="134"/>
      </rPr>
      <t>户，张家川镇</t>
    </r>
    <r>
      <rPr>
        <sz val="16"/>
        <rFont val="Times New Roman"/>
        <charset val="134"/>
      </rPr>
      <t>811</t>
    </r>
    <r>
      <rPr>
        <sz val="16"/>
        <rFont val="宋体"/>
        <charset val="134"/>
      </rPr>
      <t>户。</t>
    </r>
  </si>
  <si>
    <t>以工代赈项目县级配套</t>
  </si>
  <si>
    <t>连五乡、平安乡</t>
  </si>
  <si>
    <r>
      <rPr>
        <sz val="16"/>
        <rFont val="宋体"/>
        <charset val="134"/>
      </rPr>
      <t>投资</t>
    </r>
    <r>
      <rPr>
        <sz val="16"/>
        <rFont val="Times New Roman"/>
        <charset val="134"/>
      </rPr>
      <t>200.71</t>
    </r>
    <r>
      <rPr>
        <sz val="16"/>
        <rFont val="宋体"/>
        <charset val="134"/>
      </rPr>
      <t>万元用于以工代赈项目县级配套资金。</t>
    </r>
  </si>
  <si>
    <r>
      <t>张家川县</t>
    </r>
    <r>
      <rPr>
        <sz val="16"/>
        <rFont val="Times New Roman"/>
        <charset val="134"/>
      </rPr>
      <t>2025</t>
    </r>
    <r>
      <rPr>
        <sz val="16"/>
        <rFont val="宋体"/>
        <charset val="134"/>
      </rPr>
      <t>年农村困难重度残疾人家庭无障碍设施改造项目</t>
    </r>
  </si>
  <si>
    <r>
      <rPr>
        <sz val="16"/>
        <rFont val="宋体"/>
        <charset val="134"/>
      </rPr>
      <t>大阳镇连五乡</t>
    </r>
    <r>
      <rPr>
        <sz val="16"/>
        <rFont val="Times New Roman"/>
        <charset val="0"/>
      </rPr>
      <t xml:space="preserve">
</t>
    </r>
    <r>
      <rPr>
        <sz val="16"/>
        <rFont val="宋体"/>
        <charset val="134"/>
      </rPr>
      <t>木河乡川王镇等</t>
    </r>
  </si>
  <si>
    <r>
      <rPr>
        <sz val="16"/>
        <rFont val="宋体"/>
        <charset val="0"/>
      </rPr>
      <t>结合我县近年来无障碍改造实施实际情况，</t>
    </r>
    <r>
      <rPr>
        <sz val="16"/>
        <rFont val="Times New Roman"/>
        <charset val="0"/>
      </rPr>
      <t>2025</t>
    </r>
    <r>
      <rPr>
        <sz val="16"/>
        <rFont val="宋体"/>
        <charset val="0"/>
      </rPr>
      <t>年项目计划为全县</t>
    </r>
    <r>
      <rPr>
        <sz val="16"/>
        <rFont val="Times New Roman"/>
        <charset val="0"/>
      </rPr>
      <t>15</t>
    </r>
    <r>
      <rPr>
        <sz val="16"/>
        <rFont val="宋体"/>
        <charset val="0"/>
      </rPr>
      <t>乡镇</t>
    </r>
    <r>
      <rPr>
        <sz val="16"/>
        <rFont val="Times New Roman"/>
        <charset val="0"/>
      </rPr>
      <t>78</t>
    </r>
    <r>
      <rPr>
        <sz val="16"/>
        <rFont val="宋体"/>
        <charset val="0"/>
      </rPr>
      <t>户持证重度困难残疾人家庭实施无障碍改造项目，每户按</t>
    </r>
    <r>
      <rPr>
        <sz val="16"/>
        <rFont val="Times New Roman"/>
        <charset val="0"/>
      </rPr>
      <t>5000</t>
    </r>
    <r>
      <rPr>
        <sz val="16"/>
        <rFont val="宋体"/>
        <charset val="0"/>
      </rPr>
      <t>元标准给予补助。</t>
    </r>
  </si>
  <si>
    <t>投资评审结余资金项目计划
张农领办发〔2025〕23号</t>
  </si>
  <si>
    <r>
      <rPr>
        <b/>
        <sz val="16"/>
        <rFont val="宋体"/>
        <charset val="134"/>
      </rPr>
      <t>概算投资</t>
    </r>
    <r>
      <rPr>
        <b/>
        <sz val="16"/>
        <rFont val="Times New Roman"/>
        <charset val="134"/>
      </rPr>
      <t>50.31</t>
    </r>
    <r>
      <rPr>
        <b/>
        <sz val="16"/>
        <rFont val="宋体"/>
        <charset val="134"/>
      </rPr>
      <t>万元用于实施产业发展项目。</t>
    </r>
  </si>
  <si>
    <r>
      <rPr>
        <b/>
        <sz val="16"/>
        <rFont val="宋体"/>
        <charset val="134"/>
      </rPr>
      <t>概算投资</t>
    </r>
    <r>
      <rPr>
        <b/>
        <sz val="16"/>
        <rFont val="Times New Roman"/>
        <charset val="134"/>
      </rPr>
      <t>24.31</t>
    </r>
    <r>
      <rPr>
        <b/>
        <sz val="16"/>
        <rFont val="宋体"/>
        <charset val="134"/>
      </rPr>
      <t>万元用于实施农产品晾晒场建设项目。</t>
    </r>
  </si>
  <si>
    <r>
      <rPr>
        <sz val="16"/>
        <rFont val="宋体"/>
        <charset val="134"/>
      </rPr>
      <t>在张家川镇崔家村实施农产品晾晒场建设</t>
    </r>
    <r>
      <rPr>
        <sz val="16"/>
        <rFont val="Times New Roman"/>
        <charset val="134"/>
      </rPr>
      <t>2210</t>
    </r>
    <r>
      <rPr>
        <sz val="16"/>
        <rFont val="宋体"/>
        <charset val="134"/>
      </rPr>
      <t>㎡。</t>
    </r>
  </si>
  <si>
    <r>
      <rPr>
        <b/>
        <sz val="16"/>
        <rFont val="宋体"/>
        <charset val="134"/>
      </rPr>
      <t>概算投资</t>
    </r>
    <r>
      <rPr>
        <b/>
        <sz val="16"/>
        <rFont val="Times New Roman"/>
        <charset val="134"/>
      </rPr>
      <t>26</t>
    </r>
    <r>
      <rPr>
        <b/>
        <sz val="16"/>
        <rFont val="宋体"/>
        <charset val="134"/>
      </rPr>
      <t>万元用于实施其他产业项目。</t>
    </r>
  </si>
  <si>
    <r>
      <t>张家川县</t>
    </r>
    <r>
      <rPr>
        <sz val="16"/>
        <rFont val="Times New Roman"/>
        <charset val="134"/>
      </rPr>
      <t>“</t>
    </r>
    <r>
      <rPr>
        <sz val="16"/>
        <rFont val="宋体"/>
        <charset val="134"/>
      </rPr>
      <t>甘味</t>
    </r>
    <r>
      <rPr>
        <sz val="16"/>
        <rFont val="Times New Roman"/>
        <charset val="134"/>
      </rPr>
      <t>”</t>
    </r>
    <r>
      <rPr>
        <sz val="16"/>
        <rFont val="宋体"/>
        <charset val="134"/>
      </rPr>
      <t>专柜（专区）建设补贴项目</t>
    </r>
  </si>
  <si>
    <r>
      <rPr>
        <sz val="16"/>
        <rFont val="宋体"/>
        <charset val="134"/>
      </rPr>
      <t>安排</t>
    </r>
    <r>
      <rPr>
        <sz val="16"/>
        <rFont val="Times New Roman"/>
        <charset val="134"/>
      </rPr>
      <t>26</t>
    </r>
    <r>
      <rPr>
        <sz val="16"/>
        <rFont val="宋体"/>
        <charset val="134"/>
      </rPr>
      <t>万元在天水南站、天水火车站、天水机场、麦积山景区以及商超等人流密集区域设立</t>
    </r>
    <r>
      <rPr>
        <sz val="16"/>
        <rFont val="Times New Roman"/>
        <charset val="134"/>
      </rPr>
      <t>“</t>
    </r>
    <r>
      <rPr>
        <sz val="16"/>
        <rFont val="宋体"/>
        <charset val="134"/>
      </rPr>
      <t>甘味</t>
    </r>
    <r>
      <rPr>
        <sz val="16"/>
        <rFont val="Times New Roman"/>
        <charset val="134"/>
      </rPr>
      <t>”</t>
    </r>
    <r>
      <rPr>
        <sz val="16"/>
        <rFont val="宋体"/>
        <charset val="134"/>
      </rPr>
      <t>专柜（专区），加大</t>
    </r>
    <r>
      <rPr>
        <sz val="16"/>
        <rFont val="Times New Roman"/>
        <charset val="134"/>
      </rPr>
      <t>“</t>
    </r>
    <r>
      <rPr>
        <sz val="16"/>
        <rFont val="宋体"/>
        <charset val="134"/>
      </rPr>
      <t>甘味</t>
    </r>
    <r>
      <rPr>
        <sz val="16"/>
        <rFont val="Times New Roman"/>
        <charset val="134"/>
      </rPr>
      <t>”</t>
    </r>
    <r>
      <rPr>
        <sz val="16"/>
        <rFont val="宋体"/>
        <charset val="134"/>
      </rPr>
      <t>品牌宣传力度，拓展</t>
    </r>
    <r>
      <rPr>
        <sz val="16"/>
        <rFont val="Times New Roman"/>
        <charset val="134"/>
      </rPr>
      <t>“</t>
    </r>
    <r>
      <rPr>
        <sz val="16"/>
        <rFont val="宋体"/>
        <charset val="134"/>
      </rPr>
      <t>甘味</t>
    </r>
    <r>
      <rPr>
        <sz val="16"/>
        <rFont val="Times New Roman"/>
        <charset val="134"/>
      </rPr>
      <t>”</t>
    </r>
    <r>
      <rPr>
        <sz val="16"/>
        <rFont val="宋体"/>
        <charset val="134"/>
      </rPr>
      <t>农产品销售新载体新通道。</t>
    </r>
  </si>
  <si>
    <t>县商务局</t>
  </si>
  <si>
    <r>
      <rPr>
        <b/>
        <sz val="16"/>
        <rFont val="宋体"/>
        <charset val="134"/>
      </rPr>
      <t>概算投资</t>
    </r>
    <r>
      <rPr>
        <b/>
        <sz val="16"/>
        <rFont val="Times New Roman"/>
        <charset val="134"/>
      </rPr>
      <t>5.42</t>
    </r>
    <r>
      <rPr>
        <b/>
        <sz val="16"/>
        <rFont val="宋体"/>
        <charset val="134"/>
      </rPr>
      <t>万元用于实施农村安全饮水建设项目。</t>
    </r>
  </si>
  <si>
    <t>龙山镇西川村级管网改造提升工程</t>
  </si>
  <si>
    <t>龙山镇西川村</t>
  </si>
  <si>
    <r>
      <rPr>
        <sz val="16"/>
        <rFont val="Times New Roman"/>
        <charset val="134"/>
      </rPr>
      <t>PE50</t>
    </r>
    <r>
      <rPr>
        <sz val="16"/>
        <rFont val="宋体"/>
        <charset val="134"/>
      </rPr>
      <t>管道</t>
    </r>
    <r>
      <rPr>
        <sz val="16"/>
        <rFont val="Times New Roman"/>
        <charset val="134"/>
      </rPr>
      <t>1250</t>
    </r>
    <r>
      <rPr>
        <sz val="16"/>
        <rFont val="宋体"/>
        <charset val="134"/>
      </rPr>
      <t>米、</t>
    </r>
    <r>
      <rPr>
        <sz val="16"/>
        <rFont val="Times New Roman"/>
        <charset val="134"/>
      </rPr>
      <t>32</t>
    </r>
    <r>
      <rPr>
        <sz val="16"/>
        <rFont val="宋体"/>
        <charset val="134"/>
      </rPr>
      <t>管道</t>
    </r>
    <r>
      <rPr>
        <sz val="16"/>
        <rFont val="Times New Roman"/>
        <charset val="134"/>
      </rPr>
      <t>600</t>
    </r>
    <r>
      <rPr>
        <sz val="16"/>
        <rFont val="宋体"/>
        <charset val="134"/>
      </rPr>
      <t>米、</t>
    </r>
    <r>
      <rPr>
        <sz val="16"/>
        <rFont val="Times New Roman"/>
        <charset val="134"/>
      </rPr>
      <t>20</t>
    </r>
    <r>
      <rPr>
        <sz val="16"/>
        <rFont val="宋体"/>
        <charset val="134"/>
      </rPr>
      <t>管道</t>
    </r>
    <r>
      <rPr>
        <sz val="16"/>
        <rFont val="Times New Roman"/>
        <charset val="134"/>
      </rPr>
      <t>200</t>
    </r>
    <r>
      <rPr>
        <sz val="16"/>
        <rFont val="宋体"/>
        <charset val="134"/>
      </rPr>
      <t>米、</t>
    </r>
    <r>
      <rPr>
        <sz val="16"/>
        <rFont val="Times New Roman"/>
        <charset val="134"/>
      </rPr>
      <t>PVC75</t>
    </r>
    <r>
      <rPr>
        <sz val="16"/>
        <rFont val="宋体"/>
        <charset val="134"/>
      </rPr>
      <t>管道</t>
    </r>
    <r>
      <rPr>
        <sz val="16"/>
        <rFont val="Times New Roman"/>
        <charset val="134"/>
      </rPr>
      <t>130</t>
    </r>
    <r>
      <rPr>
        <sz val="16"/>
        <rFont val="宋体"/>
        <charset val="134"/>
      </rPr>
      <t>米、公用检查井</t>
    </r>
    <r>
      <rPr>
        <sz val="16"/>
        <rFont val="Times New Roman"/>
        <charset val="134"/>
      </rPr>
      <t>5</t>
    </r>
    <r>
      <rPr>
        <sz val="16"/>
        <rFont val="宋体"/>
        <charset val="134"/>
      </rPr>
      <t>套、其他配件。</t>
    </r>
  </si>
  <si>
    <r>
      <rPr>
        <b/>
        <sz val="16"/>
        <rFont val="宋体"/>
        <charset val="134"/>
      </rPr>
      <t>概算投资</t>
    </r>
    <r>
      <rPr>
        <b/>
        <sz val="16"/>
        <rFont val="Times New Roman"/>
        <charset val="134"/>
      </rPr>
      <t>39.5</t>
    </r>
    <r>
      <rPr>
        <b/>
        <sz val="16"/>
        <rFont val="宋体"/>
        <charset val="134"/>
      </rPr>
      <t>万元用于实施基础设施建设项目。</t>
    </r>
  </si>
  <si>
    <t>连五乡基础设施补短板项目</t>
  </si>
  <si>
    <r>
      <rPr>
        <sz val="16"/>
        <rFont val="宋体"/>
        <charset val="134"/>
      </rPr>
      <t>连五村</t>
    </r>
    <r>
      <rPr>
        <sz val="16"/>
        <rFont val="Times New Roman"/>
        <charset val="134"/>
      </rPr>
      <t xml:space="preserve">
</t>
    </r>
    <r>
      <rPr>
        <sz val="16"/>
        <rFont val="宋体"/>
        <charset val="134"/>
      </rPr>
      <t>兰家村</t>
    </r>
  </si>
  <si>
    <t>1.概算投资31.1万元用于连五坊至金盆湾道路维修。连五村道路硬化930平方米，拆除930平方米，铺设DN400HDPE波纹管210米，修建地漏井18个，回填土方620立方米。2.概算投资8.4万元用于兰家至中心道路维修：兰家村硬化路面390平方米，挖除旧路面370平方米，铺设DN500HDPE双壁波纹管70米，DN300HDPE双壁波纹管20米，40*40cm水渠20米，下水井5处。</t>
  </si>
  <si>
    <t>结余资金项目计划
张农领办发〔2025〕37号</t>
  </si>
  <si>
    <r>
      <rPr>
        <b/>
        <sz val="16"/>
        <rFont val="宋体"/>
        <charset val="134"/>
      </rPr>
      <t>概算投资</t>
    </r>
    <r>
      <rPr>
        <b/>
        <sz val="16"/>
        <rFont val="Times New Roman"/>
        <charset val="134"/>
      </rPr>
      <t>475.416</t>
    </r>
    <r>
      <rPr>
        <b/>
        <sz val="16"/>
        <rFont val="宋体"/>
        <charset val="134"/>
      </rPr>
      <t>万元用于实施产业发展类项目。</t>
    </r>
  </si>
  <si>
    <t>产业路建设项目</t>
  </si>
  <si>
    <r>
      <rPr>
        <b/>
        <sz val="16"/>
        <rFont val="宋体"/>
        <charset val="134"/>
      </rPr>
      <t>概算投资</t>
    </r>
    <r>
      <rPr>
        <b/>
        <sz val="16"/>
        <rFont val="Times New Roman"/>
        <charset val="134"/>
      </rPr>
      <t>125.416</t>
    </r>
    <r>
      <rPr>
        <b/>
        <sz val="16"/>
        <rFont val="宋体"/>
        <charset val="134"/>
      </rPr>
      <t>万元用于实施产业路建设项目。</t>
    </r>
  </si>
  <si>
    <t>庄北路至小庄产业路建设项目</t>
  </si>
  <si>
    <r>
      <rPr>
        <sz val="16"/>
        <rFont val="宋体"/>
        <charset val="134"/>
      </rPr>
      <t>张棉乡</t>
    </r>
    <r>
      <rPr>
        <sz val="16"/>
        <rFont val="Times New Roman"/>
        <charset val="134"/>
      </rPr>
      <t xml:space="preserve">
</t>
    </r>
    <r>
      <rPr>
        <sz val="16"/>
        <rFont val="宋体"/>
        <charset val="134"/>
      </rPr>
      <t>先马村</t>
    </r>
  </si>
  <si>
    <r>
      <rPr>
        <sz val="16"/>
        <rFont val="宋体"/>
        <charset val="0"/>
      </rPr>
      <t>硬化饲草产业路</t>
    </r>
    <r>
      <rPr>
        <sz val="16"/>
        <rFont val="Times New Roman"/>
        <charset val="0"/>
      </rPr>
      <t>0.6</t>
    </r>
    <r>
      <rPr>
        <sz val="16"/>
        <rFont val="宋体"/>
        <charset val="0"/>
      </rPr>
      <t>公里。</t>
    </r>
  </si>
  <si>
    <r>
      <t>县交通运输事务</t>
    </r>
    <r>
      <rPr>
        <sz val="16"/>
        <rFont val="Times New Roman"/>
        <charset val="134"/>
      </rPr>
      <t xml:space="preserve">
</t>
    </r>
    <r>
      <rPr>
        <sz val="16"/>
        <rFont val="宋体"/>
        <charset val="134"/>
      </rPr>
      <t>服务中心</t>
    </r>
  </si>
  <si>
    <r>
      <rPr>
        <sz val="16"/>
        <rFont val="宋体"/>
        <charset val="134"/>
      </rPr>
      <t>马上路</t>
    </r>
    <r>
      <rPr>
        <sz val="16"/>
        <rFont val="Times New Roman"/>
        <charset val="134"/>
      </rPr>
      <t>-</t>
    </r>
    <r>
      <rPr>
        <sz val="16"/>
        <rFont val="宋体"/>
        <charset val="134"/>
      </rPr>
      <t>黄花产业路建设项目</t>
    </r>
  </si>
  <si>
    <t>新建（马上路-黄花）饲料玉米产业路附属工程。主要含M7.5浆砌片石路堤墙62.05m3/17m，新建矩形排水沟98m，维修涵洞3处，维修旧排水沟1339m，新建Ф0.3过路涵38m/6处，新建1-1盖板过路涵4处，以及其他附属设施。</t>
  </si>
  <si>
    <t>马鹿镇龙口村产业路建设项目</t>
  </si>
  <si>
    <r>
      <rPr>
        <sz val="16"/>
        <rFont val="宋体"/>
        <charset val="134"/>
      </rPr>
      <t>马鹿镇</t>
    </r>
    <r>
      <rPr>
        <sz val="16"/>
        <rFont val="Times New Roman"/>
        <charset val="134"/>
      </rPr>
      <t xml:space="preserve">
</t>
    </r>
    <r>
      <rPr>
        <sz val="16"/>
        <rFont val="宋体"/>
        <charset val="134"/>
      </rPr>
      <t>龙口村</t>
    </r>
  </si>
  <si>
    <r>
      <rPr>
        <sz val="16"/>
        <rFont val="宋体"/>
        <charset val="0"/>
      </rPr>
      <t>硬化饲料玉米产业路</t>
    </r>
    <r>
      <rPr>
        <sz val="16"/>
        <rFont val="Times New Roman"/>
        <charset val="0"/>
      </rPr>
      <t>0.9</t>
    </r>
    <r>
      <rPr>
        <sz val="16"/>
        <rFont val="宋体"/>
        <charset val="0"/>
      </rPr>
      <t>公里。</t>
    </r>
  </si>
  <si>
    <r>
      <rPr>
        <b/>
        <sz val="16"/>
        <rFont val="宋体"/>
        <charset val="0"/>
      </rPr>
      <t>概算投资</t>
    </r>
    <r>
      <rPr>
        <b/>
        <sz val="16"/>
        <rFont val="Times New Roman"/>
        <charset val="0"/>
      </rPr>
      <t>350</t>
    </r>
    <r>
      <rPr>
        <b/>
        <sz val="16"/>
        <rFont val="宋体"/>
        <charset val="0"/>
      </rPr>
      <t>万元用于实施其他产业项目。</t>
    </r>
  </si>
  <si>
    <t>大阳镇蓝莓棚建设项目</t>
  </si>
  <si>
    <t>在大阳镇大阳村修建蓝莓棚3座，占地面积为6000平方米， 单棚总长度为100m ，总宽度为20m，高度7.0米。使用财政资金实施项目形成的固定资产全部归村集体经济组织所有，具体运营方式及资产管理方式按照《张家川县衔接资金产业补助实施方案》（张政发〔2024〕100号）文件要求执行。</t>
  </si>
  <si>
    <t>张家川县畜禽粪污有机化集中处理中心建设项目</t>
  </si>
  <si>
    <t>概算投资150万元（小杨村、高沟村、刘山村3村各50万元）在大阳镇小杨村建设畜禽粪污有机化集中处理中心1个，占地3亩。主要建设内容为：建设生产厂房、沉化区、库房等2000余平方米，购进有机肥生产相关设施设备1套。使用财政资金实施项目形成的固定资产全部归村集体经济组织所有，具体运营方式及资产管理方式按照《张家川县衔接资金产业补助实施方案》（张政发〔2024〕100号）文件要求执行。</t>
  </si>
  <si>
    <t>概算投资150万元（石川村100万元，西台村50万元）在马关镇石川村建设畜禽粪污处理中心1个，建设生产厂房、堆肥场等1500余平方米，购进粪污收集系统、固液分离系统、肥料化处理系统、能源化补充系统等相关设施设备。使用财政资金实施项目形成的固定资产全部归村集体经济组织所有，具体运营方式及资产管理方式按照《张家川县衔接资金产业补助实施方案》（张政发〔2024〕100号）文件要求执行。</t>
  </si>
  <si>
    <r>
      <rPr>
        <b/>
        <sz val="16"/>
        <rFont val="宋体"/>
        <charset val="0"/>
      </rPr>
      <t>概算投资</t>
    </r>
    <r>
      <rPr>
        <b/>
        <sz val="16"/>
        <rFont val="Times New Roman"/>
        <charset val="0"/>
      </rPr>
      <t>149.35</t>
    </r>
    <r>
      <rPr>
        <b/>
        <sz val="16"/>
        <rFont val="宋体"/>
        <charset val="0"/>
      </rPr>
      <t>万元用于实施基础设施补短板建设项目。</t>
    </r>
  </si>
  <si>
    <t>胡川镇胡川村小型水利设施建设项目</t>
  </si>
  <si>
    <r>
      <rPr>
        <sz val="16"/>
        <rFont val="宋体"/>
        <charset val="0"/>
      </rPr>
      <t>胡川村铺设</t>
    </r>
    <r>
      <rPr>
        <sz val="16"/>
        <rFont val="Times New Roman"/>
        <charset val="0"/>
      </rPr>
      <t>DN500</t>
    </r>
    <r>
      <rPr>
        <sz val="16"/>
        <rFont val="宋体"/>
        <charset val="0"/>
      </rPr>
      <t>镀锌钢波纹管</t>
    </r>
    <r>
      <rPr>
        <sz val="16"/>
        <rFont val="Times New Roman"/>
        <charset val="0"/>
      </rPr>
      <t>40m</t>
    </r>
    <r>
      <rPr>
        <sz val="16"/>
        <rFont val="宋体"/>
        <charset val="0"/>
      </rPr>
      <t>，土方开挖</t>
    </r>
    <r>
      <rPr>
        <sz val="16"/>
        <rFont val="Times New Roman"/>
        <charset val="0"/>
      </rPr>
      <t>98.8m³</t>
    </r>
    <r>
      <rPr>
        <sz val="16"/>
        <rFont val="宋体"/>
        <charset val="0"/>
      </rPr>
      <t>，土方夯填</t>
    </r>
    <r>
      <rPr>
        <sz val="16"/>
        <rFont val="Times New Roman"/>
        <charset val="0"/>
      </rPr>
      <t>70.4m³</t>
    </r>
    <r>
      <rPr>
        <sz val="16"/>
        <rFont val="宋体"/>
        <charset val="0"/>
      </rPr>
      <t>，原土夯实</t>
    </r>
    <r>
      <rPr>
        <sz val="16"/>
        <rFont val="Times New Roman"/>
        <charset val="0"/>
      </rPr>
      <t>48</t>
    </r>
    <r>
      <rPr>
        <sz val="16"/>
        <rFont val="宋体"/>
        <charset val="0"/>
      </rPr>
      <t>㎡，</t>
    </r>
    <r>
      <rPr>
        <sz val="16"/>
        <rFont val="Times New Roman"/>
        <charset val="0"/>
      </rPr>
      <t>C20</t>
    </r>
    <r>
      <rPr>
        <sz val="16"/>
        <rFont val="宋体"/>
        <charset val="0"/>
      </rPr>
      <t>镇墩</t>
    </r>
    <r>
      <rPr>
        <sz val="16"/>
        <rFont val="Times New Roman"/>
        <charset val="0"/>
      </rPr>
      <t>11</t>
    </r>
    <r>
      <rPr>
        <sz val="16"/>
        <rFont val="宋体"/>
        <charset val="0"/>
      </rPr>
      <t>座</t>
    </r>
    <r>
      <rPr>
        <sz val="16"/>
        <rFont val="Times New Roman"/>
        <charset val="0"/>
      </rPr>
      <t>7.29m³</t>
    </r>
    <r>
      <rPr>
        <sz val="16"/>
        <rFont val="宋体"/>
        <charset val="0"/>
      </rPr>
      <t>，砂砾石垫层</t>
    </r>
    <r>
      <rPr>
        <sz val="16"/>
        <rFont val="Times New Roman"/>
        <charset val="0"/>
      </rPr>
      <t>9.6m³</t>
    </r>
    <r>
      <rPr>
        <sz val="16"/>
        <rFont val="宋体"/>
        <charset val="0"/>
      </rPr>
      <t>，</t>
    </r>
    <r>
      <rPr>
        <sz val="16"/>
        <rFont val="Times New Roman"/>
        <charset val="0"/>
      </rPr>
      <t>C20</t>
    </r>
    <r>
      <rPr>
        <sz val="16"/>
        <rFont val="宋体"/>
        <charset val="0"/>
      </rPr>
      <t>砼基座</t>
    </r>
    <r>
      <rPr>
        <sz val="16"/>
        <rFont val="Times New Roman"/>
        <charset val="0"/>
      </rPr>
      <t>13.6m³</t>
    </r>
    <r>
      <rPr>
        <sz val="16"/>
        <rFont val="宋体"/>
        <charset val="0"/>
      </rPr>
      <t>，</t>
    </r>
    <r>
      <rPr>
        <sz val="16"/>
        <rFont val="Times New Roman"/>
        <charset val="0"/>
      </rPr>
      <t>C20</t>
    </r>
    <r>
      <rPr>
        <sz val="16"/>
        <rFont val="宋体"/>
        <charset val="0"/>
      </rPr>
      <t>砼消力池</t>
    </r>
    <r>
      <rPr>
        <sz val="16"/>
        <rFont val="Times New Roman"/>
        <charset val="0"/>
      </rPr>
      <t>2.42m³</t>
    </r>
    <r>
      <rPr>
        <sz val="16"/>
        <rFont val="宋体"/>
        <charset val="0"/>
      </rPr>
      <t>。</t>
    </r>
  </si>
  <si>
    <r>
      <rPr>
        <sz val="16"/>
        <rFont val="宋体"/>
        <charset val="134"/>
      </rPr>
      <t>县发</t>
    </r>
    <r>
      <rPr>
        <sz val="16"/>
        <rFont val="Times New Roman"/>
        <charset val="134"/>
      </rPr>
      <t xml:space="preserve">    </t>
    </r>
    <r>
      <rPr>
        <sz val="16"/>
        <rFont val="宋体"/>
        <charset val="134"/>
      </rPr>
      <t>改局</t>
    </r>
  </si>
  <si>
    <t>胡川镇蒲家村小型水利设施建设项目</t>
  </si>
  <si>
    <r>
      <rPr>
        <sz val="16"/>
        <rFont val="宋体"/>
        <charset val="0"/>
      </rPr>
      <t>在蒲家村西组至芦子组建设排水渠</t>
    </r>
    <r>
      <rPr>
        <sz val="16"/>
        <rFont val="Times New Roman"/>
        <charset val="0"/>
      </rPr>
      <t>300</t>
    </r>
    <r>
      <rPr>
        <sz val="16"/>
        <rFont val="宋体"/>
        <charset val="0"/>
      </rPr>
      <t>米。</t>
    </r>
  </si>
  <si>
    <t>大阳镇高沟村道路硬化建设项目</t>
  </si>
  <si>
    <r>
      <rPr>
        <sz val="16"/>
        <rFont val="宋体"/>
        <charset val="0"/>
      </rPr>
      <t>在大阳镇高沟村新建道路硬化</t>
    </r>
    <r>
      <rPr>
        <sz val="16"/>
        <rFont val="Times New Roman"/>
        <charset val="0"/>
      </rPr>
      <t>6120</t>
    </r>
    <r>
      <rPr>
        <sz val="16"/>
        <rFont val="宋体"/>
        <charset val="0"/>
      </rPr>
      <t>平方米，完善各类排水设施</t>
    </r>
    <r>
      <rPr>
        <sz val="16"/>
        <rFont val="Times New Roman"/>
        <charset val="0"/>
      </rPr>
      <t>195</t>
    </r>
    <r>
      <rPr>
        <sz val="16"/>
        <rFont val="宋体"/>
        <charset val="0"/>
      </rPr>
      <t>米，路基防护帮坡</t>
    </r>
    <r>
      <rPr>
        <sz val="16"/>
        <rFont val="Times New Roman"/>
        <charset val="0"/>
      </rPr>
      <t>5</t>
    </r>
    <r>
      <rPr>
        <sz val="16"/>
        <rFont val="宋体"/>
        <charset val="0"/>
      </rPr>
      <t>处</t>
    </r>
    <r>
      <rPr>
        <sz val="16"/>
        <rFont val="Times New Roman"/>
        <charset val="0"/>
      </rPr>
      <t>100</t>
    </r>
    <r>
      <rPr>
        <sz val="16"/>
        <rFont val="宋体"/>
        <charset val="0"/>
      </rPr>
      <t>米。</t>
    </r>
  </si>
  <si>
    <t>马关镇庙湾村小巷道硬化项目</t>
  </si>
  <si>
    <r>
      <rPr>
        <sz val="16"/>
        <rFont val="宋体"/>
        <charset val="134"/>
      </rPr>
      <t>在马关镇庙湾村新建小巷道硬化</t>
    </r>
    <r>
      <rPr>
        <sz val="16"/>
        <rFont val="Times New Roman"/>
        <charset val="134"/>
      </rPr>
      <t>6350</t>
    </r>
    <r>
      <rPr>
        <sz val="16"/>
        <rFont val="宋体"/>
        <charset val="134"/>
      </rPr>
      <t>平方米。</t>
    </r>
  </si>
  <si>
    <r>
      <rPr>
        <b/>
        <sz val="14"/>
        <rFont val="宋体"/>
        <charset val="134"/>
      </rPr>
      <t>概算投资</t>
    </r>
    <r>
      <rPr>
        <b/>
        <sz val="14"/>
        <rFont val="Times New Roman"/>
        <charset val="134"/>
      </rPr>
      <t>300</t>
    </r>
    <r>
      <rPr>
        <b/>
        <sz val="14"/>
        <rFont val="宋体"/>
        <charset val="134"/>
      </rPr>
      <t>万元用于实施就业帮扶项目。</t>
    </r>
  </si>
  <si>
    <t>2025.09-
2025.12</t>
  </si>
  <si>
    <r>
      <rPr>
        <sz val="14"/>
        <rFont val="Times New Roman"/>
        <charset val="0"/>
      </rPr>
      <t>15</t>
    </r>
    <r>
      <rPr>
        <sz val="14"/>
        <rFont val="宋体"/>
        <charset val="0"/>
      </rPr>
      <t>乡镇</t>
    </r>
  </si>
  <si>
    <t>概算投资300万元用于一次性交通补助，具体标准严格按照《省人力资源和社会保障厅省发展改革委省财政厅省农业农村厅关于做好脱贫人口就业帮扶工作的通知》（甘人社通〔2024〕155号）、《省人力资源和社会保障厅省财政厅省乡村振兴局关于进一步优化脱贫劳动力外出务工交通补助政策的通知》（甘人社通〔2023〕257号）文件精神执行。</t>
  </si>
  <si>
    <r>
      <rPr>
        <sz val="14"/>
        <rFont val="宋体"/>
        <charset val="134"/>
      </rPr>
      <t>县人社局、</t>
    </r>
    <r>
      <rPr>
        <sz val="14"/>
        <rFont val="Times New Roman"/>
        <charset val="134"/>
      </rPr>
      <t>15</t>
    </r>
    <r>
      <rPr>
        <sz val="14"/>
        <rFont val="宋体"/>
        <charset val="134"/>
      </rPr>
      <t>乡镇</t>
    </r>
  </si>
  <si>
    <r>
      <rPr>
        <b/>
        <sz val="16"/>
        <rFont val="宋体"/>
        <charset val="134"/>
      </rPr>
      <t>概算投资</t>
    </r>
    <r>
      <rPr>
        <b/>
        <sz val="16"/>
        <rFont val="Times New Roman"/>
        <charset val="134"/>
      </rPr>
      <t>35.25</t>
    </r>
    <r>
      <rPr>
        <b/>
        <sz val="16"/>
        <rFont val="宋体"/>
        <charset val="134"/>
      </rPr>
      <t>万元用于实施其他项目。</t>
    </r>
  </si>
  <si>
    <r>
      <rPr>
        <sz val="16"/>
        <rFont val="宋体"/>
        <charset val="134"/>
      </rPr>
      <t>概算投资</t>
    </r>
    <r>
      <rPr>
        <sz val="16"/>
        <rFont val="Times New Roman"/>
        <charset val="134"/>
      </rPr>
      <t>35.25</t>
    </r>
    <r>
      <rPr>
        <sz val="16"/>
        <rFont val="宋体"/>
        <charset val="134"/>
      </rPr>
      <t>万元用于衔接资金支持项目的前期设计、评审、招标、监理等与项目管理相关的支出。</t>
    </r>
  </si>
  <si>
    <t>相关单位</t>
  </si>
  <si>
    <t>年度结余资金项目安排计划
张农领办发〔2025〕45号</t>
  </si>
  <si>
    <t>产业发展类项目</t>
  </si>
  <si>
    <r>
      <rPr>
        <b/>
        <sz val="16"/>
        <rFont val="宋体"/>
        <charset val="134"/>
      </rPr>
      <t>概算投资</t>
    </r>
    <r>
      <rPr>
        <b/>
        <sz val="16"/>
        <rFont val="Times New Roman"/>
        <charset val="134"/>
      </rPr>
      <t>243</t>
    </r>
    <r>
      <rPr>
        <b/>
        <sz val="16"/>
        <rFont val="宋体"/>
        <charset val="134"/>
      </rPr>
      <t>万元用于实施产业发展类项目。</t>
    </r>
  </si>
  <si>
    <t>产业项目</t>
  </si>
  <si>
    <r>
      <rPr>
        <b/>
        <sz val="16"/>
        <rFont val="宋体"/>
        <charset val="134"/>
      </rPr>
      <t>概算投资</t>
    </r>
    <r>
      <rPr>
        <b/>
        <sz val="16"/>
        <rFont val="Times New Roman"/>
        <charset val="134"/>
      </rPr>
      <t>243</t>
    </r>
    <r>
      <rPr>
        <b/>
        <sz val="16"/>
        <rFont val="宋体"/>
        <charset val="134"/>
      </rPr>
      <t>万元用于实施产业项目。</t>
    </r>
  </si>
  <si>
    <t>金融支持农村集体经济发展专项贷款贴息</t>
  </si>
  <si>
    <r>
      <rPr>
        <sz val="16"/>
        <rFont val="宋体"/>
        <charset val="0"/>
      </rPr>
      <t>为县域</t>
    </r>
    <r>
      <rPr>
        <sz val="16"/>
        <rFont val="Times New Roman"/>
        <charset val="0"/>
      </rPr>
      <t>13</t>
    </r>
    <r>
      <rPr>
        <sz val="16"/>
        <rFont val="宋体"/>
        <charset val="0"/>
      </rPr>
      <t>个村集体经济发展发放贷款贴息资金</t>
    </r>
    <r>
      <rPr>
        <sz val="16"/>
        <rFont val="Times New Roman"/>
        <charset val="0"/>
      </rPr>
      <t>86</t>
    </r>
    <r>
      <rPr>
        <sz val="16"/>
        <rFont val="宋体"/>
        <charset val="0"/>
      </rPr>
      <t>万元。</t>
    </r>
  </si>
  <si>
    <t>张家川县红花牛品牌战略发布会系列美食品鉴暨红花牛推介宣传项目</t>
  </si>
  <si>
    <r>
      <rPr>
        <sz val="16"/>
        <rFont val="Times New Roman"/>
        <charset val="0"/>
      </rPr>
      <t>1.</t>
    </r>
    <r>
      <rPr>
        <sz val="16"/>
        <rFont val="宋体"/>
        <charset val="0"/>
      </rPr>
      <t>在兰州市召开张家川红花牛品牌战略发布会之际，由餐投公司面向全省参会者，开展红花牛</t>
    </r>
    <r>
      <rPr>
        <sz val="16"/>
        <rFont val="Times New Roman"/>
        <charset val="0"/>
      </rPr>
      <t>“</t>
    </r>
    <r>
      <rPr>
        <sz val="16"/>
        <rFont val="宋体"/>
        <charset val="0"/>
      </rPr>
      <t>四大天王</t>
    </r>
    <r>
      <rPr>
        <sz val="16"/>
        <rFont val="Times New Roman"/>
        <charset val="0"/>
      </rPr>
      <t>”</t>
    </r>
    <r>
      <rPr>
        <sz val="16"/>
        <rFont val="宋体"/>
        <charset val="0"/>
      </rPr>
      <t>系列美食展示、品鉴与试吃活动，宣传张家川红花牛相关元素，吸引参会者和游客关注张家川系列美食。宣传推介张家川红花牛及牛肉制品、张家川餐饮美食，进一步提升张家川红花牛肉的知名度和影响力。需资金</t>
    </r>
    <r>
      <rPr>
        <sz val="16"/>
        <rFont val="Times New Roman"/>
        <charset val="0"/>
      </rPr>
      <t>20</t>
    </r>
    <r>
      <rPr>
        <sz val="16"/>
        <rFont val="宋体"/>
        <charset val="0"/>
      </rPr>
      <t>万元。</t>
    </r>
    <r>
      <rPr>
        <sz val="16"/>
        <rFont val="Times New Roman"/>
        <charset val="0"/>
      </rPr>
      <t xml:space="preserve">
2.</t>
    </r>
    <r>
      <rPr>
        <sz val="16"/>
        <rFont val="宋体"/>
        <charset val="0"/>
      </rPr>
      <t>在天水市集中开展张家川红花牛专场推介活动。借助大型</t>
    </r>
    <r>
      <rPr>
        <sz val="16"/>
        <rFont val="Times New Roman"/>
        <charset val="0"/>
      </rPr>
      <t>“</t>
    </r>
    <r>
      <rPr>
        <sz val="16"/>
        <rFont val="宋体"/>
        <charset val="0"/>
      </rPr>
      <t>餐饮店</t>
    </r>
    <r>
      <rPr>
        <sz val="16"/>
        <rFont val="Times New Roman"/>
        <charset val="0"/>
      </rPr>
      <t>”</t>
    </r>
    <r>
      <rPr>
        <sz val="16"/>
        <rFont val="宋体"/>
        <charset val="0"/>
      </rPr>
      <t>传播品牌，推菜引流，倚菜推肉。围绕天水市场，在各个餐饮店中落地张家川红花牛宣传物料。一是制作物料：制作</t>
    </r>
    <r>
      <rPr>
        <sz val="16"/>
        <rFont val="Times New Roman"/>
        <charset val="0"/>
      </rPr>
      <t>“</t>
    </r>
    <r>
      <rPr>
        <sz val="16"/>
        <rFont val="宋体"/>
        <charset val="0"/>
      </rPr>
      <t>张家川红花牛四大天王</t>
    </r>
    <r>
      <rPr>
        <sz val="16"/>
        <rFont val="Times New Roman"/>
        <charset val="0"/>
      </rPr>
      <t>”</t>
    </r>
    <r>
      <rPr>
        <sz val="16"/>
        <rFont val="宋体"/>
        <charset val="0"/>
      </rPr>
      <t>宣传海报、垫餐纸、定制品牌纸巾盒、围裙、醋瓶、酱油瓶、牙签罐、茶杯、雨伞等品牌传播物料，由县融媒体制作门店落地短视频，扩大活动影响。需资金</t>
    </r>
    <r>
      <rPr>
        <sz val="16"/>
        <rFont val="Times New Roman"/>
        <charset val="0"/>
      </rPr>
      <t>10</t>
    </r>
    <r>
      <rPr>
        <sz val="16"/>
        <rFont val="宋体"/>
        <charset val="0"/>
      </rPr>
      <t>万元。</t>
    </r>
  </si>
  <si>
    <t>县富民餐饮投资管理有限责任公司</t>
  </si>
  <si>
    <t>张家川红花牛品牌推介项目</t>
  </si>
  <si>
    <t>举办张家川红花牛品牌战略发布会，主要包括场地租赁，国内行业专家和客商邀请，产销对接，活动策划执行等，扩大品牌影响力。</t>
  </si>
  <si>
    <t>县畜牧技术推广站</t>
  </si>
  <si>
    <t>张家川县肉牛产业宣传推广项目</t>
  </si>
  <si>
    <r>
      <rPr>
        <sz val="16"/>
        <rFont val="宋体"/>
        <charset val="0"/>
      </rPr>
      <t>采取</t>
    </r>
    <r>
      <rPr>
        <sz val="16"/>
        <rFont val="Times New Roman"/>
        <charset val="0"/>
      </rPr>
      <t>“</t>
    </r>
    <r>
      <rPr>
        <sz val="16"/>
        <rFont val="宋体"/>
        <charset val="0"/>
      </rPr>
      <t>线上</t>
    </r>
    <r>
      <rPr>
        <sz val="16"/>
        <rFont val="Times New Roman"/>
        <charset val="0"/>
      </rPr>
      <t>+</t>
    </r>
    <r>
      <rPr>
        <sz val="16"/>
        <rFont val="宋体"/>
        <charset val="0"/>
      </rPr>
      <t>线下</t>
    </r>
    <r>
      <rPr>
        <sz val="16"/>
        <rFont val="Times New Roman"/>
        <charset val="0"/>
      </rPr>
      <t>”</t>
    </r>
    <r>
      <rPr>
        <sz val="16"/>
        <rFont val="宋体"/>
        <charset val="0"/>
      </rPr>
      <t>的宣传模式，加大张家川红花牛宣传力度。在县内广告墙面、广告牌、公交车、出租车、灯箱等开展张家川红花牛宣传，营造良好的宣传氛围；设计制作宣传小物料，深化场景渗透，促进红花牛产品转化；在省内外主流社交媒体平台开展网络宣传和报道，提高张家川红花牛的知名度和产品认可度。</t>
    </r>
  </si>
  <si>
    <r>
      <rPr>
        <b/>
        <sz val="16"/>
        <rFont val="宋体"/>
        <charset val="0"/>
      </rPr>
      <t>概算投资</t>
    </r>
    <r>
      <rPr>
        <b/>
        <sz val="16"/>
        <rFont val="Times New Roman"/>
        <charset val="0"/>
      </rPr>
      <t>648</t>
    </r>
    <r>
      <rPr>
        <b/>
        <sz val="16"/>
        <rFont val="宋体"/>
        <charset val="0"/>
      </rPr>
      <t>万元用于实施基础设施补短板建设项目。</t>
    </r>
  </si>
  <si>
    <t>张家川县龙山镇、恭门镇污水处理厂后续运营管护项目</t>
  </si>
  <si>
    <r>
      <rPr>
        <sz val="16"/>
        <rFont val="宋体"/>
        <charset val="134"/>
      </rPr>
      <t>龙山镇</t>
    </r>
    <r>
      <rPr>
        <sz val="16"/>
        <rFont val="Times New Roman"/>
        <charset val="134"/>
      </rPr>
      <t xml:space="preserve">
</t>
    </r>
    <r>
      <rPr>
        <sz val="16"/>
        <rFont val="宋体"/>
        <charset val="134"/>
      </rPr>
      <t>恭门镇</t>
    </r>
  </si>
  <si>
    <r>
      <rPr>
        <sz val="16"/>
        <rFont val="宋体"/>
        <charset val="0"/>
      </rPr>
      <t>龙山镇生活污水处理厂规模为日处理量</t>
    </r>
    <r>
      <rPr>
        <sz val="16"/>
        <rFont val="Times New Roman"/>
        <charset val="0"/>
      </rPr>
      <t>4000</t>
    </r>
    <r>
      <rPr>
        <sz val="16"/>
        <rFont val="宋体"/>
        <charset val="0"/>
      </rPr>
      <t>吨</t>
    </r>
    <r>
      <rPr>
        <sz val="16"/>
        <rFont val="Times New Roman"/>
        <charset val="0"/>
      </rPr>
      <t>/</t>
    </r>
    <r>
      <rPr>
        <sz val="16"/>
        <rFont val="宋体"/>
        <charset val="0"/>
      </rPr>
      <t>日、恭门镇的生活污水处理厂规模为</t>
    </r>
    <r>
      <rPr>
        <sz val="16"/>
        <rFont val="Times New Roman"/>
        <charset val="0"/>
      </rPr>
      <t>3000</t>
    </r>
    <r>
      <rPr>
        <sz val="16"/>
        <rFont val="宋体"/>
        <charset val="0"/>
      </rPr>
      <t>吨</t>
    </r>
    <r>
      <rPr>
        <sz val="16"/>
        <rFont val="Times New Roman"/>
        <charset val="0"/>
      </rPr>
      <t>/</t>
    </r>
    <r>
      <rPr>
        <sz val="16"/>
        <rFont val="宋体"/>
        <charset val="0"/>
      </rPr>
      <t>日，用于两镇污水处理厂污水处理费、动力费、维修费、检测费等后续运营管护。短缺资金</t>
    </r>
    <r>
      <rPr>
        <sz val="16"/>
        <rFont val="Times New Roman"/>
        <charset val="0"/>
      </rPr>
      <t>98</t>
    </r>
    <r>
      <rPr>
        <sz val="16"/>
        <rFont val="宋体"/>
        <charset val="0"/>
      </rPr>
      <t>万元。</t>
    </r>
  </si>
  <si>
    <r>
      <rPr>
        <sz val="16"/>
        <color rgb="FF000000"/>
        <rFont val="宋体"/>
        <charset val="134"/>
      </rPr>
      <t>输水线路</t>
    </r>
    <r>
      <rPr>
        <sz val="16"/>
        <color rgb="FF000000"/>
        <rFont val="Times New Roman"/>
        <charset val="134"/>
      </rPr>
      <t xml:space="preserve"> 950m</t>
    </r>
    <r>
      <rPr>
        <sz val="16"/>
        <color rgb="FF000000"/>
        <rFont val="宋体"/>
        <charset val="134"/>
      </rPr>
      <t>，渡槽</t>
    </r>
    <r>
      <rPr>
        <sz val="16"/>
        <color rgb="FF000000"/>
        <rFont val="Times New Roman"/>
        <charset val="134"/>
      </rPr>
      <t>67m</t>
    </r>
    <r>
      <rPr>
        <sz val="16"/>
        <color rgb="FF000000"/>
        <rFont val="宋体"/>
        <charset val="134"/>
      </rPr>
      <t>、河堤</t>
    </r>
    <r>
      <rPr>
        <sz val="16"/>
        <color rgb="FF000000"/>
        <rFont val="Times New Roman"/>
        <charset val="134"/>
      </rPr>
      <t>680m</t>
    </r>
    <r>
      <rPr>
        <sz val="16"/>
        <color rgb="FF000000"/>
        <rFont val="宋体"/>
        <charset val="134"/>
      </rPr>
      <t>、道路硬化</t>
    </r>
    <r>
      <rPr>
        <sz val="16"/>
        <color rgb="FF000000"/>
        <rFont val="Times New Roman"/>
        <charset val="134"/>
      </rPr>
      <t>300m</t>
    </r>
    <r>
      <rPr>
        <sz val="16"/>
        <color rgb="FF000000"/>
        <rFont val="宋体"/>
        <charset val="134"/>
      </rPr>
      <t>、场地硬化</t>
    </r>
    <r>
      <rPr>
        <sz val="16"/>
        <color rgb="FF000000"/>
        <rFont val="Times New Roman"/>
        <charset val="134"/>
      </rPr>
      <t>1458</t>
    </r>
    <r>
      <rPr>
        <sz val="16"/>
        <color rgb="FF000000"/>
        <rFont val="宋体"/>
        <charset val="134"/>
      </rPr>
      <t>㎡、土方回填</t>
    </r>
    <r>
      <rPr>
        <sz val="16"/>
        <color rgb="FF000000"/>
        <rFont val="Times New Roman"/>
        <charset val="134"/>
      </rPr>
      <t>5230m³</t>
    </r>
    <r>
      <rPr>
        <sz val="16"/>
        <color rgb="FF000000"/>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</si>
</sst>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2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00_);[Red]\(0.00\)"/>
    <numFmt numFmtId="178" formatCode="0_);[Red]\(0\)"/>
    <numFmt numFmtId="179" formatCode="0_ "/>
    <numFmt numFmtId="180" formatCode="0.00_ "/>
    <numFmt numFmtId="181" formatCode="&quot;硬&quot;&quot;化&quot;&quot;旅&quot;&quot;游&quot;&quot;产&quot;&quot;业&quot;&quot;路&quot;0.00&quot;公&quot;&quot;里&quot;"/>
    <numFmt numFmtId="182" formatCode="&quot;硬&quot;&quot;化&quot;&quot;饲&quot;&quot;料&quot;&quot;玉&quot;&quot;米&quot;&quot;产&quot;&quot;业&quot;&quot;路&quot;0.00&quot;公&quot;&quot;里&quot;"/>
    <numFmt numFmtId="183" formatCode="&quot;硬&quot;&quot;化&quot;&quot;饲&quot;&quot;草&quot;&quot;产&quot;&quot;业&quot;&quot;路&quot;0.00&quot;公&quot;&quot;里&quot;"/>
    <numFmt numFmtId="184" formatCode="&quot;硬&quot;&quot;化&quot;&quot;肉&quot;&quot;牛&quot;&quot;养&quot;&quot;殖&quot;&quot;产&quot;&quot;业&quot;&quot;路&quot;0.00&quot;公&quot;&quot;里&quot;"/>
    <numFmt numFmtId="185" formatCode="&quot;硬&quot;&quot;化&quot;&quot;通&quot;&quot;饲&quot;&quot;料&quot;&quot;玉&quot;&quot;米&quot;&quot;产&quot;&quot;业&quot;&quot;过&quot;&quot;水&quot;&quot;路&quot;&quot;面&quot;0.00&quot;公&quot;&quot;里&quot;"/>
    <numFmt numFmtId="186" formatCode="&quot;硬&quot;&quot;化&quot;&quot;果&quot;&quot;园&quot;&quot;产&quot;&quot;业&quot;&quot;路&quot;0.00&quot;公&quot;&quot;里&quot;"/>
    <numFmt numFmtId="187" formatCode="&quot;改&quot;&quot;建&quot;&quot;四&quot;&quot;级&quot;&quot;公&quot;&quot;路&quot;0.0&quot;公&quot;&quot;里&quot;"/>
    <numFmt numFmtId="188" formatCode="&quot;排&quot;&quot;水&quot;&quot;防&quot;&quot;护&quot;&quot;工&quot;&quot;程&quot;0.00&quot;公&quot;&quot;里&quot;"/>
    <numFmt numFmtId="189" formatCode="0.0000_ "/>
    <numFmt numFmtId="190" formatCode="&quot;硬&quot;&quot;化&quot;&quot;产&quot;&quot;业&quot;&quot;道&quot;&quot;路&quot;0.00&quot;公&quot;&quot;里&quot;"/>
    <numFmt numFmtId="191" formatCode="&quot;硬&quot;&quot;化&quot;&quot;通&quot;&quot;合&quot;&quot;作&quot;&quot;社&quot;&quot;道&quot;&quot;路&quot;0.00&quot;公&quot;&quot;里&quot;"/>
    <numFmt numFmtId="192" formatCode="0.000_);[Red]\(0.000\)"/>
    <numFmt numFmtId="193" formatCode="0.0000_);[Red]\(0.0000\)"/>
  </numFmts>
  <fonts count="63">
    <font>
      <sz val="11"/>
      <color theme="1"/>
      <name val="宋体"/>
      <charset val="134"/>
      <scheme val="minor"/>
    </font>
    <font>
      <sz val="42"/>
      <name val="Times New Roman"/>
      <charset val="134"/>
    </font>
    <font>
      <b/>
      <sz val="18"/>
      <name val="Times New Roman"/>
      <charset val="0"/>
    </font>
    <font>
      <b/>
      <sz val="16"/>
      <name val="Times New Roman"/>
      <charset val="0"/>
    </font>
    <font>
      <sz val="16"/>
      <name val="Times New Roman"/>
      <charset val="0"/>
    </font>
    <font>
      <b/>
      <sz val="12"/>
      <name val="Times New Roman"/>
      <charset val="0"/>
    </font>
    <font>
      <b/>
      <sz val="20"/>
      <name val="Times New Roman"/>
      <charset val="0"/>
    </font>
    <font>
      <sz val="10"/>
      <name val="Times New Roman"/>
      <charset val="0"/>
    </font>
    <font>
      <sz val="11"/>
      <name val="Times New Roman"/>
      <charset val="134"/>
    </font>
    <font>
      <b/>
      <sz val="18"/>
      <name val="Times New Roman"/>
      <charset val="134"/>
    </font>
    <font>
      <sz val="16"/>
      <name val="Times New Roman"/>
      <charset val="134"/>
    </font>
    <font>
      <b/>
      <sz val="16"/>
      <name val="Times New Roman"/>
      <charset val="134"/>
    </font>
    <font>
      <sz val="11"/>
      <name val="Times New Roman"/>
      <charset val="0"/>
    </font>
    <font>
      <sz val="12"/>
      <name val="Times New Roman"/>
      <charset val="134"/>
    </font>
    <font>
      <sz val="48"/>
      <name val="方正小标宋简体"/>
      <charset val="0"/>
    </font>
    <font>
      <sz val="48"/>
      <name val="Times New Roman"/>
      <charset val="0"/>
    </font>
    <font>
      <b/>
      <sz val="18"/>
      <name val="宋体"/>
      <charset val="134"/>
    </font>
    <font>
      <b/>
      <sz val="18"/>
      <name val="宋体"/>
      <charset val="0"/>
    </font>
    <font>
      <sz val="18"/>
      <name val="Times New Roman"/>
      <charset val="0"/>
    </font>
    <font>
      <b/>
      <sz val="16"/>
      <name val="宋体"/>
      <charset val="134"/>
    </font>
    <font>
      <b/>
      <sz val="16"/>
      <name val="宋体"/>
      <charset val="0"/>
    </font>
    <font>
      <sz val="16"/>
      <name val="宋体"/>
      <charset val="134"/>
    </font>
    <font>
      <sz val="16"/>
      <name val="宋体"/>
      <charset val="0"/>
    </font>
    <font>
      <sz val="14"/>
      <name val="宋体"/>
      <charset val="0"/>
    </font>
    <font>
      <sz val="14"/>
      <name val="宋体"/>
      <charset val="134"/>
    </font>
    <font>
      <sz val="10"/>
      <name val="宋体"/>
      <charset val="0"/>
    </font>
    <font>
      <b/>
      <sz val="16"/>
      <name val="Calibri"/>
      <charset val="0"/>
    </font>
    <font>
      <sz val="18"/>
      <name val="宋体"/>
      <charset val="134"/>
    </font>
    <font>
      <b/>
      <sz val="20"/>
      <name val="宋体"/>
      <charset val="0"/>
    </font>
    <font>
      <b/>
      <sz val="20"/>
      <name val="Times New Roman"/>
      <charset val="134"/>
    </font>
    <font>
      <sz val="14"/>
      <name val="Times New Roman"/>
      <charset val="0"/>
    </font>
    <font>
      <b/>
      <sz val="14"/>
      <name val="宋体"/>
      <charset val="0"/>
    </font>
    <font>
      <b/>
      <sz val="14"/>
      <name val="宋体"/>
      <charset val="134"/>
    </font>
    <font>
      <b/>
      <sz val="14"/>
      <name val="Times New Roman"/>
      <charset val="134"/>
    </font>
    <font>
      <b/>
      <sz val="14"/>
      <name val="Times New Roman"/>
      <charset val="0"/>
    </font>
    <font>
      <b/>
      <sz val="12"/>
      <name val="宋体"/>
      <charset val="134"/>
    </font>
    <font>
      <sz val="16"/>
      <color indexed="8"/>
      <name val="Times New Roman"/>
      <charset val="134"/>
    </font>
    <font>
      <sz val="16"/>
      <color indexed="8"/>
      <name val="宋体"/>
      <charset val="134"/>
    </font>
    <font>
      <sz val="16"/>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
      <sz val="14"/>
      <name val="Times New Roman"/>
      <charset val="134"/>
    </font>
    <font>
      <sz val="16"/>
      <color rgb="FF000000"/>
      <name val="Times New Roman"/>
      <charset val="134"/>
    </font>
    <font>
      <sz val="1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2" borderId="14"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5" applyNumberFormat="0" applyFill="0" applyAlignment="0" applyProtection="0">
      <alignment vertical="center"/>
    </xf>
    <xf numFmtId="0" fontId="45" fillId="0" borderId="15" applyNumberFormat="0" applyFill="0" applyAlignment="0" applyProtection="0">
      <alignment vertical="center"/>
    </xf>
    <xf numFmtId="0" fontId="46" fillId="0" borderId="16" applyNumberFormat="0" applyFill="0" applyAlignment="0" applyProtection="0">
      <alignment vertical="center"/>
    </xf>
    <xf numFmtId="0" fontId="46" fillId="0" borderId="0" applyNumberFormat="0" applyFill="0" applyBorder="0" applyAlignment="0" applyProtection="0">
      <alignment vertical="center"/>
    </xf>
    <xf numFmtId="0" fontId="47" fillId="3" borderId="17" applyNumberFormat="0" applyAlignment="0" applyProtection="0">
      <alignment vertical="center"/>
    </xf>
    <xf numFmtId="0" fontId="48" fillId="4" borderId="18" applyNumberFormat="0" applyAlignment="0" applyProtection="0">
      <alignment vertical="center"/>
    </xf>
    <xf numFmtId="0" fontId="49" fillId="4" borderId="17" applyNumberFormat="0" applyAlignment="0" applyProtection="0">
      <alignment vertical="center"/>
    </xf>
    <xf numFmtId="0" fontId="50" fillId="5" borderId="19" applyNumberFormat="0" applyAlignment="0" applyProtection="0">
      <alignment vertical="center"/>
    </xf>
    <xf numFmtId="0" fontId="51" fillId="0" borderId="20" applyNumberFormat="0" applyFill="0" applyAlignment="0" applyProtection="0">
      <alignment vertical="center"/>
    </xf>
    <xf numFmtId="0" fontId="52" fillId="0" borderId="21" applyNumberFormat="0" applyFill="0" applyAlignment="0" applyProtection="0">
      <alignment vertical="center"/>
    </xf>
    <xf numFmtId="0" fontId="53" fillId="6" borderId="0" applyNumberFormat="0" applyBorder="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176" fontId="58" fillId="0" borderId="0">
      <alignment vertical="center"/>
    </xf>
    <xf numFmtId="0" fontId="58" fillId="0" borderId="0">
      <alignment vertical="center"/>
    </xf>
    <xf numFmtId="0" fontId="58" fillId="0" borderId="0">
      <alignment vertical="center"/>
    </xf>
    <xf numFmtId="0" fontId="58" fillId="0" borderId="0">
      <alignment vertical="top"/>
      <protection locked="0"/>
    </xf>
    <xf numFmtId="0" fontId="58" fillId="0" borderId="0"/>
    <xf numFmtId="0" fontId="58" fillId="0" borderId="0"/>
    <xf numFmtId="176" fontId="58" fillId="0" borderId="0">
      <alignment vertical="center"/>
    </xf>
    <xf numFmtId="0" fontId="59" fillId="0" borderId="0"/>
  </cellStyleXfs>
  <cellXfs count="298">
    <xf numFmtId="0" fontId="0" fillId="0" borderId="0" xfId="0">
      <alignment vertical="center"/>
    </xf>
    <xf numFmtId="0" fontId="1" fillId="0" borderId="0" xfId="0" applyFont="1" applyFill="1" applyBorder="1" applyAlignment="1"/>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lignment vertical="center"/>
    </xf>
    <xf numFmtId="0" fontId="9" fillId="0" borderId="0" xfId="0" applyFont="1" applyFill="1" applyBorder="1" applyAlignment="1"/>
    <xf numFmtId="0" fontId="10" fillId="0" borderId="0" xfId="0" applyFont="1" applyFill="1" applyBorder="1" applyAlignment="1"/>
    <xf numFmtId="0" fontId="11" fillId="0" borderId="0" xfId="0" applyFont="1" applyFill="1" applyBorder="1" applyAlignment="1"/>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justify" vertical="center"/>
    </xf>
    <xf numFmtId="177" fontId="12" fillId="0" borderId="0" xfId="0" applyNumberFormat="1" applyFont="1" applyFill="1" applyBorder="1" applyAlignment="1">
      <alignment horizontal="center" vertical="center"/>
    </xf>
    <xf numFmtId="0" fontId="13" fillId="0" borderId="0" xfId="0" applyFont="1" applyFill="1" applyBorder="1" applyAlignment="1"/>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justify" vertical="center"/>
    </xf>
    <xf numFmtId="177" fontId="15" fillId="0" borderId="0"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177" fontId="16" fillId="0" borderId="2" xfId="0" applyNumberFormat="1"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177" fontId="16" fillId="0" borderId="3" xfId="0" applyNumberFormat="1"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9" fillId="0" borderId="5" xfId="0" applyNumberFormat="1" applyFont="1" applyFill="1" applyBorder="1" applyAlignment="1">
      <alignment horizontal="center" vertical="center" wrapText="1"/>
    </xf>
    <xf numFmtId="177" fontId="9" fillId="0" borderId="6"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9" fillId="0" borderId="7"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177" fontId="17" fillId="0" borderId="8" xfId="0" applyNumberFormat="1" applyFont="1" applyFill="1" applyBorder="1" applyAlignment="1">
      <alignment horizontal="center" vertical="center" wrapText="1"/>
    </xf>
    <xf numFmtId="177" fontId="17" fillId="0" borderId="9" xfId="0" applyNumberFormat="1" applyFont="1" applyFill="1" applyBorder="1" applyAlignment="1">
      <alignment horizontal="center" vertical="center" wrapText="1"/>
    </xf>
    <xf numFmtId="0" fontId="17"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xf numFmtId="177" fontId="2" fillId="0" borderId="8" xfId="0" applyNumberFormat="1" applyFont="1" applyFill="1" applyBorder="1" applyAlignment="1">
      <alignment horizontal="center" vertical="center" wrapText="1"/>
    </xf>
    <xf numFmtId="177" fontId="2" fillId="0" borderId="9" xfId="0" applyNumberFormat="1" applyFont="1" applyFill="1" applyBorder="1" applyAlignment="1">
      <alignment horizontal="center" vertical="center" wrapText="1"/>
    </xf>
    <xf numFmtId="0" fontId="17" fillId="0" borderId="8" xfId="0" applyFont="1" applyFill="1" applyBorder="1" applyAlignment="1">
      <alignment horizontal="center" vertical="center" wrapText="1"/>
    </xf>
    <xf numFmtId="178" fontId="2" fillId="0" borderId="1" xfId="0" applyNumberFormat="1" applyFont="1" applyFill="1" applyBorder="1" applyAlignment="1">
      <alignment horizontal="justify" vertical="center" wrapText="1"/>
    </xf>
    <xf numFmtId="0" fontId="18" fillId="0" borderId="1" xfId="0" applyFont="1" applyFill="1" applyBorder="1" applyAlignment="1">
      <alignment horizontal="center" vertical="center"/>
    </xf>
    <xf numFmtId="0" fontId="2" fillId="0" borderId="1" xfId="0" applyFont="1" applyFill="1" applyBorder="1" applyAlignment="1">
      <alignment vertical="center"/>
    </xf>
    <xf numFmtId="0" fontId="17" fillId="0" borderId="1" xfId="0" applyFont="1" applyFill="1" applyBorder="1" applyAlignment="1">
      <alignment horizontal="center" vertical="center"/>
    </xf>
    <xf numFmtId="178" fontId="16" fillId="0" borderId="1" xfId="0" applyNumberFormat="1" applyFont="1" applyFill="1" applyBorder="1" applyAlignment="1">
      <alignment vertical="center" wrapText="1"/>
    </xf>
    <xf numFmtId="178" fontId="18"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9" fillId="0" borderId="1" xfId="0" applyFont="1" applyFill="1" applyBorder="1" applyAlignment="1">
      <alignment horizontal="center" vertical="center"/>
    </xf>
    <xf numFmtId="178" fontId="19" fillId="0" borderId="1" xfId="0" applyNumberFormat="1" applyFont="1" applyFill="1" applyBorder="1" applyAlignment="1">
      <alignment vertical="center" wrapText="1"/>
    </xf>
    <xf numFmtId="178" fontId="4"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19" fillId="0" borderId="1" xfId="0" applyFont="1" applyFill="1" applyBorder="1" applyAlignment="1">
      <alignment horizontal="justify" vertical="center" wrapText="1"/>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20" fillId="0" borderId="1" xfId="0" applyFont="1" applyFill="1" applyBorder="1" applyAlignment="1">
      <alignment horizontal="center" vertical="center"/>
    </xf>
    <xf numFmtId="178" fontId="21" fillId="0" borderId="1" xfId="0"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8" fontId="21" fillId="0" borderId="1" xfId="0" applyNumberFormat="1" applyFont="1" applyFill="1" applyBorder="1" applyAlignment="1">
      <alignment vertical="center" wrapText="1"/>
    </xf>
    <xf numFmtId="0" fontId="21" fillId="0" borderId="1" xfId="0" applyFont="1" applyFill="1" applyBorder="1" applyAlignment="1">
      <alignment horizontal="justify" vertical="center" wrapText="1"/>
    </xf>
    <xf numFmtId="177" fontId="4"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178" fontId="23"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178" fontId="22"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24" fillId="0" borderId="1" xfId="0" applyFont="1" applyFill="1" applyBorder="1" applyAlignment="1">
      <alignment horizontal="justify" vertical="center" wrapText="1"/>
    </xf>
    <xf numFmtId="178" fontId="25"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9" fontId="10"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wrapText="1"/>
    </xf>
    <xf numFmtId="0" fontId="20" fillId="0" borderId="1" xfId="0" applyFont="1" applyFill="1" applyBorder="1" applyAlignment="1">
      <alignment horizontal="justify" vertical="center" wrapText="1"/>
    </xf>
    <xf numFmtId="178" fontId="20" fillId="0" borderId="1" xfId="0" applyNumberFormat="1" applyFont="1" applyFill="1" applyBorder="1" applyAlignment="1">
      <alignment vertical="center" wrapText="1"/>
    </xf>
    <xf numFmtId="178" fontId="22" fillId="0" borderId="1" xfId="0" applyNumberFormat="1" applyFont="1" applyFill="1" applyBorder="1" applyAlignment="1">
      <alignment vertical="center" wrapText="1"/>
    </xf>
    <xf numFmtId="177" fontId="11" fillId="0" borderId="1" xfId="0" applyNumberFormat="1" applyFont="1" applyFill="1" applyBorder="1" applyAlignment="1">
      <alignment horizontal="center" vertical="center" wrapText="1"/>
    </xf>
    <xf numFmtId="180" fontId="20" fillId="0" borderId="1" xfId="0" applyNumberFormat="1" applyFont="1" applyFill="1" applyBorder="1" applyAlignment="1">
      <alignment horizontal="center" vertical="center"/>
    </xf>
    <xf numFmtId="178" fontId="21"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178" fontId="21" fillId="0" borderId="1" xfId="0" applyNumberFormat="1" applyFont="1" applyFill="1" applyBorder="1" applyAlignment="1">
      <alignment horizontal="justify" vertical="center" wrapText="1"/>
    </xf>
    <xf numFmtId="177" fontId="4"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0" fillId="0" borderId="1" xfId="53" applyFont="1" applyFill="1" applyBorder="1" applyAlignment="1" applyProtection="1">
      <alignment horizontal="center" vertical="center" wrapText="1"/>
    </xf>
    <xf numFmtId="0" fontId="21" fillId="0" borderId="1" xfId="53" applyFont="1" applyFill="1" applyBorder="1" applyAlignment="1" applyProtection="1">
      <alignment horizontal="center" vertical="center"/>
    </xf>
    <xf numFmtId="0" fontId="21" fillId="0" borderId="1" xfId="53" applyFont="1" applyFill="1" applyBorder="1" applyAlignment="1" applyProtection="1">
      <alignment horizontal="center" vertical="center" wrapText="1"/>
    </xf>
    <xf numFmtId="181" fontId="10" fillId="0" borderId="1" xfId="53" applyNumberFormat="1" applyFont="1" applyFill="1" applyBorder="1" applyAlignment="1" applyProtection="1">
      <alignment horizontal="justify" vertical="center" wrapText="1"/>
    </xf>
    <xf numFmtId="177" fontId="10" fillId="0" borderId="1" xfId="53" applyNumberFormat="1" applyFont="1" applyFill="1" applyBorder="1" applyAlignment="1" applyProtection="1">
      <alignment horizontal="center" vertical="center"/>
    </xf>
    <xf numFmtId="181" fontId="21" fillId="0" borderId="1" xfId="53" applyNumberFormat="1" applyFont="1" applyFill="1" applyBorder="1" applyAlignment="1" applyProtection="1">
      <alignment horizontal="justify" vertical="center" wrapText="1"/>
    </xf>
    <xf numFmtId="182" fontId="10" fillId="0" borderId="1" xfId="53" applyNumberFormat="1" applyFont="1" applyFill="1" applyBorder="1" applyAlignment="1" applyProtection="1">
      <alignment horizontal="justify" vertical="center" wrapText="1"/>
    </xf>
    <xf numFmtId="0" fontId="10" fillId="0" borderId="1" xfId="0" applyFont="1" applyFill="1" applyBorder="1" applyAlignment="1">
      <alignment horizontal="justify" vertical="center" wrapText="1"/>
    </xf>
    <xf numFmtId="183" fontId="10" fillId="0" borderId="1" xfId="53" applyNumberFormat="1" applyFont="1" applyFill="1" applyBorder="1" applyAlignment="1" applyProtection="1">
      <alignment horizontal="justify" vertical="center" wrapText="1"/>
    </xf>
    <xf numFmtId="177" fontId="10" fillId="0" borderId="1" xfId="52" applyNumberFormat="1" applyFont="1" applyFill="1" applyBorder="1" applyAlignment="1">
      <alignment horizontal="center" vertical="center"/>
      <protection locked="0"/>
    </xf>
    <xf numFmtId="0" fontId="21" fillId="0" borderId="1" xfId="52" applyFont="1" applyFill="1" applyBorder="1" applyAlignment="1" applyProtection="1">
      <alignment horizontal="justify" vertical="center" wrapText="1"/>
    </xf>
    <xf numFmtId="0" fontId="21" fillId="0" borderId="1" xfId="53" applyFont="1" applyFill="1" applyBorder="1" applyAlignment="1">
      <alignment horizontal="center" vertical="center"/>
    </xf>
    <xf numFmtId="0" fontId="4" fillId="0" borderId="1" xfId="53" applyFont="1" applyFill="1" applyBorder="1" applyAlignment="1">
      <alignment horizontal="center" vertical="center" wrapText="1"/>
    </xf>
    <xf numFmtId="184" fontId="4" fillId="0" borderId="1" xfId="53" applyNumberFormat="1" applyFont="1" applyFill="1" applyBorder="1" applyAlignment="1">
      <alignment horizontal="justify" vertical="center" wrapText="1"/>
    </xf>
    <xf numFmtId="0" fontId="10" fillId="0" borderId="1" xfId="52" applyFont="1" applyFill="1" applyBorder="1" applyAlignment="1" applyProtection="1">
      <alignment horizontal="justify" vertical="center" wrapText="1"/>
    </xf>
    <xf numFmtId="185" fontId="10" fillId="0" borderId="1" xfId="53" applyNumberFormat="1" applyFont="1" applyFill="1" applyBorder="1" applyAlignment="1" applyProtection="1">
      <alignment horizontal="justify" vertical="center" wrapText="1"/>
    </xf>
    <xf numFmtId="0" fontId="21" fillId="0" borderId="1" xfId="52" applyFont="1" applyFill="1" applyBorder="1" applyAlignment="1" applyProtection="1">
      <alignment horizontal="left" vertical="center" wrapText="1"/>
    </xf>
    <xf numFmtId="0" fontId="21" fillId="0" borderId="1" xfId="53" applyFont="1" applyFill="1" applyBorder="1" applyAlignment="1">
      <alignment horizontal="center" vertical="center" wrapText="1"/>
    </xf>
    <xf numFmtId="186" fontId="10" fillId="0" borderId="1" xfId="53" applyNumberFormat="1" applyFont="1" applyFill="1" applyBorder="1" applyAlignment="1" applyProtection="1">
      <alignment horizontal="justify" vertical="center" wrapText="1"/>
    </xf>
    <xf numFmtId="182" fontId="21" fillId="0" borderId="1" xfId="53" applyNumberFormat="1" applyFont="1" applyFill="1" applyBorder="1" applyAlignment="1" applyProtection="1">
      <alignment horizontal="justify" vertical="center" wrapText="1"/>
    </xf>
    <xf numFmtId="0" fontId="21" fillId="0" borderId="1" xfId="53" applyFont="1" applyFill="1" applyBorder="1" applyAlignment="1" applyProtection="1">
      <alignment horizontal="center" vertical="center" wrapText="1"/>
      <protection locked="0"/>
    </xf>
    <xf numFmtId="0" fontId="20" fillId="0" borderId="1" xfId="53" applyFont="1" applyFill="1" applyBorder="1" applyAlignment="1">
      <alignment horizontal="center" vertical="center" wrapText="1"/>
    </xf>
    <xf numFmtId="0" fontId="19" fillId="0" borderId="1" xfId="52" applyFont="1" applyFill="1" applyBorder="1" applyAlignment="1" applyProtection="1">
      <alignment horizontal="left" vertical="center" wrapText="1"/>
    </xf>
    <xf numFmtId="182" fontId="19" fillId="0" borderId="1" xfId="53" applyNumberFormat="1" applyFont="1" applyFill="1" applyBorder="1" applyAlignment="1">
      <alignment horizontal="justify" vertical="center" wrapText="1"/>
    </xf>
    <xf numFmtId="177" fontId="3" fillId="0" borderId="1" xfId="52" applyNumberFormat="1" applyFont="1" applyFill="1" applyBorder="1" applyAlignment="1">
      <alignment horizontal="center" vertical="center"/>
      <protection locked="0"/>
    </xf>
    <xf numFmtId="0" fontId="4" fillId="0" borderId="1" xfId="53" applyFont="1" applyFill="1" applyBorder="1" applyAlignment="1">
      <alignment horizontal="center" vertical="center"/>
    </xf>
    <xf numFmtId="0" fontId="3" fillId="0" borderId="1" xfId="53"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10" fillId="0" borderId="1" xfId="0" applyNumberFormat="1" applyFont="1" applyFill="1" applyBorder="1" applyAlignment="1">
      <alignment horizontal="center" vertical="center" wrapText="1"/>
    </xf>
    <xf numFmtId="0" fontId="21" fillId="0" borderId="1" xfId="0" applyFont="1" applyFill="1" applyBorder="1" applyAlignment="1">
      <alignment horizontal="justify" vertical="center"/>
    </xf>
    <xf numFmtId="0" fontId="10" fillId="0" borderId="1" xfId="0" applyFont="1" applyFill="1" applyBorder="1" applyAlignment="1">
      <alignment horizontal="left" vertical="center" wrapText="1"/>
    </xf>
    <xf numFmtId="177" fontId="10" fillId="0" borderId="1" xfId="0" applyNumberFormat="1" applyFont="1" applyFill="1" applyBorder="1" applyAlignment="1">
      <alignment horizontal="center" vertical="center"/>
    </xf>
    <xf numFmtId="0" fontId="17"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9" fillId="0" borderId="1" xfId="53" applyFont="1" applyFill="1" applyBorder="1" applyAlignment="1">
      <alignment horizontal="left" vertical="center" wrapText="1"/>
    </xf>
    <xf numFmtId="177" fontId="3" fillId="0" borderId="1" xfId="53" applyNumberFormat="1" applyFont="1" applyFill="1" applyBorder="1" applyAlignment="1">
      <alignment horizontal="center" vertical="center" wrapText="1"/>
    </xf>
    <xf numFmtId="0" fontId="22" fillId="0" borderId="1" xfId="53" applyFont="1" applyFill="1" applyBorder="1" applyAlignment="1">
      <alignment horizontal="center" vertical="center"/>
    </xf>
    <xf numFmtId="177" fontId="4" fillId="0" borderId="1" xfId="53"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20" fillId="0" borderId="1" xfId="0" applyFont="1" applyFill="1" applyBorder="1" applyAlignment="1">
      <alignment horizontal="justify" vertical="center"/>
    </xf>
    <xf numFmtId="0" fontId="21" fillId="0" borderId="1" xfId="53" applyFont="1" applyFill="1" applyBorder="1" applyAlignment="1">
      <alignment horizontal="left" vertical="center" wrapText="1"/>
    </xf>
    <xf numFmtId="182" fontId="21" fillId="0" borderId="1" xfId="53" applyNumberFormat="1" applyFont="1" applyFill="1" applyBorder="1" applyAlignment="1">
      <alignment horizontal="justify" vertical="center" wrapText="1"/>
    </xf>
    <xf numFmtId="182" fontId="10" fillId="0" borderId="1" xfId="53" applyNumberFormat="1" applyFont="1" applyFill="1" applyBorder="1" applyAlignment="1">
      <alignment horizontal="justify" vertical="center" wrapText="1"/>
    </xf>
    <xf numFmtId="178" fontId="22" fillId="0" borderId="1" xfId="53" applyNumberFormat="1" applyFont="1" applyFill="1" applyBorder="1" applyAlignment="1">
      <alignment horizontal="justify" vertical="center" wrapText="1"/>
    </xf>
    <xf numFmtId="182" fontId="21" fillId="0" borderId="1" xfId="0" applyNumberFormat="1" applyFont="1" applyFill="1" applyBorder="1" applyAlignment="1">
      <alignment horizontal="justify" vertical="center" wrapText="1"/>
    </xf>
    <xf numFmtId="178" fontId="18" fillId="0" borderId="1" xfId="53" applyNumberFormat="1" applyFont="1" applyFill="1" applyBorder="1" applyAlignment="1">
      <alignment horizontal="justify" vertical="center" wrapText="1"/>
    </xf>
    <xf numFmtId="182" fontId="27" fillId="0" borderId="1" xfId="53" applyNumberFormat="1" applyFont="1" applyFill="1" applyBorder="1" applyAlignment="1">
      <alignment horizontal="justify" vertical="center" wrapText="1"/>
    </xf>
    <xf numFmtId="0" fontId="21" fillId="0" borderId="1" xfId="53" applyFont="1" applyFill="1" applyBorder="1" applyAlignment="1">
      <alignment horizontal="justify" vertical="center" wrapText="1"/>
    </xf>
    <xf numFmtId="178" fontId="4" fillId="0" borderId="1" xfId="53" applyNumberFormat="1" applyFont="1" applyFill="1" applyBorder="1" applyAlignment="1">
      <alignment horizontal="justify" vertical="center" wrapText="1"/>
    </xf>
    <xf numFmtId="0" fontId="19" fillId="0" borderId="1" xfId="0" applyFont="1" applyFill="1" applyBorder="1" applyAlignment="1">
      <alignment horizontal="justify" vertical="center"/>
    </xf>
    <xf numFmtId="0" fontId="10" fillId="0" borderId="1" xfId="53" applyFont="1" applyFill="1" applyBorder="1" applyAlignment="1">
      <alignment horizontal="left" vertical="center" wrapText="1"/>
    </xf>
    <xf numFmtId="0" fontId="22" fillId="0" borderId="1" xfId="53"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87" fontId="4" fillId="0" borderId="1" xfId="53" applyNumberFormat="1" applyFont="1" applyFill="1" applyBorder="1" applyAlignment="1">
      <alignment horizontal="justify" vertical="center" wrapText="1"/>
    </xf>
    <xf numFmtId="0" fontId="4" fillId="0" borderId="1" xfId="0" applyFont="1" applyFill="1" applyBorder="1" applyAlignment="1">
      <alignment horizontal="left" vertical="center" wrapText="1"/>
    </xf>
    <xf numFmtId="0" fontId="28" fillId="0" borderId="8"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1" xfId="0" applyFont="1" applyFill="1" applyBorder="1" applyAlignment="1">
      <alignment horizontal="justify" vertical="center" wrapText="1"/>
    </xf>
    <xf numFmtId="177" fontId="6"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0" fontId="6" fillId="0" borderId="1" xfId="0" applyFont="1" applyFill="1" applyBorder="1" applyAlignment="1">
      <alignment vertical="center"/>
    </xf>
    <xf numFmtId="0" fontId="19" fillId="0" borderId="1" xfId="0" applyFont="1" applyFill="1" applyBorder="1" applyAlignment="1">
      <alignmen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0" fontId="19" fillId="0" borderId="1" xfId="0" applyFont="1" applyFill="1" applyBorder="1" applyAlignment="1">
      <alignment vertical="center"/>
    </xf>
    <xf numFmtId="177" fontId="11" fillId="0" borderId="1" xfId="0" applyNumberFormat="1" applyFont="1" applyFill="1" applyBorder="1" applyAlignment="1">
      <alignment horizontal="center" vertical="center"/>
    </xf>
    <xf numFmtId="0" fontId="7" fillId="0" borderId="1" xfId="0" applyFont="1" applyFill="1" applyBorder="1" applyAlignment="1">
      <alignment vertical="center"/>
    </xf>
    <xf numFmtId="177" fontId="7" fillId="0" borderId="1" xfId="0" applyNumberFormat="1" applyFont="1" applyFill="1" applyBorder="1" applyAlignment="1">
      <alignment horizontal="center" vertical="center"/>
    </xf>
    <xf numFmtId="178" fontId="19" fillId="0" borderId="1" xfId="0" applyNumberFormat="1" applyFont="1" applyFill="1" applyBorder="1" applyAlignment="1">
      <alignment horizontal="justify" vertical="center" wrapText="1"/>
    </xf>
    <xf numFmtId="0" fontId="10" fillId="0" borderId="1" xfId="53" applyFont="1" applyFill="1" applyBorder="1" applyAlignment="1">
      <alignment horizontal="center" vertical="center" wrapText="1"/>
    </xf>
    <xf numFmtId="188" fontId="21" fillId="0" borderId="1" xfId="53" applyNumberFormat="1" applyFont="1" applyFill="1" applyBorder="1" applyAlignment="1">
      <alignment horizontal="center" vertical="center" wrapText="1"/>
    </xf>
    <xf numFmtId="188" fontId="21" fillId="0" borderId="1" xfId="53" applyNumberFormat="1" applyFont="1" applyFill="1" applyBorder="1" applyAlignment="1">
      <alignment horizontal="left" vertical="center" wrapText="1"/>
    </xf>
    <xf numFmtId="0" fontId="21" fillId="0" borderId="11" xfId="53" applyFont="1" applyFill="1" applyBorder="1" applyAlignment="1">
      <alignment horizontal="center" vertical="center" wrapText="1"/>
    </xf>
    <xf numFmtId="188" fontId="21" fillId="0" borderId="11" xfId="53" applyNumberFormat="1" applyFont="1" applyFill="1" applyBorder="1" applyAlignment="1">
      <alignment horizontal="left" vertical="center" wrapText="1"/>
    </xf>
    <xf numFmtId="177" fontId="10" fillId="0" borderId="11" xfId="0" applyNumberFormat="1" applyFont="1" applyFill="1" applyBorder="1" applyAlignment="1">
      <alignment horizontal="center" vertical="center"/>
    </xf>
    <xf numFmtId="0" fontId="21" fillId="0" borderId="1" xfId="0" applyFont="1" applyFill="1" applyBorder="1" applyAlignment="1">
      <alignment vertical="center" wrapText="1"/>
    </xf>
    <xf numFmtId="0" fontId="10" fillId="0" borderId="1" xfId="0" applyFont="1" applyFill="1" applyBorder="1" applyAlignment="1">
      <alignment vertical="center" wrapText="1"/>
    </xf>
    <xf numFmtId="0" fontId="11" fillId="0" borderId="1" xfId="53"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xf>
    <xf numFmtId="0" fontId="4" fillId="0" borderId="1" xfId="0" applyFont="1" applyFill="1" applyBorder="1" applyAlignment="1">
      <alignment horizontal="justify" vertical="center"/>
    </xf>
    <xf numFmtId="0" fontId="21" fillId="0" borderId="1" xfId="0" applyFont="1" applyFill="1" applyBorder="1" applyAlignment="1">
      <alignment vertical="center"/>
    </xf>
    <xf numFmtId="188" fontId="21" fillId="0" borderId="1" xfId="53" applyNumberFormat="1" applyFont="1" applyFill="1" applyBorder="1" applyAlignment="1">
      <alignment horizontal="justify" vertical="center" wrapText="1"/>
    </xf>
    <xf numFmtId="188" fontId="10" fillId="0" borderId="1" xfId="53" applyNumberFormat="1" applyFont="1" applyFill="1" applyBorder="1" applyAlignment="1">
      <alignment horizontal="justify" vertical="center" wrapText="1"/>
    </xf>
    <xf numFmtId="177" fontId="10" fillId="0" borderId="1" xfId="53"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177" fontId="2"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89"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11" fillId="0" borderId="1" xfId="0" applyFont="1" applyFill="1" applyBorder="1">
      <alignment vertical="center"/>
    </xf>
    <xf numFmtId="0" fontId="19" fillId="0" borderId="1" xfId="0" applyFont="1" applyFill="1" applyBorder="1">
      <alignment vertical="center"/>
    </xf>
    <xf numFmtId="177" fontId="7" fillId="0" borderId="1" xfId="0" applyNumberFormat="1" applyFont="1" applyFill="1" applyBorder="1" applyAlignment="1">
      <alignment vertical="center"/>
    </xf>
    <xf numFmtId="0" fontId="30" fillId="0" borderId="1" xfId="0" applyFont="1" applyFill="1" applyBorder="1" applyAlignment="1">
      <alignment horizontal="center" vertical="center"/>
    </xf>
    <xf numFmtId="177" fontId="12"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0" fontId="13" fillId="0" borderId="1" xfId="0" applyFont="1" applyFill="1" applyBorder="1" applyAlignment="1"/>
    <xf numFmtId="0" fontId="9" fillId="0" borderId="1" xfId="0" applyFont="1" applyFill="1" applyBorder="1" applyAlignment="1">
      <alignment horizontal="center" vertical="center" wrapText="1"/>
    </xf>
    <xf numFmtId="189" fontId="9"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2" fillId="0" borderId="1" xfId="0" applyFont="1" applyFill="1" applyBorder="1" applyAlignment="1">
      <alignment horizontal="justify" vertical="center"/>
    </xf>
    <xf numFmtId="0" fontId="9" fillId="0" borderId="1" xfId="0" applyFont="1" applyFill="1" applyBorder="1" applyAlignment="1"/>
    <xf numFmtId="0" fontId="10" fillId="0" borderId="1" xfId="0" applyFont="1" applyFill="1" applyBorder="1" applyAlignment="1"/>
    <xf numFmtId="177" fontId="4" fillId="0" borderId="12" xfId="0" applyNumberFormat="1" applyFont="1" applyFill="1" applyBorder="1" applyAlignment="1">
      <alignment horizontal="center" vertical="center"/>
    </xf>
    <xf numFmtId="180" fontId="22" fillId="0" borderId="1" xfId="0" applyNumberFormat="1" applyFont="1" applyFill="1" applyBorder="1" applyAlignment="1">
      <alignment horizontal="justify" vertical="center" wrapText="1"/>
    </xf>
    <xf numFmtId="180" fontId="21" fillId="0" borderId="1" xfId="0" applyNumberFormat="1" applyFont="1" applyFill="1" applyBorder="1" applyAlignment="1">
      <alignment horizontal="center" vertical="center" wrapText="1"/>
    </xf>
    <xf numFmtId="180" fontId="21" fillId="0" borderId="1" xfId="0" applyNumberFormat="1" applyFont="1" applyFill="1" applyBorder="1" applyAlignment="1">
      <alignment horizontal="justify" vertical="center" wrapText="1"/>
    </xf>
    <xf numFmtId="189" fontId="21" fillId="0" borderId="1" xfId="0" applyNumberFormat="1" applyFont="1" applyFill="1" applyBorder="1" applyAlignment="1">
      <alignment horizontal="center" vertical="center" wrapText="1"/>
    </xf>
    <xf numFmtId="0" fontId="21" fillId="0" borderId="11" xfId="0" applyFont="1" applyFill="1" applyBorder="1" applyAlignment="1">
      <alignment horizontal="justify" vertical="center" wrapText="1"/>
    </xf>
    <xf numFmtId="0" fontId="21" fillId="0" borderId="11"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1" xfId="0" applyFont="1" applyFill="1" applyBorder="1" applyAlignment="1">
      <alignment horizontal="justify" vertical="center" wrapText="1"/>
    </xf>
    <xf numFmtId="177" fontId="4" fillId="0" borderId="11" xfId="0" applyNumberFormat="1" applyFont="1" applyFill="1" applyBorder="1" applyAlignment="1">
      <alignment horizontal="center" vertical="center"/>
    </xf>
    <xf numFmtId="0" fontId="21" fillId="0" borderId="11" xfId="0" applyNumberFormat="1" applyFont="1" applyFill="1" applyBorder="1" applyAlignment="1">
      <alignment horizontal="center" vertical="center" wrapText="1"/>
    </xf>
    <xf numFmtId="0" fontId="21" fillId="0" borderId="1" xfId="0" applyFont="1" applyFill="1" applyBorder="1" applyAlignment="1" applyProtection="1">
      <alignment horizontal="center" vertical="center" wrapText="1"/>
    </xf>
    <xf numFmtId="0" fontId="21" fillId="0" borderId="1" xfId="53" applyNumberFormat="1" applyFont="1" applyFill="1" applyBorder="1" applyAlignment="1">
      <alignment horizontal="justify" vertical="center" wrapText="1"/>
    </xf>
    <xf numFmtId="0" fontId="19" fillId="0" borderId="11" xfId="0" applyFont="1" applyFill="1" applyBorder="1" applyAlignment="1">
      <alignment vertical="center" wrapText="1"/>
    </xf>
    <xf numFmtId="0" fontId="11" fillId="0" borderId="11" xfId="0" applyFont="1" applyFill="1" applyBorder="1">
      <alignment vertical="center"/>
    </xf>
    <xf numFmtId="0" fontId="11" fillId="0" borderId="11" xfId="0" applyFont="1" applyFill="1" applyBorder="1" applyAlignment="1">
      <alignment vertical="center"/>
    </xf>
    <xf numFmtId="0" fontId="19" fillId="0" borderId="11" xfId="0" applyFont="1" applyFill="1" applyBorder="1">
      <alignment vertical="center"/>
    </xf>
    <xf numFmtId="177" fontId="11" fillId="0" borderId="11" xfId="0" applyNumberFormat="1" applyFont="1" applyFill="1" applyBorder="1" applyAlignment="1">
      <alignment horizontal="center" vertical="center"/>
    </xf>
    <xf numFmtId="0" fontId="11" fillId="0" borderId="11" xfId="0" applyFont="1" applyFill="1" applyBorder="1" applyAlignment="1">
      <alignment vertical="center" wrapText="1"/>
    </xf>
    <xf numFmtId="0" fontId="19" fillId="0" borderId="1" xfId="53" applyFont="1" applyFill="1" applyBorder="1" applyAlignment="1">
      <alignment vertical="center" wrapText="1"/>
    </xf>
    <xf numFmtId="0" fontId="11" fillId="0" borderId="1" xfId="53" applyFont="1" applyFill="1" applyBorder="1" applyAlignment="1">
      <alignment vertical="center" wrapText="1"/>
    </xf>
    <xf numFmtId="0" fontId="10" fillId="0" borderId="1" xfId="53" applyFont="1" applyFill="1" applyBorder="1" applyAlignment="1">
      <alignment horizontal="center" vertical="center"/>
    </xf>
    <xf numFmtId="0" fontId="11" fillId="0" borderId="1" xfId="53" applyFont="1" applyFill="1" applyBorder="1" applyAlignment="1">
      <alignment horizontal="center" vertical="center"/>
    </xf>
    <xf numFmtId="190" fontId="19" fillId="0" borderId="1" xfId="53" applyNumberFormat="1" applyFont="1" applyFill="1" applyBorder="1" applyAlignment="1">
      <alignment horizontal="justify" vertical="center"/>
    </xf>
    <xf numFmtId="177" fontId="11" fillId="0" borderId="1" xfId="53"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0" fontId="11" fillId="0" borderId="1" xfId="0" applyFont="1" applyFill="1" applyBorder="1" applyAlignment="1">
      <alignment horizontal="justify" vertical="center" wrapText="1"/>
    </xf>
    <xf numFmtId="0" fontId="10" fillId="0" borderId="1" xfId="0" applyFont="1" applyFill="1" applyBorder="1" applyAlignment="1">
      <alignment vertical="center"/>
    </xf>
    <xf numFmtId="0" fontId="21" fillId="0" borderId="1" xfId="0" applyFont="1" applyFill="1" applyBorder="1">
      <alignment vertical="center"/>
    </xf>
    <xf numFmtId="0" fontId="22" fillId="0" borderId="1" xfId="53"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0" fontId="12" fillId="0" borderId="1" xfId="0" applyFont="1" applyFill="1" applyBorder="1" applyAlignment="1">
      <alignment horizontal="center" vertical="center"/>
    </xf>
    <xf numFmtId="0" fontId="10" fillId="0" borderId="1" xfId="0" applyFont="1" applyFill="1" applyBorder="1">
      <alignment vertical="center"/>
    </xf>
    <xf numFmtId="0" fontId="10" fillId="0" borderId="1" xfId="0" applyFont="1" applyFill="1" applyBorder="1" applyAlignment="1">
      <alignment horizontal="justify" vertical="center"/>
    </xf>
    <xf numFmtId="0" fontId="21" fillId="0" borderId="1" xfId="55" applyNumberFormat="1" applyFont="1" applyFill="1" applyBorder="1" applyAlignment="1">
      <alignment horizontal="justify" vertical="center" wrapText="1"/>
    </xf>
    <xf numFmtId="0" fontId="21" fillId="0" borderId="1" xfId="55" applyNumberFormat="1" applyFont="1" applyFill="1" applyBorder="1" applyAlignment="1">
      <alignment horizontal="center" vertical="center" wrapText="1"/>
    </xf>
    <xf numFmtId="0" fontId="10" fillId="0" borderId="1" xfId="55" applyNumberFormat="1" applyFont="1" applyFill="1" applyBorder="1" applyAlignment="1">
      <alignment horizontal="left" vertical="center" wrapText="1"/>
    </xf>
    <xf numFmtId="177" fontId="10" fillId="0" borderId="1" xfId="55" applyNumberFormat="1" applyFont="1" applyFill="1" applyBorder="1" applyAlignment="1">
      <alignment horizontal="center" vertical="center" wrapText="1"/>
    </xf>
    <xf numFmtId="0" fontId="20" fillId="0" borderId="8"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justify" vertical="center"/>
    </xf>
    <xf numFmtId="0" fontId="11" fillId="0" borderId="1" xfId="0" applyFont="1" applyFill="1" applyBorder="1" applyAlignment="1"/>
    <xf numFmtId="0" fontId="19" fillId="0" borderId="1" xfId="0" applyFont="1" applyFill="1" applyBorder="1" applyAlignment="1">
      <alignment horizontal="left" vertical="center"/>
    </xf>
    <xf numFmtId="191" fontId="22" fillId="0" borderId="1" xfId="53" applyNumberFormat="1" applyFont="1" applyFill="1" applyBorder="1" applyAlignment="1">
      <alignment horizontal="justify" vertical="center" wrapText="1"/>
    </xf>
    <xf numFmtId="177" fontId="4" fillId="0" borderId="1" xfId="52" applyNumberFormat="1" applyFont="1" applyFill="1" applyBorder="1" applyAlignment="1">
      <alignment horizontal="center" vertical="center"/>
      <protection locked="0"/>
    </xf>
    <xf numFmtId="191" fontId="20" fillId="0" borderId="1" xfId="53" applyNumberFormat="1" applyFont="1" applyFill="1" applyBorder="1" applyAlignment="1">
      <alignment horizontal="justify" vertical="center" wrapText="1"/>
    </xf>
    <xf numFmtId="0" fontId="21" fillId="0" borderId="1" xfId="0" applyFont="1" applyFill="1" applyBorder="1" applyAlignment="1" applyProtection="1">
      <alignment horizontal="justify" vertical="center" wrapText="1"/>
      <protection locked="0"/>
    </xf>
    <xf numFmtId="0" fontId="21"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wrapText="1" shrinkToFit="1"/>
    </xf>
    <xf numFmtId="0" fontId="21" fillId="0" borderId="13" xfId="0" applyFont="1" applyFill="1" applyBorder="1" applyAlignment="1">
      <alignment horizontal="center" vertical="center" wrapText="1"/>
    </xf>
    <xf numFmtId="0" fontId="31" fillId="0" borderId="1" xfId="53" applyFont="1" applyFill="1" applyBorder="1" applyAlignment="1">
      <alignment horizontal="center" vertical="center" wrapText="1"/>
    </xf>
    <xf numFmtId="178" fontId="32" fillId="0" borderId="1" xfId="0" applyNumberFormat="1" applyFont="1" applyFill="1" applyBorder="1" applyAlignment="1">
      <alignment horizontal="justify" vertical="center" wrapText="1"/>
    </xf>
    <xf numFmtId="178" fontId="33"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xf>
    <xf numFmtId="180" fontId="34" fillId="0" borderId="1" xfId="0" applyNumberFormat="1" applyFont="1" applyFill="1" applyBorder="1" applyAlignment="1" applyProtection="1">
      <alignment horizontal="center" vertical="center" wrapText="1" shrinkToFit="1"/>
    </xf>
    <xf numFmtId="0" fontId="35" fillId="0" borderId="1" xfId="0" applyFont="1" applyFill="1" applyBorder="1" applyAlignment="1">
      <alignment horizontal="justify" vertical="center" wrapText="1"/>
    </xf>
    <xf numFmtId="177" fontId="3" fillId="0" borderId="1" xfId="0" applyNumberFormat="1" applyFont="1" applyFill="1" applyBorder="1" applyAlignment="1" applyProtection="1">
      <alignment horizontal="center" vertical="center" wrapText="1" shrinkToFit="1"/>
    </xf>
    <xf numFmtId="0" fontId="24" fillId="0" borderId="1" xfId="0" applyFont="1" applyFill="1" applyBorder="1" applyAlignment="1">
      <alignment horizontal="center" vertical="center"/>
    </xf>
    <xf numFmtId="178" fontId="30" fillId="0" borderId="1" xfId="0" applyNumberFormat="1" applyFont="1" applyFill="1" applyBorder="1" applyAlignment="1">
      <alignment horizontal="center" vertical="center"/>
    </xf>
    <xf numFmtId="0" fontId="30" fillId="0" borderId="1" xfId="0" applyFont="1" applyFill="1" applyBorder="1" applyAlignment="1">
      <alignment horizontal="center" vertical="center" wrapText="1"/>
    </xf>
    <xf numFmtId="192" fontId="30" fillId="0" borderId="1" xfId="0" applyNumberFormat="1" applyFont="1" applyFill="1" applyBorder="1" applyAlignment="1">
      <alignment horizontal="center" vertical="center"/>
    </xf>
    <xf numFmtId="178" fontId="24" fillId="0" borderId="1" xfId="0" applyNumberFormat="1" applyFont="1" applyFill="1" applyBorder="1" applyAlignment="1">
      <alignment horizontal="justify" vertical="center" wrapText="1"/>
    </xf>
    <xf numFmtId="0" fontId="24" fillId="0" borderId="1" xfId="0" applyFont="1" applyFill="1" applyBorder="1" applyAlignment="1">
      <alignment horizontal="center" vertical="center" wrapText="1"/>
    </xf>
    <xf numFmtId="189" fontId="11" fillId="0" borderId="1" xfId="0" applyNumberFormat="1" applyFont="1" applyFill="1" applyBorder="1" applyAlignment="1">
      <alignment horizontal="center" vertical="center" wrapText="1"/>
    </xf>
    <xf numFmtId="180" fontId="11" fillId="0" borderId="1" xfId="0" applyNumberFormat="1" applyFont="1" applyFill="1" applyBorder="1" applyAlignment="1">
      <alignment horizontal="center" vertical="center" wrapText="1"/>
    </xf>
    <xf numFmtId="180" fontId="10" fillId="0" borderId="1" xfId="0" applyNumberFormat="1" applyFont="1" applyFill="1" applyBorder="1" applyAlignment="1">
      <alignment horizontal="center" vertical="center" wrapText="1"/>
    </xf>
    <xf numFmtId="0" fontId="22" fillId="0" borderId="1" xfId="53" applyNumberFormat="1" applyFont="1" applyFill="1" applyBorder="1" applyAlignment="1" applyProtection="1">
      <alignment horizontal="center" vertical="center"/>
      <protection locked="0"/>
    </xf>
    <xf numFmtId="193" fontId="22" fillId="0" borderId="1" xfId="53" applyNumberFormat="1" applyFont="1" applyFill="1" applyBorder="1" applyAlignment="1">
      <alignment horizontal="center" vertical="center"/>
    </xf>
    <xf numFmtId="191" fontId="4" fillId="0" borderId="1" xfId="53" applyNumberFormat="1" applyFont="1" applyFill="1" applyBorder="1" applyAlignment="1">
      <alignment horizontal="justify" vertical="center" wrapText="1"/>
    </xf>
    <xf numFmtId="180" fontId="4" fillId="0" borderId="1" xfId="52" applyNumberFormat="1" applyFont="1" applyFill="1" applyBorder="1" applyAlignment="1">
      <alignment horizontal="center" vertical="center"/>
      <protection locked="0"/>
    </xf>
    <xf numFmtId="0" fontId="36" fillId="0" borderId="1" xfId="0" applyFont="1" applyFill="1" applyBorder="1" applyAlignment="1">
      <alignment horizontal="center" vertical="center"/>
    </xf>
    <xf numFmtId="0" fontId="37" fillId="0" borderId="1" xfId="0" applyFont="1" applyFill="1" applyBorder="1" applyAlignment="1">
      <alignment horizontal="left" vertical="center" wrapText="1"/>
    </xf>
    <xf numFmtId="0" fontId="37"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0" fontId="38" fillId="0" borderId="1" xfId="0" applyFont="1" applyFill="1" applyBorder="1" applyAlignment="1">
      <alignment horizontal="left" vertical="center" wrapText="1"/>
    </xf>
    <xf numFmtId="177" fontId="36" fillId="0" borderId="1" xfId="0" applyNumberFormat="1"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5" xfId="49"/>
    <cellStyle name="常规 6" xfId="50"/>
    <cellStyle name="常规 6 2" xfId="51"/>
    <cellStyle name="Normal" xfId="52"/>
    <cellStyle name="常规 2" xfId="53"/>
    <cellStyle name="常规 2 2" xfId="54"/>
    <cellStyle name="常规 10 2" xfId="55"/>
    <cellStyle name="常规_2011年农村饮水安全工程建设进展情况月报表" xfId="56"/>
  </cellStyles>
  <tableStyles count="0" defaultTableStyle="TableStyleMedium2" defaultPivotStyle="PivotStyleLight16"/>
  <colors>
    <mruColors>
      <color rgb="00444444"/>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741</xdr:row>
      <xdr:rowOff>0</xdr:rowOff>
    </xdr:from>
    <xdr:to>
      <xdr:col>6</xdr:col>
      <xdr:colOff>93980</xdr:colOff>
      <xdr:row>741</xdr:row>
      <xdr:rowOff>288290</xdr:rowOff>
    </xdr:to>
    <xdr:pic>
      <xdr:nvPicPr>
        <xdr:cNvPr id="2" name="Picture 14" descr="clip_image294646"/>
        <xdr:cNvPicPr>
          <a:picLocks noChangeAspect="1"/>
        </xdr:cNvPicPr>
      </xdr:nvPicPr>
      <xdr:blipFill>
        <a:blip r:embed="rId1"/>
        <a:stretch>
          <a:fillRect/>
        </a:stretch>
      </xdr:blipFill>
      <xdr:spPr>
        <a:xfrm>
          <a:off x="18296255" y="805421300"/>
          <a:ext cx="93980" cy="28829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3"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4"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5"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6"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7"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8"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9"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10"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288290</xdr:rowOff>
    </xdr:to>
    <xdr:pic>
      <xdr:nvPicPr>
        <xdr:cNvPr id="11" name="Picture 14" descr="clip_image294646"/>
        <xdr:cNvPicPr>
          <a:picLocks noChangeAspect="1"/>
        </xdr:cNvPicPr>
      </xdr:nvPicPr>
      <xdr:blipFill>
        <a:blip r:embed="rId1"/>
        <a:stretch>
          <a:fillRect/>
        </a:stretch>
      </xdr:blipFill>
      <xdr:spPr>
        <a:xfrm>
          <a:off x="18296255" y="805421300"/>
          <a:ext cx="93980" cy="28829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12"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13"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14"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15"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16"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17"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18"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19"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5</xdr:col>
      <xdr:colOff>0</xdr:colOff>
      <xdr:row>741</xdr:row>
      <xdr:rowOff>0</xdr:rowOff>
    </xdr:from>
    <xdr:to>
      <xdr:col>5</xdr:col>
      <xdr:colOff>236220</xdr:colOff>
      <xdr:row>741</xdr:row>
      <xdr:rowOff>37465</xdr:rowOff>
    </xdr:to>
    <xdr:pic>
      <xdr:nvPicPr>
        <xdr:cNvPr id="20" name="Picture 1" descr="C:\Users\lenovo\AppData\Local\Temp\ksohtml\clip_image1177.png"/>
        <xdr:cNvPicPr>
          <a:picLocks noChangeAspect="1"/>
        </xdr:cNvPicPr>
      </xdr:nvPicPr>
      <xdr:blipFill>
        <a:blip r:embed="rId2"/>
        <a:stretch>
          <a:fillRect/>
        </a:stretch>
      </xdr:blipFill>
      <xdr:spPr>
        <a:xfrm>
          <a:off x="7404100" y="805421300"/>
          <a:ext cx="236220" cy="37465"/>
        </a:xfrm>
        <a:prstGeom prst="rect">
          <a:avLst/>
        </a:prstGeom>
        <a:noFill/>
        <a:ln w="9525">
          <a:noFill/>
        </a:ln>
      </xdr:spPr>
    </xdr:pic>
    <xdr:clientData/>
  </xdr:twoCellAnchor>
  <xdr:twoCellAnchor editAs="oneCell">
    <xdr:from>
      <xdr:col>5</xdr:col>
      <xdr:colOff>0</xdr:colOff>
      <xdr:row>741</xdr:row>
      <xdr:rowOff>0</xdr:rowOff>
    </xdr:from>
    <xdr:to>
      <xdr:col>5</xdr:col>
      <xdr:colOff>236220</xdr:colOff>
      <xdr:row>741</xdr:row>
      <xdr:rowOff>37465</xdr:rowOff>
    </xdr:to>
    <xdr:pic>
      <xdr:nvPicPr>
        <xdr:cNvPr id="21" name="Picture 4" descr="C:\Users\lenovo\AppData\Local\Temp\ksohtml\clip_image1180.png"/>
        <xdr:cNvPicPr>
          <a:picLocks noChangeAspect="1"/>
        </xdr:cNvPicPr>
      </xdr:nvPicPr>
      <xdr:blipFill>
        <a:blip r:embed="rId3"/>
        <a:stretch>
          <a:fillRect/>
        </a:stretch>
      </xdr:blipFill>
      <xdr:spPr>
        <a:xfrm>
          <a:off x="7404100" y="805421300"/>
          <a:ext cx="236220" cy="37465"/>
        </a:xfrm>
        <a:prstGeom prst="rect">
          <a:avLst/>
        </a:prstGeom>
        <a:noFill/>
        <a:ln w="9525">
          <a:noFill/>
        </a:ln>
      </xdr:spPr>
    </xdr:pic>
    <xdr:clientData/>
  </xdr:twoCellAnchor>
  <xdr:twoCellAnchor editAs="oneCell">
    <xdr:from>
      <xdr:col>5</xdr:col>
      <xdr:colOff>0</xdr:colOff>
      <xdr:row>741</xdr:row>
      <xdr:rowOff>0</xdr:rowOff>
    </xdr:from>
    <xdr:to>
      <xdr:col>5</xdr:col>
      <xdr:colOff>222250</xdr:colOff>
      <xdr:row>741</xdr:row>
      <xdr:rowOff>37465</xdr:rowOff>
    </xdr:to>
    <xdr:pic>
      <xdr:nvPicPr>
        <xdr:cNvPr id="22" name="Picture 5" descr="C:\Users\lenovo\AppData\Local\Temp\ksohtml\clip_image1181.png"/>
        <xdr:cNvPicPr>
          <a:picLocks noChangeAspect="1"/>
        </xdr:cNvPicPr>
      </xdr:nvPicPr>
      <xdr:blipFill>
        <a:blip r:embed="rId3"/>
        <a:stretch>
          <a:fillRect/>
        </a:stretch>
      </xdr:blipFill>
      <xdr:spPr>
        <a:xfrm>
          <a:off x="7404100" y="805421300"/>
          <a:ext cx="222250" cy="37465"/>
        </a:xfrm>
        <a:prstGeom prst="rect">
          <a:avLst/>
        </a:prstGeom>
        <a:noFill/>
        <a:ln w="9525">
          <a:noFill/>
        </a:ln>
      </xdr:spPr>
    </xdr:pic>
    <xdr:clientData/>
  </xdr:twoCellAnchor>
  <xdr:twoCellAnchor editAs="oneCell">
    <xdr:from>
      <xdr:col>5</xdr:col>
      <xdr:colOff>0</xdr:colOff>
      <xdr:row>741</xdr:row>
      <xdr:rowOff>0</xdr:rowOff>
    </xdr:from>
    <xdr:to>
      <xdr:col>5</xdr:col>
      <xdr:colOff>256540</xdr:colOff>
      <xdr:row>741</xdr:row>
      <xdr:rowOff>37465</xdr:rowOff>
    </xdr:to>
    <xdr:pic>
      <xdr:nvPicPr>
        <xdr:cNvPr id="23" name="Picture 6" descr="C:\Users\lenovo\AppData\Local\Temp\ksohtml\clip_image1182.png"/>
        <xdr:cNvPicPr>
          <a:picLocks noChangeAspect="1"/>
        </xdr:cNvPicPr>
      </xdr:nvPicPr>
      <xdr:blipFill>
        <a:blip r:embed="rId4"/>
        <a:stretch>
          <a:fillRect/>
        </a:stretch>
      </xdr:blipFill>
      <xdr:spPr>
        <a:xfrm>
          <a:off x="7404100" y="805421300"/>
          <a:ext cx="256540" cy="37465"/>
        </a:xfrm>
        <a:prstGeom prst="rect">
          <a:avLst/>
        </a:prstGeom>
        <a:noFill/>
        <a:ln w="9525">
          <a:noFill/>
        </a:ln>
      </xdr:spPr>
    </xdr:pic>
    <xdr:clientData/>
  </xdr:twoCellAnchor>
  <xdr:twoCellAnchor editAs="oneCell">
    <xdr:from>
      <xdr:col>5</xdr:col>
      <xdr:colOff>0</xdr:colOff>
      <xdr:row>741</xdr:row>
      <xdr:rowOff>0</xdr:rowOff>
    </xdr:from>
    <xdr:to>
      <xdr:col>5</xdr:col>
      <xdr:colOff>256540</xdr:colOff>
      <xdr:row>741</xdr:row>
      <xdr:rowOff>37465</xdr:rowOff>
    </xdr:to>
    <xdr:pic>
      <xdr:nvPicPr>
        <xdr:cNvPr id="24" name="Picture 7" descr="C:\Users\lenovo\AppData\Local\Temp\ksohtml\clip_image1183.png"/>
        <xdr:cNvPicPr>
          <a:picLocks noChangeAspect="1"/>
        </xdr:cNvPicPr>
      </xdr:nvPicPr>
      <xdr:blipFill>
        <a:blip r:embed="rId4"/>
        <a:stretch>
          <a:fillRect/>
        </a:stretch>
      </xdr:blipFill>
      <xdr:spPr>
        <a:xfrm>
          <a:off x="7404100" y="805421300"/>
          <a:ext cx="256540" cy="37465"/>
        </a:xfrm>
        <a:prstGeom prst="rect">
          <a:avLst/>
        </a:prstGeom>
        <a:noFill/>
        <a:ln w="9525">
          <a:noFill/>
        </a:ln>
      </xdr:spPr>
    </xdr:pic>
    <xdr:clientData/>
  </xdr:twoCellAnchor>
  <xdr:twoCellAnchor editAs="oneCell">
    <xdr:from>
      <xdr:col>5</xdr:col>
      <xdr:colOff>0</xdr:colOff>
      <xdr:row>741</xdr:row>
      <xdr:rowOff>0</xdr:rowOff>
    </xdr:from>
    <xdr:to>
      <xdr:col>5</xdr:col>
      <xdr:colOff>236220</xdr:colOff>
      <xdr:row>741</xdr:row>
      <xdr:rowOff>37465</xdr:rowOff>
    </xdr:to>
    <xdr:pic>
      <xdr:nvPicPr>
        <xdr:cNvPr id="25" name="Picture 4" descr="C:\Users\lenovo\AppData\Local\Temp\ksohtml\clip_image1180.png"/>
        <xdr:cNvPicPr>
          <a:picLocks noChangeAspect="1"/>
        </xdr:cNvPicPr>
      </xdr:nvPicPr>
      <xdr:blipFill>
        <a:blip r:embed="rId3"/>
        <a:stretch>
          <a:fillRect/>
        </a:stretch>
      </xdr:blipFill>
      <xdr:spPr>
        <a:xfrm>
          <a:off x="7404100" y="805421300"/>
          <a:ext cx="236220" cy="37465"/>
        </a:xfrm>
        <a:prstGeom prst="rect">
          <a:avLst/>
        </a:prstGeom>
        <a:noFill/>
        <a:ln w="9525">
          <a:noFill/>
        </a:ln>
      </xdr:spPr>
    </xdr:pic>
    <xdr:clientData/>
  </xdr:twoCellAnchor>
  <xdr:twoCellAnchor editAs="oneCell">
    <xdr:from>
      <xdr:col>5</xdr:col>
      <xdr:colOff>0</xdr:colOff>
      <xdr:row>741</xdr:row>
      <xdr:rowOff>0</xdr:rowOff>
    </xdr:from>
    <xdr:to>
      <xdr:col>5</xdr:col>
      <xdr:colOff>227965</xdr:colOff>
      <xdr:row>741</xdr:row>
      <xdr:rowOff>37465</xdr:rowOff>
    </xdr:to>
    <xdr:pic>
      <xdr:nvPicPr>
        <xdr:cNvPr id="26" name="Picture 5" descr="C:\Users\lenovo\AppData\Local\Temp\ksohtml\clip_image1181.png"/>
        <xdr:cNvPicPr>
          <a:picLocks noChangeAspect="1"/>
        </xdr:cNvPicPr>
      </xdr:nvPicPr>
      <xdr:blipFill>
        <a:blip r:embed="rId3"/>
        <a:stretch>
          <a:fillRect/>
        </a:stretch>
      </xdr:blipFill>
      <xdr:spPr>
        <a:xfrm>
          <a:off x="7404100" y="805421300"/>
          <a:ext cx="227965" cy="37465"/>
        </a:xfrm>
        <a:prstGeom prst="rect">
          <a:avLst/>
        </a:prstGeom>
        <a:noFill/>
        <a:ln w="9525">
          <a:noFill/>
        </a:ln>
      </xdr:spPr>
    </xdr:pic>
    <xdr:clientData/>
  </xdr:twoCellAnchor>
  <xdr:twoCellAnchor editAs="oneCell">
    <xdr:from>
      <xdr:col>5</xdr:col>
      <xdr:colOff>0</xdr:colOff>
      <xdr:row>741</xdr:row>
      <xdr:rowOff>0</xdr:rowOff>
    </xdr:from>
    <xdr:to>
      <xdr:col>5</xdr:col>
      <xdr:colOff>227965</xdr:colOff>
      <xdr:row>741</xdr:row>
      <xdr:rowOff>37465</xdr:rowOff>
    </xdr:to>
    <xdr:pic>
      <xdr:nvPicPr>
        <xdr:cNvPr id="27" name="Picture 5" descr="C:\Users\lenovo\AppData\Local\Temp\ksohtml\clip_image1181.png"/>
        <xdr:cNvPicPr>
          <a:picLocks noChangeAspect="1"/>
        </xdr:cNvPicPr>
      </xdr:nvPicPr>
      <xdr:blipFill>
        <a:blip r:embed="rId3"/>
        <a:stretch>
          <a:fillRect/>
        </a:stretch>
      </xdr:blipFill>
      <xdr:spPr>
        <a:xfrm>
          <a:off x="7404100" y="805421300"/>
          <a:ext cx="227965" cy="37465"/>
        </a:xfrm>
        <a:prstGeom prst="rect">
          <a:avLst/>
        </a:prstGeom>
        <a:noFill/>
        <a:ln w="9525">
          <a:noFill/>
        </a:ln>
      </xdr:spPr>
    </xdr:pic>
    <xdr:clientData/>
  </xdr:twoCellAnchor>
  <xdr:twoCellAnchor editAs="oneCell">
    <xdr:from>
      <xdr:col>5</xdr:col>
      <xdr:colOff>0</xdr:colOff>
      <xdr:row>741</xdr:row>
      <xdr:rowOff>0</xdr:rowOff>
    </xdr:from>
    <xdr:to>
      <xdr:col>5</xdr:col>
      <xdr:colOff>236220</xdr:colOff>
      <xdr:row>741</xdr:row>
      <xdr:rowOff>37465</xdr:rowOff>
    </xdr:to>
    <xdr:pic>
      <xdr:nvPicPr>
        <xdr:cNvPr id="28" name="Picture 1" descr="C:\Users\lenovo\AppData\Local\Temp\ksohtml\clip_image1177.png"/>
        <xdr:cNvPicPr>
          <a:picLocks noChangeAspect="1"/>
        </xdr:cNvPicPr>
      </xdr:nvPicPr>
      <xdr:blipFill>
        <a:blip r:embed="rId2"/>
        <a:stretch>
          <a:fillRect/>
        </a:stretch>
      </xdr:blipFill>
      <xdr:spPr>
        <a:xfrm>
          <a:off x="7404100" y="805421300"/>
          <a:ext cx="236220" cy="37465"/>
        </a:xfrm>
        <a:prstGeom prst="rect">
          <a:avLst/>
        </a:prstGeom>
        <a:noFill/>
        <a:ln w="9525">
          <a:noFill/>
        </a:ln>
      </xdr:spPr>
    </xdr:pic>
    <xdr:clientData/>
  </xdr:twoCellAnchor>
  <xdr:twoCellAnchor editAs="oneCell">
    <xdr:from>
      <xdr:col>5</xdr:col>
      <xdr:colOff>0</xdr:colOff>
      <xdr:row>741</xdr:row>
      <xdr:rowOff>0</xdr:rowOff>
    </xdr:from>
    <xdr:to>
      <xdr:col>5</xdr:col>
      <xdr:colOff>236220</xdr:colOff>
      <xdr:row>741</xdr:row>
      <xdr:rowOff>37465</xdr:rowOff>
    </xdr:to>
    <xdr:pic>
      <xdr:nvPicPr>
        <xdr:cNvPr id="29" name="Picture 4" descr="C:\Users\lenovo\AppData\Local\Temp\ksohtml\clip_image1180.png"/>
        <xdr:cNvPicPr>
          <a:picLocks noChangeAspect="1"/>
        </xdr:cNvPicPr>
      </xdr:nvPicPr>
      <xdr:blipFill>
        <a:blip r:embed="rId3"/>
        <a:stretch>
          <a:fillRect/>
        </a:stretch>
      </xdr:blipFill>
      <xdr:spPr>
        <a:xfrm>
          <a:off x="7404100" y="805421300"/>
          <a:ext cx="236220" cy="37465"/>
        </a:xfrm>
        <a:prstGeom prst="rect">
          <a:avLst/>
        </a:prstGeom>
        <a:noFill/>
        <a:ln w="9525">
          <a:noFill/>
        </a:ln>
      </xdr:spPr>
    </xdr:pic>
    <xdr:clientData/>
  </xdr:twoCellAnchor>
  <xdr:twoCellAnchor editAs="oneCell">
    <xdr:from>
      <xdr:col>5</xdr:col>
      <xdr:colOff>0</xdr:colOff>
      <xdr:row>741</xdr:row>
      <xdr:rowOff>0</xdr:rowOff>
    </xdr:from>
    <xdr:to>
      <xdr:col>5</xdr:col>
      <xdr:colOff>222250</xdr:colOff>
      <xdr:row>741</xdr:row>
      <xdr:rowOff>37465</xdr:rowOff>
    </xdr:to>
    <xdr:pic>
      <xdr:nvPicPr>
        <xdr:cNvPr id="30" name="Picture 5" descr="C:\Users\lenovo\AppData\Local\Temp\ksohtml\clip_image1181.png"/>
        <xdr:cNvPicPr>
          <a:picLocks noChangeAspect="1"/>
        </xdr:cNvPicPr>
      </xdr:nvPicPr>
      <xdr:blipFill>
        <a:blip r:embed="rId3"/>
        <a:stretch>
          <a:fillRect/>
        </a:stretch>
      </xdr:blipFill>
      <xdr:spPr>
        <a:xfrm>
          <a:off x="7404100" y="805421300"/>
          <a:ext cx="222250" cy="37465"/>
        </a:xfrm>
        <a:prstGeom prst="rect">
          <a:avLst/>
        </a:prstGeom>
        <a:noFill/>
        <a:ln w="9525">
          <a:noFill/>
        </a:ln>
      </xdr:spPr>
    </xdr:pic>
    <xdr:clientData/>
  </xdr:twoCellAnchor>
  <xdr:twoCellAnchor editAs="oneCell">
    <xdr:from>
      <xdr:col>5</xdr:col>
      <xdr:colOff>0</xdr:colOff>
      <xdr:row>741</xdr:row>
      <xdr:rowOff>0</xdr:rowOff>
    </xdr:from>
    <xdr:to>
      <xdr:col>5</xdr:col>
      <xdr:colOff>256540</xdr:colOff>
      <xdr:row>741</xdr:row>
      <xdr:rowOff>37465</xdr:rowOff>
    </xdr:to>
    <xdr:pic>
      <xdr:nvPicPr>
        <xdr:cNvPr id="31" name="Picture 6" descr="C:\Users\lenovo\AppData\Local\Temp\ksohtml\clip_image1182.png"/>
        <xdr:cNvPicPr>
          <a:picLocks noChangeAspect="1"/>
        </xdr:cNvPicPr>
      </xdr:nvPicPr>
      <xdr:blipFill>
        <a:blip r:embed="rId4"/>
        <a:stretch>
          <a:fillRect/>
        </a:stretch>
      </xdr:blipFill>
      <xdr:spPr>
        <a:xfrm>
          <a:off x="7404100" y="805421300"/>
          <a:ext cx="256540" cy="37465"/>
        </a:xfrm>
        <a:prstGeom prst="rect">
          <a:avLst/>
        </a:prstGeom>
        <a:noFill/>
        <a:ln w="9525">
          <a:noFill/>
        </a:ln>
      </xdr:spPr>
    </xdr:pic>
    <xdr:clientData/>
  </xdr:twoCellAnchor>
  <xdr:twoCellAnchor editAs="oneCell">
    <xdr:from>
      <xdr:col>5</xdr:col>
      <xdr:colOff>0</xdr:colOff>
      <xdr:row>741</xdr:row>
      <xdr:rowOff>0</xdr:rowOff>
    </xdr:from>
    <xdr:to>
      <xdr:col>5</xdr:col>
      <xdr:colOff>256540</xdr:colOff>
      <xdr:row>741</xdr:row>
      <xdr:rowOff>37465</xdr:rowOff>
    </xdr:to>
    <xdr:pic>
      <xdr:nvPicPr>
        <xdr:cNvPr id="32" name="Picture 7" descr="C:\Users\lenovo\AppData\Local\Temp\ksohtml\clip_image1183.png"/>
        <xdr:cNvPicPr>
          <a:picLocks noChangeAspect="1"/>
        </xdr:cNvPicPr>
      </xdr:nvPicPr>
      <xdr:blipFill>
        <a:blip r:embed="rId4"/>
        <a:stretch>
          <a:fillRect/>
        </a:stretch>
      </xdr:blipFill>
      <xdr:spPr>
        <a:xfrm>
          <a:off x="7404100" y="805421300"/>
          <a:ext cx="256540" cy="37465"/>
        </a:xfrm>
        <a:prstGeom prst="rect">
          <a:avLst/>
        </a:prstGeom>
        <a:noFill/>
        <a:ln w="9525">
          <a:noFill/>
        </a:ln>
      </xdr:spPr>
    </xdr:pic>
    <xdr:clientData/>
  </xdr:twoCellAnchor>
  <xdr:twoCellAnchor editAs="oneCell">
    <xdr:from>
      <xdr:col>5</xdr:col>
      <xdr:colOff>0</xdr:colOff>
      <xdr:row>741</xdr:row>
      <xdr:rowOff>0</xdr:rowOff>
    </xdr:from>
    <xdr:to>
      <xdr:col>5</xdr:col>
      <xdr:colOff>236220</xdr:colOff>
      <xdr:row>741</xdr:row>
      <xdr:rowOff>37465</xdr:rowOff>
    </xdr:to>
    <xdr:pic>
      <xdr:nvPicPr>
        <xdr:cNvPr id="33" name="Picture 4" descr="C:\Users\lenovo\AppData\Local\Temp\ksohtml\clip_image1180.png"/>
        <xdr:cNvPicPr>
          <a:picLocks noChangeAspect="1"/>
        </xdr:cNvPicPr>
      </xdr:nvPicPr>
      <xdr:blipFill>
        <a:blip r:embed="rId3"/>
        <a:stretch>
          <a:fillRect/>
        </a:stretch>
      </xdr:blipFill>
      <xdr:spPr>
        <a:xfrm>
          <a:off x="7404100" y="805421300"/>
          <a:ext cx="236220" cy="37465"/>
        </a:xfrm>
        <a:prstGeom prst="rect">
          <a:avLst/>
        </a:prstGeom>
        <a:noFill/>
        <a:ln w="9525">
          <a:noFill/>
        </a:ln>
      </xdr:spPr>
    </xdr:pic>
    <xdr:clientData/>
  </xdr:twoCellAnchor>
  <xdr:twoCellAnchor editAs="oneCell">
    <xdr:from>
      <xdr:col>5</xdr:col>
      <xdr:colOff>0</xdr:colOff>
      <xdr:row>741</xdr:row>
      <xdr:rowOff>0</xdr:rowOff>
    </xdr:from>
    <xdr:to>
      <xdr:col>5</xdr:col>
      <xdr:colOff>227965</xdr:colOff>
      <xdr:row>741</xdr:row>
      <xdr:rowOff>37465</xdr:rowOff>
    </xdr:to>
    <xdr:pic>
      <xdr:nvPicPr>
        <xdr:cNvPr id="34" name="Picture 5" descr="C:\Users\lenovo\AppData\Local\Temp\ksohtml\clip_image1181.png"/>
        <xdr:cNvPicPr>
          <a:picLocks noChangeAspect="1"/>
        </xdr:cNvPicPr>
      </xdr:nvPicPr>
      <xdr:blipFill>
        <a:blip r:embed="rId3"/>
        <a:stretch>
          <a:fillRect/>
        </a:stretch>
      </xdr:blipFill>
      <xdr:spPr>
        <a:xfrm>
          <a:off x="7404100" y="805421300"/>
          <a:ext cx="227965" cy="37465"/>
        </a:xfrm>
        <a:prstGeom prst="rect">
          <a:avLst/>
        </a:prstGeom>
        <a:noFill/>
        <a:ln w="9525">
          <a:noFill/>
        </a:ln>
      </xdr:spPr>
    </xdr:pic>
    <xdr:clientData/>
  </xdr:twoCellAnchor>
  <xdr:twoCellAnchor editAs="oneCell">
    <xdr:from>
      <xdr:col>5</xdr:col>
      <xdr:colOff>0</xdr:colOff>
      <xdr:row>741</xdr:row>
      <xdr:rowOff>0</xdr:rowOff>
    </xdr:from>
    <xdr:to>
      <xdr:col>5</xdr:col>
      <xdr:colOff>236220</xdr:colOff>
      <xdr:row>741</xdr:row>
      <xdr:rowOff>37465</xdr:rowOff>
    </xdr:to>
    <xdr:pic>
      <xdr:nvPicPr>
        <xdr:cNvPr id="35" name="Picture 1" descr="C:\Users\lenovo\AppData\Local\Temp\ksohtml\clip_image1177.png"/>
        <xdr:cNvPicPr>
          <a:picLocks noChangeAspect="1"/>
        </xdr:cNvPicPr>
      </xdr:nvPicPr>
      <xdr:blipFill>
        <a:blip r:embed="rId2"/>
        <a:stretch>
          <a:fillRect/>
        </a:stretch>
      </xdr:blipFill>
      <xdr:spPr>
        <a:xfrm>
          <a:off x="7404100" y="805421300"/>
          <a:ext cx="236220" cy="37465"/>
        </a:xfrm>
        <a:prstGeom prst="rect">
          <a:avLst/>
        </a:prstGeom>
        <a:noFill/>
        <a:ln w="9525">
          <a:noFill/>
        </a:ln>
      </xdr:spPr>
    </xdr:pic>
    <xdr:clientData/>
  </xdr:twoCellAnchor>
  <xdr:twoCellAnchor editAs="oneCell">
    <xdr:from>
      <xdr:col>5</xdr:col>
      <xdr:colOff>0</xdr:colOff>
      <xdr:row>741</xdr:row>
      <xdr:rowOff>0</xdr:rowOff>
    </xdr:from>
    <xdr:to>
      <xdr:col>5</xdr:col>
      <xdr:colOff>236220</xdr:colOff>
      <xdr:row>741</xdr:row>
      <xdr:rowOff>37465</xdr:rowOff>
    </xdr:to>
    <xdr:pic>
      <xdr:nvPicPr>
        <xdr:cNvPr id="36" name="Picture 4" descr="C:\Users\lenovo\AppData\Local\Temp\ksohtml\clip_image1180.png"/>
        <xdr:cNvPicPr>
          <a:picLocks noChangeAspect="1"/>
        </xdr:cNvPicPr>
      </xdr:nvPicPr>
      <xdr:blipFill>
        <a:blip r:embed="rId3"/>
        <a:stretch>
          <a:fillRect/>
        </a:stretch>
      </xdr:blipFill>
      <xdr:spPr>
        <a:xfrm>
          <a:off x="7404100" y="805421300"/>
          <a:ext cx="236220" cy="37465"/>
        </a:xfrm>
        <a:prstGeom prst="rect">
          <a:avLst/>
        </a:prstGeom>
        <a:noFill/>
        <a:ln w="9525">
          <a:noFill/>
        </a:ln>
      </xdr:spPr>
    </xdr:pic>
    <xdr:clientData/>
  </xdr:twoCellAnchor>
  <xdr:twoCellAnchor editAs="oneCell">
    <xdr:from>
      <xdr:col>5</xdr:col>
      <xdr:colOff>0</xdr:colOff>
      <xdr:row>741</xdr:row>
      <xdr:rowOff>0</xdr:rowOff>
    </xdr:from>
    <xdr:to>
      <xdr:col>5</xdr:col>
      <xdr:colOff>222250</xdr:colOff>
      <xdr:row>741</xdr:row>
      <xdr:rowOff>37465</xdr:rowOff>
    </xdr:to>
    <xdr:pic>
      <xdr:nvPicPr>
        <xdr:cNvPr id="37" name="Picture 5" descr="C:\Users\lenovo\AppData\Local\Temp\ksohtml\clip_image1181.png"/>
        <xdr:cNvPicPr>
          <a:picLocks noChangeAspect="1"/>
        </xdr:cNvPicPr>
      </xdr:nvPicPr>
      <xdr:blipFill>
        <a:blip r:embed="rId3"/>
        <a:stretch>
          <a:fillRect/>
        </a:stretch>
      </xdr:blipFill>
      <xdr:spPr>
        <a:xfrm>
          <a:off x="7404100" y="805421300"/>
          <a:ext cx="222250" cy="37465"/>
        </a:xfrm>
        <a:prstGeom prst="rect">
          <a:avLst/>
        </a:prstGeom>
        <a:noFill/>
        <a:ln w="9525">
          <a:noFill/>
        </a:ln>
      </xdr:spPr>
    </xdr:pic>
    <xdr:clientData/>
  </xdr:twoCellAnchor>
  <xdr:twoCellAnchor editAs="oneCell">
    <xdr:from>
      <xdr:col>5</xdr:col>
      <xdr:colOff>0</xdr:colOff>
      <xdr:row>741</xdr:row>
      <xdr:rowOff>0</xdr:rowOff>
    </xdr:from>
    <xdr:to>
      <xdr:col>5</xdr:col>
      <xdr:colOff>256540</xdr:colOff>
      <xdr:row>741</xdr:row>
      <xdr:rowOff>37465</xdr:rowOff>
    </xdr:to>
    <xdr:pic>
      <xdr:nvPicPr>
        <xdr:cNvPr id="38" name="Picture 6" descr="C:\Users\lenovo\AppData\Local\Temp\ksohtml\clip_image1182.png"/>
        <xdr:cNvPicPr>
          <a:picLocks noChangeAspect="1"/>
        </xdr:cNvPicPr>
      </xdr:nvPicPr>
      <xdr:blipFill>
        <a:blip r:embed="rId4"/>
        <a:stretch>
          <a:fillRect/>
        </a:stretch>
      </xdr:blipFill>
      <xdr:spPr>
        <a:xfrm>
          <a:off x="7404100" y="805421300"/>
          <a:ext cx="256540" cy="37465"/>
        </a:xfrm>
        <a:prstGeom prst="rect">
          <a:avLst/>
        </a:prstGeom>
        <a:noFill/>
        <a:ln w="9525">
          <a:noFill/>
        </a:ln>
      </xdr:spPr>
    </xdr:pic>
    <xdr:clientData/>
  </xdr:twoCellAnchor>
  <xdr:twoCellAnchor editAs="oneCell">
    <xdr:from>
      <xdr:col>5</xdr:col>
      <xdr:colOff>0</xdr:colOff>
      <xdr:row>741</xdr:row>
      <xdr:rowOff>0</xdr:rowOff>
    </xdr:from>
    <xdr:to>
      <xdr:col>5</xdr:col>
      <xdr:colOff>256540</xdr:colOff>
      <xdr:row>741</xdr:row>
      <xdr:rowOff>37465</xdr:rowOff>
    </xdr:to>
    <xdr:pic>
      <xdr:nvPicPr>
        <xdr:cNvPr id="39" name="Picture 7" descr="C:\Users\lenovo\AppData\Local\Temp\ksohtml\clip_image1183.png"/>
        <xdr:cNvPicPr>
          <a:picLocks noChangeAspect="1"/>
        </xdr:cNvPicPr>
      </xdr:nvPicPr>
      <xdr:blipFill>
        <a:blip r:embed="rId4"/>
        <a:stretch>
          <a:fillRect/>
        </a:stretch>
      </xdr:blipFill>
      <xdr:spPr>
        <a:xfrm>
          <a:off x="7404100" y="805421300"/>
          <a:ext cx="256540" cy="37465"/>
        </a:xfrm>
        <a:prstGeom prst="rect">
          <a:avLst/>
        </a:prstGeom>
        <a:noFill/>
        <a:ln w="9525">
          <a:noFill/>
        </a:ln>
      </xdr:spPr>
    </xdr:pic>
    <xdr:clientData/>
  </xdr:twoCellAnchor>
  <xdr:twoCellAnchor editAs="oneCell">
    <xdr:from>
      <xdr:col>5</xdr:col>
      <xdr:colOff>0</xdr:colOff>
      <xdr:row>741</xdr:row>
      <xdr:rowOff>0</xdr:rowOff>
    </xdr:from>
    <xdr:to>
      <xdr:col>5</xdr:col>
      <xdr:colOff>236220</xdr:colOff>
      <xdr:row>741</xdr:row>
      <xdr:rowOff>37465</xdr:rowOff>
    </xdr:to>
    <xdr:pic>
      <xdr:nvPicPr>
        <xdr:cNvPr id="40" name="Picture 4" descr="C:\Users\lenovo\AppData\Local\Temp\ksohtml\clip_image1180.png"/>
        <xdr:cNvPicPr>
          <a:picLocks noChangeAspect="1"/>
        </xdr:cNvPicPr>
      </xdr:nvPicPr>
      <xdr:blipFill>
        <a:blip r:embed="rId3"/>
        <a:stretch>
          <a:fillRect/>
        </a:stretch>
      </xdr:blipFill>
      <xdr:spPr>
        <a:xfrm>
          <a:off x="7404100" y="805421300"/>
          <a:ext cx="236220" cy="37465"/>
        </a:xfrm>
        <a:prstGeom prst="rect">
          <a:avLst/>
        </a:prstGeom>
        <a:noFill/>
        <a:ln w="9525">
          <a:noFill/>
        </a:ln>
      </xdr:spPr>
    </xdr:pic>
    <xdr:clientData/>
  </xdr:twoCellAnchor>
  <xdr:twoCellAnchor editAs="oneCell">
    <xdr:from>
      <xdr:col>5</xdr:col>
      <xdr:colOff>0</xdr:colOff>
      <xdr:row>741</xdr:row>
      <xdr:rowOff>0</xdr:rowOff>
    </xdr:from>
    <xdr:to>
      <xdr:col>5</xdr:col>
      <xdr:colOff>227965</xdr:colOff>
      <xdr:row>741</xdr:row>
      <xdr:rowOff>37465</xdr:rowOff>
    </xdr:to>
    <xdr:pic>
      <xdr:nvPicPr>
        <xdr:cNvPr id="41" name="Picture 5" descr="C:\Users\lenovo\AppData\Local\Temp\ksohtml\clip_image1181.png"/>
        <xdr:cNvPicPr>
          <a:picLocks noChangeAspect="1"/>
        </xdr:cNvPicPr>
      </xdr:nvPicPr>
      <xdr:blipFill>
        <a:blip r:embed="rId3"/>
        <a:stretch>
          <a:fillRect/>
        </a:stretch>
      </xdr:blipFill>
      <xdr:spPr>
        <a:xfrm>
          <a:off x="7404100" y="805421300"/>
          <a:ext cx="227965" cy="37465"/>
        </a:xfrm>
        <a:prstGeom prst="rect">
          <a:avLst/>
        </a:prstGeom>
        <a:noFill/>
        <a:ln w="9525">
          <a:noFill/>
        </a:ln>
      </xdr:spPr>
    </xdr:pic>
    <xdr:clientData/>
  </xdr:twoCellAnchor>
  <xdr:twoCellAnchor editAs="oneCell">
    <xdr:from>
      <xdr:col>5</xdr:col>
      <xdr:colOff>0</xdr:colOff>
      <xdr:row>741</xdr:row>
      <xdr:rowOff>0</xdr:rowOff>
    </xdr:from>
    <xdr:to>
      <xdr:col>5</xdr:col>
      <xdr:colOff>227965</xdr:colOff>
      <xdr:row>741</xdr:row>
      <xdr:rowOff>37465</xdr:rowOff>
    </xdr:to>
    <xdr:pic>
      <xdr:nvPicPr>
        <xdr:cNvPr id="42" name="Picture 5" descr="C:\Users\lenovo\AppData\Local\Temp\ksohtml\clip_image1181.png"/>
        <xdr:cNvPicPr>
          <a:picLocks noChangeAspect="1"/>
        </xdr:cNvPicPr>
      </xdr:nvPicPr>
      <xdr:blipFill>
        <a:blip r:embed="rId3"/>
        <a:stretch>
          <a:fillRect/>
        </a:stretch>
      </xdr:blipFill>
      <xdr:spPr>
        <a:xfrm>
          <a:off x="7404100" y="805421300"/>
          <a:ext cx="227965" cy="37465"/>
        </a:xfrm>
        <a:prstGeom prst="rect">
          <a:avLst/>
        </a:prstGeom>
        <a:noFill/>
        <a:ln w="9525">
          <a:noFill/>
        </a:ln>
      </xdr:spPr>
    </xdr:pic>
    <xdr:clientData/>
  </xdr:twoCellAnchor>
  <xdr:twoCellAnchor editAs="oneCell">
    <xdr:from>
      <xdr:col>5</xdr:col>
      <xdr:colOff>0</xdr:colOff>
      <xdr:row>741</xdr:row>
      <xdr:rowOff>0</xdr:rowOff>
    </xdr:from>
    <xdr:to>
      <xdr:col>5</xdr:col>
      <xdr:colOff>236220</xdr:colOff>
      <xdr:row>741</xdr:row>
      <xdr:rowOff>37465</xdr:rowOff>
    </xdr:to>
    <xdr:pic>
      <xdr:nvPicPr>
        <xdr:cNvPr id="43" name="Picture 1" descr="C:\Users\lenovo\AppData\Local\Temp\ksohtml\clip_image1177.png"/>
        <xdr:cNvPicPr>
          <a:picLocks noChangeAspect="1"/>
        </xdr:cNvPicPr>
      </xdr:nvPicPr>
      <xdr:blipFill>
        <a:blip r:embed="rId2"/>
        <a:stretch>
          <a:fillRect/>
        </a:stretch>
      </xdr:blipFill>
      <xdr:spPr>
        <a:xfrm>
          <a:off x="7404100" y="805421300"/>
          <a:ext cx="236220" cy="37465"/>
        </a:xfrm>
        <a:prstGeom prst="rect">
          <a:avLst/>
        </a:prstGeom>
        <a:noFill/>
        <a:ln w="9525">
          <a:noFill/>
        </a:ln>
      </xdr:spPr>
    </xdr:pic>
    <xdr:clientData/>
  </xdr:twoCellAnchor>
  <xdr:twoCellAnchor editAs="oneCell">
    <xdr:from>
      <xdr:col>5</xdr:col>
      <xdr:colOff>0</xdr:colOff>
      <xdr:row>741</xdr:row>
      <xdr:rowOff>0</xdr:rowOff>
    </xdr:from>
    <xdr:to>
      <xdr:col>5</xdr:col>
      <xdr:colOff>236220</xdr:colOff>
      <xdr:row>741</xdr:row>
      <xdr:rowOff>37465</xdr:rowOff>
    </xdr:to>
    <xdr:pic>
      <xdr:nvPicPr>
        <xdr:cNvPr id="44" name="Picture 4" descr="C:\Users\lenovo\AppData\Local\Temp\ksohtml\clip_image1180.png"/>
        <xdr:cNvPicPr>
          <a:picLocks noChangeAspect="1"/>
        </xdr:cNvPicPr>
      </xdr:nvPicPr>
      <xdr:blipFill>
        <a:blip r:embed="rId3"/>
        <a:stretch>
          <a:fillRect/>
        </a:stretch>
      </xdr:blipFill>
      <xdr:spPr>
        <a:xfrm>
          <a:off x="7404100" y="805421300"/>
          <a:ext cx="236220" cy="37465"/>
        </a:xfrm>
        <a:prstGeom prst="rect">
          <a:avLst/>
        </a:prstGeom>
        <a:noFill/>
        <a:ln w="9525">
          <a:noFill/>
        </a:ln>
      </xdr:spPr>
    </xdr:pic>
    <xdr:clientData/>
  </xdr:twoCellAnchor>
  <xdr:twoCellAnchor editAs="oneCell">
    <xdr:from>
      <xdr:col>5</xdr:col>
      <xdr:colOff>0</xdr:colOff>
      <xdr:row>741</xdr:row>
      <xdr:rowOff>0</xdr:rowOff>
    </xdr:from>
    <xdr:to>
      <xdr:col>5</xdr:col>
      <xdr:colOff>222250</xdr:colOff>
      <xdr:row>741</xdr:row>
      <xdr:rowOff>37465</xdr:rowOff>
    </xdr:to>
    <xdr:pic>
      <xdr:nvPicPr>
        <xdr:cNvPr id="45" name="Picture 5" descr="C:\Users\lenovo\AppData\Local\Temp\ksohtml\clip_image1181.png"/>
        <xdr:cNvPicPr>
          <a:picLocks noChangeAspect="1"/>
        </xdr:cNvPicPr>
      </xdr:nvPicPr>
      <xdr:blipFill>
        <a:blip r:embed="rId3"/>
        <a:stretch>
          <a:fillRect/>
        </a:stretch>
      </xdr:blipFill>
      <xdr:spPr>
        <a:xfrm>
          <a:off x="7404100" y="805421300"/>
          <a:ext cx="222250" cy="37465"/>
        </a:xfrm>
        <a:prstGeom prst="rect">
          <a:avLst/>
        </a:prstGeom>
        <a:noFill/>
        <a:ln w="9525">
          <a:noFill/>
        </a:ln>
      </xdr:spPr>
    </xdr:pic>
    <xdr:clientData/>
  </xdr:twoCellAnchor>
  <xdr:twoCellAnchor editAs="oneCell">
    <xdr:from>
      <xdr:col>5</xdr:col>
      <xdr:colOff>0</xdr:colOff>
      <xdr:row>741</xdr:row>
      <xdr:rowOff>0</xdr:rowOff>
    </xdr:from>
    <xdr:to>
      <xdr:col>5</xdr:col>
      <xdr:colOff>256540</xdr:colOff>
      <xdr:row>741</xdr:row>
      <xdr:rowOff>37465</xdr:rowOff>
    </xdr:to>
    <xdr:pic>
      <xdr:nvPicPr>
        <xdr:cNvPr id="46" name="Picture 6" descr="C:\Users\lenovo\AppData\Local\Temp\ksohtml\clip_image1182.png"/>
        <xdr:cNvPicPr>
          <a:picLocks noChangeAspect="1"/>
        </xdr:cNvPicPr>
      </xdr:nvPicPr>
      <xdr:blipFill>
        <a:blip r:embed="rId4"/>
        <a:stretch>
          <a:fillRect/>
        </a:stretch>
      </xdr:blipFill>
      <xdr:spPr>
        <a:xfrm>
          <a:off x="7404100" y="805421300"/>
          <a:ext cx="256540" cy="37465"/>
        </a:xfrm>
        <a:prstGeom prst="rect">
          <a:avLst/>
        </a:prstGeom>
        <a:noFill/>
        <a:ln w="9525">
          <a:noFill/>
        </a:ln>
      </xdr:spPr>
    </xdr:pic>
    <xdr:clientData/>
  </xdr:twoCellAnchor>
  <xdr:twoCellAnchor editAs="oneCell">
    <xdr:from>
      <xdr:col>5</xdr:col>
      <xdr:colOff>0</xdr:colOff>
      <xdr:row>741</xdr:row>
      <xdr:rowOff>0</xdr:rowOff>
    </xdr:from>
    <xdr:to>
      <xdr:col>5</xdr:col>
      <xdr:colOff>256540</xdr:colOff>
      <xdr:row>741</xdr:row>
      <xdr:rowOff>37465</xdr:rowOff>
    </xdr:to>
    <xdr:pic>
      <xdr:nvPicPr>
        <xdr:cNvPr id="47" name="Picture 7" descr="C:\Users\lenovo\AppData\Local\Temp\ksohtml\clip_image1183.png"/>
        <xdr:cNvPicPr>
          <a:picLocks noChangeAspect="1"/>
        </xdr:cNvPicPr>
      </xdr:nvPicPr>
      <xdr:blipFill>
        <a:blip r:embed="rId4"/>
        <a:stretch>
          <a:fillRect/>
        </a:stretch>
      </xdr:blipFill>
      <xdr:spPr>
        <a:xfrm>
          <a:off x="7404100" y="805421300"/>
          <a:ext cx="256540" cy="37465"/>
        </a:xfrm>
        <a:prstGeom prst="rect">
          <a:avLst/>
        </a:prstGeom>
        <a:noFill/>
        <a:ln w="9525">
          <a:noFill/>
        </a:ln>
      </xdr:spPr>
    </xdr:pic>
    <xdr:clientData/>
  </xdr:twoCellAnchor>
  <xdr:twoCellAnchor editAs="oneCell">
    <xdr:from>
      <xdr:col>5</xdr:col>
      <xdr:colOff>0</xdr:colOff>
      <xdr:row>741</xdr:row>
      <xdr:rowOff>0</xdr:rowOff>
    </xdr:from>
    <xdr:to>
      <xdr:col>5</xdr:col>
      <xdr:colOff>236220</xdr:colOff>
      <xdr:row>741</xdr:row>
      <xdr:rowOff>37465</xdr:rowOff>
    </xdr:to>
    <xdr:pic>
      <xdr:nvPicPr>
        <xdr:cNvPr id="48" name="Picture 4" descr="C:\Users\lenovo\AppData\Local\Temp\ksohtml\clip_image1180.png"/>
        <xdr:cNvPicPr>
          <a:picLocks noChangeAspect="1"/>
        </xdr:cNvPicPr>
      </xdr:nvPicPr>
      <xdr:blipFill>
        <a:blip r:embed="rId3"/>
        <a:stretch>
          <a:fillRect/>
        </a:stretch>
      </xdr:blipFill>
      <xdr:spPr>
        <a:xfrm>
          <a:off x="7404100" y="805421300"/>
          <a:ext cx="236220" cy="37465"/>
        </a:xfrm>
        <a:prstGeom prst="rect">
          <a:avLst/>
        </a:prstGeom>
        <a:noFill/>
        <a:ln w="9525">
          <a:noFill/>
        </a:ln>
      </xdr:spPr>
    </xdr:pic>
    <xdr:clientData/>
  </xdr:twoCellAnchor>
  <xdr:twoCellAnchor editAs="oneCell">
    <xdr:from>
      <xdr:col>5</xdr:col>
      <xdr:colOff>14605</xdr:colOff>
      <xdr:row>741</xdr:row>
      <xdr:rowOff>0</xdr:rowOff>
    </xdr:from>
    <xdr:to>
      <xdr:col>5</xdr:col>
      <xdr:colOff>241935</xdr:colOff>
      <xdr:row>741</xdr:row>
      <xdr:rowOff>37465</xdr:rowOff>
    </xdr:to>
    <xdr:pic>
      <xdr:nvPicPr>
        <xdr:cNvPr id="49" name="Picture 5" descr="C:\Users\lenovo\AppData\Local\Temp\ksohtml\clip_image1181.png"/>
        <xdr:cNvPicPr>
          <a:picLocks noChangeAspect="1"/>
        </xdr:cNvPicPr>
      </xdr:nvPicPr>
      <xdr:blipFill>
        <a:blip r:embed="rId3"/>
        <a:stretch>
          <a:fillRect/>
        </a:stretch>
      </xdr:blipFill>
      <xdr:spPr>
        <a:xfrm>
          <a:off x="7418705" y="805421300"/>
          <a:ext cx="227330" cy="37465"/>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288290</xdr:rowOff>
    </xdr:to>
    <xdr:pic>
      <xdr:nvPicPr>
        <xdr:cNvPr id="50" name="Picture 14" descr="clip_image294646"/>
        <xdr:cNvPicPr>
          <a:picLocks noChangeAspect="1"/>
        </xdr:cNvPicPr>
      </xdr:nvPicPr>
      <xdr:blipFill>
        <a:blip r:embed="rId1"/>
        <a:stretch>
          <a:fillRect/>
        </a:stretch>
      </xdr:blipFill>
      <xdr:spPr>
        <a:xfrm>
          <a:off x="18296255" y="805421300"/>
          <a:ext cx="93980" cy="28829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51"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52"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53"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54"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55"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56"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57"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58"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288290</xdr:rowOff>
    </xdr:to>
    <xdr:pic>
      <xdr:nvPicPr>
        <xdr:cNvPr id="59" name="Picture 14" descr="clip_image294646"/>
        <xdr:cNvPicPr>
          <a:picLocks noChangeAspect="1"/>
        </xdr:cNvPicPr>
      </xdr:nvPicPr>
      <xdr:blipFill>
        <a:blip r:embed="rId1"/>
        <a:stretch>
          <a:fillRect/>
        </a:stretch>
      </xdr:blipFill>
      <xdr:spPr>
        <a:xfrm>
          <a:off x="18296255" y="805421300"/>
          <a:ext cx="93980" cy="28829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60"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61"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62"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63"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64"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65"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66"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67"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288290</xdr:rowOff>
    </xdr:to>
    <xdr:pic>
      <xdr:nvPicPr>
        <xdr:cNvPr id="68" name="Picture 14" descr="clip_image294646"/>
        <xdr:cNvPicPr>
          <a:picLocks noChangeAspect="1"/>
        </xdr:cNvPicPr>
      </xdr:nvPicPr>
      <xdr:blipFill>
        <a:blip r:embed="rId1"/>
        <a:stretch>
          <a:fillRect/>
        </a:stretch>
      </xdr:blipFill>
      <xdr:spPr>
        <a:xfrm>
          <a:off x="18296255" y="805421300"/>
          <a:ext cx="93980" cy="28829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69"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70"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71"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72"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73"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74"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75"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76"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288290</xdr:rowOff>
    </xdr:to>
    <xdr:pic>
      <xdr:nvPicPr>
        <xdr:cNvPr id="77" name="Picture 14" descr="clip_image294646"/>
        <xdr:cNvPicPr>
          <a:picLocks noChangeAspect="1"/>
        </xdr:cNvPicPr>
      </xdr:nvPicPr>
      <xdr:blipFill>
        <a:blip r:embed="rId1"/>
        <a:stretch>
          <a:fillRect/>
        </a:stretch>
      </xdr:blipFill>
      <xdr:spPr>
        <a:xfrm>
          <a:off x="18296255" y="805421300"/>
          <a:ext cx="93980" cy="28829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78"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79"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80"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81"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82"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83"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308610</xdr:rowOff>
    </xdr:to>
    <xdr:pic>
      <xdr:nvPicPr>
        <xdr:cNvPr id="84" name="Picture 14" descr="clip_image294646"/>
        <xdr:cNvPicPr>
          <a:picLocks noChangeAspect="1"/>
        </xdr:cNvPicPr>
      </xdr:nvPicPr>
      <xdr:blipFill>
        <a:blip r:embed="rId1"/>
        <a:stretch>
          <a:fillRect/>
        </a:stretch>
      </xdr:blipFill>
      <xdr:spPr>
        <a:xfrm>
          <a:off x="18296255" y="805421300"/>
          <a:ext cx="93980" cy="308610"/>
        </a:xfrm>
        <a:prstGeom prst="rect">
          <a:avLst/>
        </a:prstGeom>
        <a:noFill/>
        <a:ln w="9525">
          <a:noFill/>
        </a:ln>
      </xdr:spPr>
    </xdr:pic>
    <xdr:clientData/>
  </xdr:twoCellAnchor>
  <xdr:twoCellAnchor editAs="oneCell">
    <xdr:from>
      <xdr:col>6</xdr:col>
      <xdr:colOff>0</xdr:colOff>
      <xdr:row>741</xdr:row>
      <xdr:rowOff>0</xdr:rowOff>
    </xdr:from>
    <xdr:to>
      <xdr:col>6</xdr:col>
      <xdr:colOff>93980</xdr:colOff>
      <xdr:row>741</xdr:row>
      <xdr:rowOff>337820</xdr:rowOff>
    </xdr:to>
    <xdr:pic>
      <xdr:nvPicPr>
        <xdr:cNvPr id="85" name="Picture 14" descr="clip_image294646"/>
        <xdr:cNvPicPr>
          <a:picLocks noChangeAspect="1"/>
        </xdr:cNvPicPr>
      </xdr:nvPicPr>
      <xdr:blipFill>
        <a:blip r:embed="rId1"/>
        <a:stretch>
          <a:fillRect/>
        </a:stretch>
      </xdr:blipFill>
      <xdr:spPr>
        <a:xfrm>
          <a:off x="18296255" y="805421300"/>
          <a:ext cx="93980" cy="33782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44"/>
  <sheetViews>
    <sheetView tabSelected="1" zoomScale="57" zoomScaleNormal="57" workbookViewId="0">
      <selection activeCell="F523" sqref="F523"/>
    </sheetView>
  </sheetViews>
  <sheetFormatPr defaultColWidth="9" defaultRowHeight="15.75"/>
  <cols>
    <col min="1" max="1" width="10.575" style="12" customWidth="1"/>
    <col min="2" max="2" width="35.3333333333333" style="13" customWidth="1"/>
    <col min="3" max="3" width="10.1416666666667" style="12" customWidth="1"/>
    <col min="4" max="4" width="14.6583333333333" style="14" customWidth="1"/>
    <col min="5" max="5" width="26.4583333333333" style="14" customWidth="1"/>
    <col min="6" max="6" width="142.941666666667" style="15" customWidth="1"/>
    <col min="7" max="16" width="18.3333333333333" style="16" customWidth="1"/>
    <col min="17" max="17" width="18.7583333333333" style="12" customWidth="1"/>
    <col min="18" max="18" width="18.9583333333333" style="12" customWidth="1"/>
    <col min="19" max="16384" width="9" style="17"/>
  </cols>
  <sheetData>
    <row r="1" s="1" customFormat="1" ht="57" customHeight="1" spans="1:19">
      <c r="A1" s="18" t="s">
        <v>0</v>
      </c>
      <c r="B1" s="19"/>
      <c r="C1" s="19"/>
      <c r="D1" s="20"/>
      <c r="E1" s="20"/>
      <c r="F1" s="21"/>
      <c r="G1" s="22"/>
      <c r="H1" s="22"/>
      <c r="I1" s="22"/>
      <c r="J1" s="22"/>
      <c r="K1" s="22"/>
      <c r="L1" s="22"/>
      <c r="M1" s="22"/>
      <c r="N1" s="22"/>
      <c r="O1" s="22"/>
      <c r="P1" s="22"/>
      <c r="Q1" s="19"/>
      <c r="R1" s="19"/>
    </row>
    <row r="2" s="2" customFormat="1" ht="42" customHeight="1" spans="1:19">
      <c r="A2" s="23" t="s">
        <v>1</v>
      </c>
      <c r="B2" s="24" t="s">
        <v>2</v>
      </c>
      <c r="C2" s="24" t="s">
        <v>3</v>
      </c>
      <c r="D2" s="24" t="s">
        <v>4</v>
      </c>
      <c r="E2" s="25" t="s">
        <v>5</v>
      </c>
      <c r="F2" s="26" t="s">
        <v>6</v>
      </c>
      <c r="G2" s="27" t="s">
        <v>7</v>
      </c>
      <c r="H2" s="28" t="s">
        <v>8</v>
      </c>
      <c r="I2" s="29"/>
      <c r="J2" s="29"/>
      <c r="K2" s="29"/>
      <c r="L2" s="27" t="s">
        <v>9</v>
      </c>
      <c r="M2" s="30" t="s">
        <v>8</v>
      </c>
      <c r="N2" s="29"/>
      <c r="O2" s="29"/>
      <c r="P2" s="31"/>
      <c r="Q2" s="32" t="s">
        <v>10</v>
      </c>
      <c r="R2" s="26" t="s">
        <v>11</v>
      </c>
      <c r="S2" s="25" t="s">
        <v>12</v>
      </c>
    </row>
    <row r="3" s="2" customFormat="1" ht="54" customHeight="1" spans="1:19">
      <c r="A3" s="33"/>
      <c r="B3" s="34"/>
      <c r="C3" s="34"/>
      <c r="D3" s="34"/>
      <c r="E3" s="34"/>
      <c r="F3" s="35"/>
      <c r="G3" s="36"/>
      <c r="H3" s="37"/>
      <c r="I3" s="38"/>
      <c r="J3" s="38"/>
      <c r="K3" s="38"/>
      <c r="L3" s="39"/>
      <c r="M3" s="38"/>
      <c r="N3" s="38"/>
      <c r="O3" s="38"/>
      <c r="P3" s="40"/>
      <c r="Q3" s="35"/>
      <c r="R3" s="35"/>
      <c r="S3" s="34"/>
    </row>
    <row r="4" s="2" customFormat="1" ht="91" customHeight="1" spans="1:19">
      <c r="A4" s="33"/>
      <c r="B4" s="34"/>
      <c r="C4" s="34"/>
      <c r="D4" s="34"/>
      <c r="E4" s="34"/>
      <c r="F4" s="35"/>
      <c r="G4" s="36"/>
      <c r="H4" s="41" t="s">
        <v>13</v>
      </c>
      <c r="I4" s="41" t="s">
        <v>14</v>
      </c>
      <c r="J4" s="41" t="s">
        <v>15</v>
      </c>
      <c r="K4" s="42" t="s">
        <v>16</v>
      </c>
      <c r="L4" s="39"/>
      <c r="M4" s="43" t="s">
        <v>13</v>
      </c>
      <c r="N4" s="41" t="s">
        <v>14</v>
      </c>
      <c r="O4" s="41" t="s">
        <v>15</v>
      </c>
      <c r="P4" s="41" t="s">
        <v>16</v>
      </c>
      <c r="Q4" s="35"/>
      <c r="R4" s="35"/>
      <c r="S4" s="34"/>
    </row>
    <row r="5" s="2" customFormat="1" ht="91" customHeight="1" spans="1:19">
      <c r="A5" s="44" t="s">
        <v>17</v>
      </c>
      <c r="B5" s="45"/>
      <c r="C5" s="45"/>
      <c r="D5" s="46"/>
      <c r="E5" s="34"/>
      <c r="F5" s="35"/>
      <c r="G5" s="36">
        <f>H5+I5+J5+K5</f>
        <v>47632</v>
      </c>
      <c r="H5" s="36">
        <f>H7+H552+H637+H665</f>
        <v>33834</v>
      </c>
      <c r="I5" s="36">
        <f>I7+I552+I637+I665</f>
        <v>6674</v>
      </c>
      <c r="J5" s="36">
        <f>J7+J552+J637+J665+J662</f>
        <v>1804</v>
      </c>
      <c r="K5" s="47">
        <f>K7+K552+K637+K665</f>
        <v>5320</v>
      </c>
      <c r="L5" s="36">
        <f>M5+N5+O5+P5</f>
        <v>47631.9992</v>
      </c>
      <c r="M5" s="48">
        <f>M7+M552+M637+M662+M665+M706+M716+M735</f>
        <v>33833.9992</v>
      </c>
      <c r="N5" s="48">
        <f>N7+N552+N637+N662+N665+N706+N716+N735</f>
        <v>6674</v>
      </c>
      <c r="O5" s="48">
        <f>O7+O552+O637+O662+O665+O706+O716+O735</f>
        <v>1804</v>
      </c>
      <c r="P5" s="48">
        <f>P7+P552+P637+P662+P665+P706+P716+P735</f>
        <v>5320</v>
      </c>
      <c r="Q5" s="35"/>
      <c r="R5" s="35"/>
      <c r="S5" s="34"/>
    </row>
    <row r="6" s="2" customFormat="1" ht="91" customHeight="1" spans="1:19">
      <c r="A6" s="44" t="s">
        <v>18</v>
      </c>
      <c r="B6" s="45"/>
      <c r="C6" s="45"/>
      <c r="D6" s="46"/>
      <c r="E6" s="34"/>
      <c r="F6" s="35"/>
      <c r="G6" s="36">
        <f>G8+G553+G638+G663+G666+156</f>
        <v>28089.0258</v>
      </c>
      <c r="H6" s="36">
        <f>H8+H553+H638+H663+H666</f>
        <v>20526.5148</v>
      </c>
      <c r="I6" s="36">
        <f>I8+I553+I638+I663+I666</f>
        <v>3983.961</v>
      </c>
      <c r="J6" s="36">
        <f>J8+J553+J638+J663+J666</f>
        <v>1212.55</v>
      </c>
      <c r="K6" s="36">
        <f>K8+K553+K638+K663+K666</f>
        <v>2210</v>
      </c>
      <c r="L6" s="36">
        <f>M6+N6+O6+P6</f>
        <v>27536.9408</v>
      </c>
      <c r="M6" s="48">
        <f>M8+M553+M62+M638+M663+M666+M707+M717+M737+156</f>
        <v>20393.6798</v>
      </c>
      <c r="N6" s="48">
        <f>N8+N553+N62+N638+N663+N666+N707+N717+N737</f>
        <v>3983.961</v>
      </c>
      <c r="O6" s="48">
        <f>O8+O553+O62+O638+O663+O666+O707+O717+O737</f>
        <v>1167.3</v>
      </c>
      <c r="P6" s="48">
        <f>P8+P553+P62+P638+P663+P666+P707+P717+P737</f>
        <v>1992</v>
      </c>
      <c r="Q6" s="35"/>
      <c r="R6" s="35"/>
      <c r="S6" s="34"/>
    </row>
    <row r="7" s="2" customFormat="1" ht="89" customHeight="1" spans="1:19">
      <c r="A7" s="49" t="s">
        <v>19</v>
      </c>
      <c r="B7" s="45"/>
      <c r="C7" s="45"/>
      <c r="D7" s="46"/>
      <c r="E7" s="34"/>
      <c r="F7" s="50"/>
      <c r="G7" s="36">
        <f t="shared" ref="G7:P7" si="0">G8+G468+G489+G496+G549</f>
        <v>34675</v>
      </c>
      <c r="H7" s="36">
        <f t="shared" si="0"/>
        <v>28627</v>
      </c>
      <c r="I7" s="36">
        <f t="shared" si="0"/>
        <v>6048</v>
      </c>
      <c r="J7" s="36">
        <f t="shared" si="0"/>
        <v>0</v>
      </c>
      <c r="K7" s="47">
        <f t="shared" si="0"/>
        <v>0</v>
      </c>
      <c r="L7" s="36">
        <f t="shared" si="0"/>
        <v>34194.3817</v>
      </c>
      <c r="M7" s="48">
        <f t="shared" si="0"/>
        <v>28073.3332</v>
      </c>
      <c r="N7" s="36">
        <f t="shared" si="0"/>
        <v>5800.504</v>
      </c>
      <c r="O7" s="36">
        <f t="shared" si="0"/>
        <v>0</v>
      </c>
      <c r="P7" s="36">
        <f t="shared" si="0"/>
        <v>0</v>
      </c>
      <c r="Q7" s="51"/>
      <c r="R7" s="33"/>
      <c r="S7" s="52"/>
    </row>
    <row r="8" s="2" customFormat="1" ht="56" customHeight="1" spans="1:19">
      <c r="A8" s="53" t="s">
        <v>20</v>
      </c>
      <c r="B8" s="54" t="s">
        <v>21</v>
      </c>
      <c r="C8" s="55"/>
      <c r="D8" s="55"/>
      <c r="E8" s="56"/>
      <c r="F8" s="57" t="s">
        <v>22</v>
      </c>
      <c r="G8" s="36">
        <f>G9+G368+G377+G380+G417+G425+G464+G466</f>
        <v>20991.3625</v>
      </c>
      <c r="H8" s="36">
        <f t="shared" ref="G8:P8" si="1">H9+H368+H377+H380+H417+H425+H464+H466</f>
        <v>17332.4015</v>
      </c>
      <c r="I8" s="36">
        <f t="shared" si="1"/>
        <v>3658.961</v>
      </c>
      <c r="J8" s="36">
        <f t="shared" si="1"/>
        <v>0</v>
      </c>
      <c r="K8" s="36">
        <f t="shared" si="1"/>
        <v>0</v>
      </c>
      <c r="L8" s="36">
        <f t="shared" si="1"/>
        <v>20564.0155</v>
      </c>
      <c r="M8" s="36">
        <f t="shared" si="1"/>
        <v>16859.6505</v>
      </c>
      <c r="N8" s="36">
        <f t="shared" si="1"/>
        <v>3420.865</v>
      </c>
      <c r="O8" s="36">
        <f t="shared" si="1"/>
        <v>0</v>
      </c>
      <c r="P8" s="36">
        <f t="shared" si="1"/>
        <v>0</v>
      </c>
      <c r="Q8" s="51"/>
      <c r="R8" s="33"/>
      <c r="S8" s="52"/>
    </row>
    <row r="9" s="3" customFormat="1" ht="80" customHeight="1" spans="1:19">
      <c r="A9" s="58" t="s">
        <v>23</v>
      </c>
      <c r="B9" s="59" t="s">
        <v>24</v>
      </c>
      <c r="C9" s="60"/>
      <c r="D9" s="60"/>
      <c r="E9" s="61"/>
      <c r="F9" s="62" t="s">
        <v>25</v>
      </c>
      <c r="G9" s="63">
        <f t="shared" ref="G9:P9" si="2">G10+G72+G193+G209+G265+G354</f>
        <v>9171.0935</v>
      </c>
      <c r="H9" s="63">
        <f t="shared" si="2"/>
        <v>7483.1845</v>
      </c>
      <c r="I9" s="63">
        <f t="shared" si="2"/>
        <v>1687.909</v>
      </c>
      <c r="J9" s="63">
        <f t="shared" si="2"/>
        <v>0</v>
      </c>
      <c r="K9" s="63">
        <f t="shared" si="2"/>
        <v>0</v>
      </c>
      <c r="L9" s="63">
        <f t="shared" si="2"/>
        <v>8929.9675</v>
      </c>
      <c r="M9" s="63">
        <f t="shared" si="2"/>
        <v>7261.6545</v>
      </c>
      <c r="N9" s="63">
        <f t="shared" si="2"/>
        <v>1599.813</v>
      </c>
      <c r="O9" s="63">
        <f t="shared" si="2"/>
        <v>0</v>
      </c>
      <c r="P9" s="63">
        <f t="shared" si="2"/>
        <v>0</v>
      </c>
      <c r="Q9" s="64"/>
      <c r="R9" s="65"/>
      <c r="S9" s="66"/>
    </row>
    <row r="10" s="3" customFormat="1" ht="80" customHeight="1" spans="1:19">
      <c r="A10" s="67" t="s">
        <v>26</v>
      </c>
      <c r="B10" s="59" t="s">
        <v>27</v>
      </c>
      <c r="C10" s="60"/>
      <c r="D10" s="60"/>
      <c r="E10" s="61"/>
      <c r="F10" s="62" t="s">
        <v>28</v>
      </c>
      <c r="G10" s="63">
        <f t="shared" ref="G10:P10" si="3">G11+G27+G43+G49+G63+G66+G70</f>
        <v>2748.672</v>
      </c>
      <c r="H10" s="63">
        <f t="shared" si="3"/>
        <v>2748.672</v>
      </c>
      <c r="I10" s="63">
        <f t="shared" si="3"/>
        <v>0</v>
      </c>
      <c r="J10" s="63">
        <f t="shared" si="3"/>
        <v>0</v>
      </c>
      <c r="K10" s="63">
        <f t="shared" si="3"/>
        <v>0</v>
      </c>
      <c r="L10" s="63">
        <f t="shared" si="3"/>
        <v>2718.999</v>
      </c>
      <c r="M10" s="63">
        <f t="shared" si="3"/>
        <v>2718.999</v>
      </c>
      <c r="N10" s="63">
        <f t="shared" si="3"/>
        <v>0</v>
      </c>
      <c r="O10" s="63">
        <f t="shared" si="3"/>
        <v>0</v>
      </c>
      <c r="P10" s="63">
        <f t="shared" si="3"/>
        <v>0</v>
      </c>
      <c r="Q10" s="64"/>
      <c r="R10" s="65"/>
      <c r="S10" s="66"/>
    </row>
    <row r="11" s="3" customFormat="1" ht="80" customHeight="1" spans="1:19">
      <c r="A11" s="65">
        <v>1.1</v>
      </c>
      <c r="B11" s="59" t="s">
        <v>29</v>
      </c>
      <c r="C11" s="68" t="s">
        <v>30</v>
      </c>
      <c r="D11" s="60" t="s">
        <v>31</v>
      </c>
      <c r="E11" s="69" t="s">
        <v>32</v>
      </c>
      <c r="F11" s="62" t="s">
        <v>33</v>
      </c>
      <c r="G11" s="63">
        <f t="shared" ref="G11:P11" si="4">SUM(G12:G26)</f>
        <v>797.004</v>
      </c>
      <c r="H11" s="63">
        <f t="shared" si="4"/>
        <v>797.004</v>
      </c>
      <c r="I11" s="63">
        <f t="shared" si="4"/>
        <v>0</v>
      </c>
      <c r="J11" s="63">
        <f t="shared" si="4"/>
        <v>0</v>
      </c>
      <c r="K11" s="63">
        <f t="shared" si="4"/>
        <v>0</v>
      </c>
      <c r="L11" s="63">
        <f t="shared" si="4"/>
        <v>797.004</v>
      </c>
      <c r="M11" s="63">
        <f t="shared" si="4"/>
        <v>797.004</v>
      </c>
      <c r="N11" s="63">
        <f t="shared" si="4"/>
        <v>0</v>
      </c>
      <c r="O11" s="63">
        <f t="shared" si="4"/>
        <v>0</v>
      </c>
      <c r="P11" s="63">
        <f t="shared" si="4"/>
        <v>0</v>
      </c>
      <c r="Q11" s="70"/>
      <c r="R11" s="65"/>
      <c r="S11" s="66"/>
    </row>
    <row r="12" s="3" customFormat="1" ht="100" customHeight="1" spans="1:19">
      <c r="A12" s="64">
        <v>1</v>
      </c>
      <c r="B12" s="71" t="s">
        <v>34</v>
      </c>
      <c r="C12" s="68" t="s">
        <v>30</v>
      </c>
      <c r="D12" s="60" t="s">
        <v>31</v>
      </c>
      <c r="E12" s="68" t="s">
        <v>35</v>
      </c>
      <c r="F12" s="72" t="s">
        <v>36</v>
      </c>
      <c r="G12" s="73">
        <v>59.82</v>
      </c>
      <c r="H12" s="73">
        <v>59.82</v>
      </c>
      <c r="I12" s="73"/>
      <c r="J12" s="73"/>
      <c r="K12" s="73"/>
      <c r="L12" s="73">
        <v>59.82</v>
      </c>
      <c r="M12" s="73">
        <v>59.82</v>
      </c>
      <c r="N12" s="73"/>
      <c r="O12" s="73"/>
      <c r="P12" s="73"/>
      <c r="Q12" s="74" t="s">
        <v>37</v>
      </c>
      <c r="R12" s="75" t="s">
        <v>35</v>
      </c>
      <c r="S12" s="76" t="s">
        <v>38</v>
      </c>
    </row>
    <row r="13" s="3" customFormat="1" ht="100" customHeight="1" spans="1:19">
      <c r="A13" s="64">
        <v>2</v>
      </c>
      <c r="B13" s="71" t="s">
        <v>39</v>
      </c>
      <c r="C13" s="68" t="s">
        <v>30</v>
      </c>
      <c r="D13" s="60" t="s">
        <v>31</v>
      </c>
      <c r="E13" s="68" t="s">
        <v>40</v>
      </c>
      <c r="F13" s="72" t="s">
        <v>41</v>
      </c>
      <c r="G13" s="73">
        <v>90.12</v>
      </c>
      <c r="H13" s="73">
        <v>90.12</v>
      </c>
      <c r="I13" s="73"/>
      <c r="J13" s="73"/>
      <c r="K13" s="73"/>
      <c r="L13" s="73">
        <v>90.12</v>
      </c>
      <c r="M13" s="73">
        <v>90.12</v>
      </c>
      <c r="N13" s="73"/>
      <c r="O13" s="73"/>
      <c r="P13" s="73"/>
      <c r="Q13" s="74" t="s">
        <v>37</v>
      </c>
      <c r="R13" s="75" t="s">
        <v>40</v>
      </c>
      <c r="S13" s="76" t="s">
        <v>38</v>
      </c>
    </row>
    <row r="14" s="3" customFormat="1" ht="100" customHeight="1" spans="1:19">
      <c r="A14" s="64">
        <v>3</v>
      </c>
      <c r="B14" s="71" t="s">
        <v>42</v>
      </c>
      <c r="C14" s="68" t="s">
        <v>30</v>
      </c>
      <c r="D14" s="60" t="s">
        <v>31</v>
      </c>
      <c r="E14" s="68" t="s">
        <v>43</v>
      </c>
      <c r="F14" s="72" t="s">
        <v>44</v>
      </c>
      <c r="G14" s="73">
        <v>35.7</v>
      </c>
      <c r="H14" s="73">
        <v>35.7</v>
      </c>
      <c r="I14" s="73"/>
      <c r="J14" s="73"/>
      <c r="K14" s="73"/>
      <c r="L14" s="73">
        <v>35.7</v>
      </c>
      <c r="M14" s="73">
        <v>35.7</v>
      </c>
      <c r="N14" s="73"/>
      <c r="O14" s="73"/>
      <c r="P14" s="73"/>
      <c r="Q14" s="74" t="s">
        <v>37</v>
      </c>
      <c r="R14" s="75" t="s">
        <v>43</v>
      </c>
      <c r="S14" s="76" t="s">
        <v>38</v>
      </c>
    </row>
    <row r="15" s="3" customFormat="1" ht="100" customHeight="1" spans="1:19">
      <c r="A15" s="64">
        <v>4</v>
      </c>
      <c r="B15" s="71" t="s">
        <v>45</v>
      </c>
      <c r="C15" s="68" t="s">
        <v>30</v>
      </c>
      <c r="D15" s="60" t="s">
        <v>46</v>
      </c>
      <c r="E15" s="68" t="s">
        <v>47</v>
      </c>
      <c r="F15" s="72" t="s">
        <v>48</v>
      </c>
      <c r="G15" s="73">
        <v>40.89</v>
      </c>
      <c r="H15" s="73">
        <v>40.89</v>
      </c>
      <c r="I15" s="73"/>
      <c r="J15" s="73"/>
      <c r="K15" s="73"/>
      <c r="L15" s="73">
        <v>40.89</v>
      </c>
      <c r="M15" s="73">
        <v>40.89</v>
      </c>
      <c r="N15" s="73"/>
      <c r="O15" s="73"/>
      <c r="P15" s="73"/>
      <c r="Q15" s="74" t="s">
        <v>37</v>
      </c>
      <c r="R15" s="75" t="s">
        <v>47</v>
      </c>
      <c r="S15" s="76" t="s">
        <v>38</v>
      </c>
    </row>
    <row r="16" s="3" customFormat="1" ht="131" customHeight="1" spans="1:19">
      <c r="A16" s="64">
        <v>5</v>
      </c>
      <c r="B16" s="71" t="s">
        <v>49</v>
      </c>
      <c r="C16" s="68" t="s">
        <v>30</v>
      </c>
      <c r="D16" s="60" t="s">
        <v>31</v>
      </c>
      <c r="E16" s="68" t="s">
        <v>50</v>
      </c>
      <c r="F16" s="72" t="s">
        <v>51</v>
      </c>
      <c r="G16" s="73">
        <v>68.88</v>
      </c>
      <c r="H16" s="73">
        <v>68.88</v>
      </c>
      <c r="I16" s="73"/>
      <c r="J16" s="73"/>
      <c r="K16" s="73"/>
      <c r="L16" s="73">
        <v>68.88</v>
      </c>
      <c r="M16" s="73">
        <v>68.88</v>
      </c>
      <c r="N16" s="73"/>
      <c r="O16" s="73"/>
      <c r="P16" s="73"/>
      <c r="Q16" s="74" t="s">
        <v>37</v>
      </c>
      <c r="R16" s="75" t="s">
        <v>50</v>
      </c>
      <c r="S16" s="76" t="s">
        <v>38</v>
      </c>
    </row>
    <row r="17" s="3" customFormat="1" ht="181" customHeight="1" spans="1:19">
      <c r="A17" s="64">
        <v>6</v>
      </c>
      <c r="B17" s="71" t="s">
        <v>52</v>
      </c>
      <c r="C17" s="68" t="s">
        <v>30</v>
      </c>
      <c r="D17" s="60" t="s">
        <v>31</v>
      </c>
      <c r="E17" s="68" t="s">
        <v>53</v>
      </c>
      <c r="F17" s="72" t="s">
        <v>54</v>
      </c>
      <c r="G17" s="73">
        <v>63.666</v>
      </c>
      <c r="H17" s="73">
        <v>63.666</v>
      </c>
      <c r="I17" s="73"/>
      <c r="J17" s="73"/>
      <c r="K17" s="73"/>
      <c r="L17" s="73">
        <v>63.666</v>
      </c>
      <c r="M17" s="73">
        <v>63.666</v>
      </c>
      <c r="N17" s="73"/>
      <c r="O17" s="73"/>
      <c r="P17" s="73"/>
      <c r="Q17" s="74" t="s">
        <v>37</v>
      </c>
      <c r="R17" s="75" t="s">
        <v>53</v>
      </c>
      <c r="S17" s="76" t="s">
        <v>38</v>
      </c>
    </row>
    <row r="18" s="3" customFormat="1" ht="86" customHeight="1" spans="1:19">
      <c r="A18" s="64">
        <v>7</v>
      </c>
      <c r="B18" s="71" t="s">
        <v>55</v>
      </c>
      <c r="C18" s="68" t="s">
        <v>30</v>
      </c>
      <c r="D18" s="60" t="s">
        <v>31</v>
      </c>
      <c r="E18" s="68" t="s">
        <v>56</v>
      </c>
      <c r="F18" s="72" t="s">
        <v>57</v>
      </c>
      <c r="G18" s="73">
        <v>7.23</v>
      </c>
      <c r="H18" s="73">
        <v>7.23</v>
      </c>
      <c r="I18" s="73"/>
      <c r="J18" s="73"/>
      <c r="K18" s="73"/>
      <c r="L18" s="73">
        <v>7.23</v>
      </c>
      <c r="M18" s="73">
        <v>7.23</v>
      </c>
      <c r="N18" s="73"/>
      <c r="O18" s="73"/>
      <c r="P18" s="73"/>
      <c r="Q18" s="74" t="s">
        <v>37</v>
      </c>
      <c r="R18" s="75" t="s">
        <v>56</v>
      </c>
      <c r="S18" s="76" t="s">
        <v>38</v>
      </c>
    </row>
    <row r="19" s="3" customFormat="1" ht="86" customHeight="1" spans="1:19">
      <c r="A19" s="64">
        <v>8</v>
      </c>
      <c r="B19" s="71" t="s">
        <v>58</v>
      </c>
      <c r="C19" s="68" t="s">
        <v>30</v>
      </c>
      <c r="D19" s="60" t="s">
        <v>31</v>
      </c>
      <c r="E19" s="68" t="s">
        <v>59</v>
      </c>
      <c r="F19" s="72" t="s">
        <v>60</v>
      </c>
      <c r="G19" s="73">
        <v>54.24</v>
      </c>
      <c r="H19" s="73">
        <v>54.24</v>
      </c>
      <c r="I19" s="73"/>
      <c r="J19" s="73"/>
      <c r="K19" s="73"/>
      <c r="L19" s="73">
        <v>54.24</v>
      </c>
      <c r="M19" s="73">
        <v>54.24</v>
      </c>
      <c r="N19" s="73"/>
      <c r="O19" s="73"/>
      <c r="P19" s="73"/>
      <c r="Q19" s="74" t="s">
        <v>37</v>
      </c>
      <c r="R19" s="75" t="s">
        <v>59</v>
      </c>
      <c r="S19" s="76" t="s">
        <v>38</v>
      </c>
    </row>
    <row r="20" s="3" customFormat="1" ht="153" customHeight="1" spans="1:19">
      <c r="A20" s="64">
        <v>9</v>
      </c>
      <c r="B20" s="71" t="s">
        <v>61</v>
      </c>
      <c r="C20" s="68" t="s">
        <v>30</v>
      </c>
      <c r="D20" s="60" t="s">
        <v>31</v>
      </c>
      <c r="E20" s="68" t="s">
        <v>62</v>
      </c>
      <c r="F20" s="72" t="s">
        <v>63</v>
      </c>
      <c r="G20" s="73">
        <v>55.662</v>
      </c>
      <c r="H20" s="73">
        <v>55.662</v>
      </c>
      <c r="I20" s="73"/>
      <c r="J20" s="73"/>
      <c r="K20" s="73"/>
      <c r="L20" s="73">
        <v>55.662</v>
      </c>
      <c r="M20" s="73">
        <v>55.662</v>
      </c>
      <c r="N20" s="73"/>
      <c r="O20" s="73"/>
      <c r="P20" s="73"/>
      <c r="Q20" s="74" t="s">
        <v>37</v>
      </c>
      <c r="R20" s="75" t="s">
        <v>62</v>
      </c>
      <c r="S20" s="76" t="s">
        <v>38</v>
      </c>
    </row>
    <row r="21" s="3" customFormat="1" ht="100" customHeight="1" spans="1:19">
      <c r="A21" s="64">
        <v>10</v>
      </c>
      <c r="B21" s="71" t="s">
        <v>64</v>
      </c>
      <c r="C21" s="68" t="s">
        <v>30</v>
      </c>
      <c r="D21" s="60" t="s">
        <v>31</v>
      </c>
      <c r="E21" s="68" t="s">
        <v>65</v>
      </c>
      <c r="F21" s="72" t="s">
        <v>66</v>
      </c>
      <c r="G21" s="73">
        <v>56.46</v>
      </c>
      <c r="H21" s="73">
        <v>56.46</v>
      </c>
      <c r="I21" s="73"/>
      <c r="J21" s="73"/>
      <c r="K21" s="73"/>
      <c r="L21" s="73">
        <v>56.46</v>
      </c>
      <c r="M21" s="73">
        <v>56.46</v>
      </c>
      <c r="N21" s="73"/>
      <c r="O21" s="73"/>
      <c r="P21" s="73"/>
      <c r="Q21" s="74" t="s">
        <v>37</v>
      </c>
      <c r="R21" s="75" t="s">
        <v>65</v>
      </c>
      <c r="S21" s="76" t="s">
        <v>38</v>
      </c>
    </row>
    <row r="22" s="3" customFormat="1" ht="165" customHeight="1" spans="1:19">
      <c r="A22" s="64">
        <v>11</v>
      </c>
      <c r="B22" s="71" t="s">
        <v>67</v>
      </c>
      <c r="C22" s="68" t="s">
        <v>30</v>
      </c>
      <c r="D22" s="60" t="s">
        <v>68</v>
      </c>
      <c r="E22" s="68" t="s">
        <v>69</v>
      </c>
      <c r="F22" s="72" t="s">
        <v>70</v>
      </c>
      <c r="G22" s="73">
        <v>55.5</v>
      </c>
      <c r="H22" s="73">
        <v>55.5</v>
      </c>
      <c r="I22" s="73"/>
      <c r="J22" s="73"/>
      <c r="K22" s="73"/>
      <c r="L22" s="73">
        <v>55.5</v>
      </c>
      <c r="M22" s="73">
        <v>55.5</v>
      </c>
      <c r="N22" s="73"/>
      <c r="O22" s="73"/>
      <c r="P22" s="73"/>
      <c r="Q22" s="74" t="s">
        <v>37</v>
      </c>
      <c r="R22" s="75" t="s">
        <v>69</v>
      </c>
      <c r="S22" s="76" t="s">
        <v>38</v>
      </c>
    </row>
    <row r="23" s="3" customFormat="1" ht="100" customHeight="1" spans="1:19">
      <c r="A23" s="64">
        <v>12</v>
      </c>
      <c r="B23" s="71" t="s">
        <v>71</v>
      </c>
      <c r="C23" s="68" t="s">
        <v>30</v>
      </c>
      <c r="D23" s="60" t="s">
        <v>31</v>
      </c>
      <c r="E23" s="68" t="s">
        <v>72</v>
      </c>
      <c r="F23" s="72" t="s">
        <v>73</v>
      </c>
      <c r="G23" s="73">
        <v>43.5</v>
      </c>
      <c r="H23" s="73">
        <v>43.5</v>
      </c>
      <c r="I23" s="73"/>
      <c r="J23" s="73"/>
      <c r="K23" s="73"/>
      <c r="L23" s="73">
        <v>43.5</v>
      </c>
      <c r="M23" s="73">
        <v>43.5</v>
      </c>
      <c r="N23" s="73"/>
      <c r="O23" s="73"/>
      <c r="P23" s="73"/>
      <c r="Q23" s="74" t="s">
        <v>37</v>
      </c>
      <c r="R23" s="75" t="s">
        <v>72</v>
      </c>
      <c r="S23" s="76" t="s">
        <v>38</v>
      </c>
    </row>
    <row r="24" s="3" customFormat="1" ht="100" customHeight="1" spans="1:19">
      <c r="A24" s="64">
        <v>13</v>
      </c>
      <c r="B24" s="71" t="s">
        <v>74</v>
      </c>
      <c r="C24" s="68" t="s">
        <v>30</v>
      </c>
      <c r="D24" s="60" t="s">
        <v>31</v>
      </c>
      <c r="E24" s="68" t="s">
        <v>75</v>
      </c>
      <c r="F24" s="72" t="s">
        <v>76</v>
      </c>
      <c r="G24" s="73">
        <v>70.26</v>
      </c>
      <c r="H24" s="73">
        <v>70.26</v>
      </c>
      <c r="I24" s="73"/>
      <c r="J24" s="73"/>
      <c r="K24" s="73"/>
      <c r="L24" s="73">
        <v>70.26</v>
      </c>
      <c r="M24" s="73">
        <v>70.26</v>
      </c>
      <c r="N24" s="73"/>
      <c r="O24" s="73"/>
      <c r="P24" s="73"/>
      <c r="Q24" s="74" t="s">
        <v>37</v>
      </c>
      <c r="R24" s="75" t="s">
        <v>75</v>
      </c>
      <c r="S24" s="76" t="s">
        <v>38</v>
      </c>
    </row>
    <row r="25" s="3" customFormat="1" ht="133" customHeight="1" spans="1:19">
      <c r="A25" s="64">
        <v>14</v>
      </c>
      <c r="B25" s="71" t="s">
        <v>77</v>
      </c>
      <c r="C25" s="68" t="s">
        <v>30</v>
      </c>
      <c r="D25" s="60" t="s">
        <v>78</v>
      </c>
      <c r="E25" s="68" t="s">
        <v>79</v>
      </c>
      <c r="F25" s="72" t="s">
        <v>80</v>
      </c>
      <c r="G25" s="73">
        <v>72.036</v>
      </c>
      <c r="H25" s="73">
        <v>72.036</v>
      </c>
      <c r="I25" s="73"/>
      <c r="J25" s="73"/>
      <c r="K25" s="73"/>
      <c r="L25" s="73">
        <v>72.036</v>
      </c>
      <c r="M25" s="73">
        <v>72.036</v>
      </c>
      <c r="N25" s="73"/>
      <c r="O25" s="73"/>
      <c r="P25" s="73"/>
      <c r="Q25" s="74" t="s">
        <v>37</v>
      </c>
      <c r="R25" s="75" t="s">
        <v>79</v>
      </c>
      <c r="S25" s="76" t="s">
        <v>38</v>
      </c>
    </row>
    <row r="26" s="3" customFormat="1" ht="133" customHeight="1" spans="1:19">
      <c r="A26" s="64">
        <v>15</v>
      </c>
      <c r="B26" s="71" t="s">
        <v>81</v>
      </c>
      <c r="C26" s="68" t="s">
        <v>30</v>
      </c>
      <c r="D26" s="60" t="s">
        <v>78</v>
      </c>
      <c r="E26" s="68" t="s">
        <v>82</v>
      </c>
      <c r="F26" s="72" t="s">
        <v>83</v>
      </c>
      <c r="G26" s="73">
        <v>23.04</v>
      </c>
      <c r="H26" s="73">
        <v>23.04</v>
      </c>
      <c r="I26" s="73"/>
      <c r="J26" s="73"/>
      <c r="K26" s="73"/>
      <c r="L26" s="73">
        <v>23.04</v>
      </c>
      <c r="M26" s="73">
        <v>23.04</v>
      </c>
      <c r="N26" s="73"/>
      <c r="O26" s="73"/>
      <c r="P26" s="73"/>
      <c r="Q26" s="74" t="s">
        <v>37</v>
      </c>
      <c r="R26" s="75" t="s">
        <v>82</v>
      </c>
      <c r="S26" s="76" t="s">
        <v>38</v>
      </c>
    </row>
    <row r="27" s="3" customFormat="1" ht="85" customHeight="1" spans="1:19">
      <c r="A27" s="65">
        <v>1.2</v>
      </c>
      <c r="B27" s="59" t="s">
        <v>84</v>
      </c>
      <c r="C27" s="68" t="s">
        <v>30</v>
      </c>
      <c r="D27" s="60" t="s">
        <v>31</v>
      </c>
      <c r="E27" s="69" t="s">
        <v>32</v>
      </c>
      <c r="F27" s="62" t="s">
        <v>85</v>
      </c>
      <c r="G27" s="63">
        <f t="shared" ref="G27:P27" si="5">SUM(G28:G42)</f>
        <v>1474.869</v>
      </c>
      <c r="H27" s="63">
        <f t="shared" si="5"/>
        <v>1474.869</v>
      </c>
      <c r="I27" s="63">
        <f t="shared" si="5"/>
        <v>0</v>
      </c>
      <c r="J27" s="63">
        <f t="shared" si="5"/>
        <v>0</v>
      </c>
      <c r="K27" s="63">
        <f t="shared" si="5"/>
        <v>0</v>
      </c>
      <c r="L27" s="63">
        <f t="shared" si="5"/>
        <v>1474.869</v>
      </c>
      <c r="M27" s="63">
        <f t="shared" si="5"/>
        <v>1474.869</v>
      </c>
      <c r="N27" s="63">
        <f t="shared" si="5"/>
        <v>0</v>
      </c>
      <c r="O27" s="63">
        <f t="shared" si="5"/>
        <v>0</v>
      </c>
      <c r="P27" s="63">
        <f t="shared" si="5"/>
        <v>0</v>
      </c>
      <c r="Q27" s="70"/>
      <c r="R27" s="65"/>
      <c r="S27" s="76" t="s">
        <v>38</v>
      </c>
    </row>
    <row r="28" s="3" customFormat="1" ht="95" customHeight="1" spans="1:19">
      <c r="A28" s="64">
        <v>1</v>
      </c>
      <c r="B28" s="71" t="s">
        <v>86</v>
      </c>
      <c r="C28" s="68" t="s">
        <v>30</v>
      </c>
      <c r="D28" s="60" t="s">
        <v>31</v>
      </c>
      <c r="E28" s="68" t="s">
        <v>35</v>
      </c>
      <c r="F28" s="72" t="s">
        <v>87</v>
      </c>
      <c r="G28" s="73">
        <v>60.78</v>
      </c>
      <c r="H28" s="73">
        <v>60.78</v>
      </c>
      <c r="I28" s="73"/>
      <c r="J28" s="73"/>
      <c r="K28" s="73"/>
      <c r="L28" s="73">
        <v>60.78</v>
      </c>
      <c r="M28" s="73">
        <v>60.78</v>
      </c>
      <c r="N28" s="73"/>
      <c r="O28" s="73"/>
      <c r="P28" s="73"/>
      <c r="Q28" s="74" t="s">
        <v>88</v>
      </c>
      <c r="R28" s="74" t="s">
        <v>35</v>
      </c>
      <c r="S28" s="76" t="s">
        <v>38</v>
      </c>
    </row>
    <row r="29" s="3" customFormat="1" ht="113" customHeight="1" spans="1:19">
      <c r="A29" s="64">
        <v>2</v>
      </c>
      <c r="B29" s="71" t="s">
        <v>89</v>
      </c>
      <c r="C29" s="68" t="s">
        <v>30</v>
      </c>
      <c r="D29" s="60" t="s">
        <v>31</v>
      </c>
      <c r="E29" s="68" t="s">
        <v>40</v>
      </c>
      <c r="F29" s="72" t="s">
        <v>90</v>
      </c>
      <c r="G29" s="73">
        <v>170.64</v>
      </c>
      <c r="H29" s="73">
        <v>170.64</v>
      </c>
      <c r="I29" s="73"/>
      <c r="J29" s="73"/>
      <c r="K29" s="73"/>
      <c r="L29" s="73">
        <v>170.64</v>
      </c>
      <c r="M29" s="73">
        <v>170.64</v>
      </c>
      <c r="N29" s="73"/>
      <c r="O29" s="73"/>
      <c r="P29" s="73"/>
      <c r="Q29" s="74" t="s">
        <v>88</v>
      </c>
      <c r="R29" s="75" t="s">
        <v>40</v>
      </c>
      <c r="S29" s="76" t="s">
        <v>38</v>
      </c>
    </row>
    <row r="30" s="3" customFormat="1" ht="95" customHeight="1" spans="1:19">
      <c r="A30" s="64">
        <v>3</v>
      </c>
      <c r="B30" s="71" t="s">
        <v>91</v>
      </c>
      <c r="C30" s="68" t="s">
        <v>30</v>
      </c>
      <c r="D30" s="60" t="s">
        <v>31</v>
      </c>
      <c r="E30" s="68" t="s">
        <v>43</v>
      </c>
      <c r="F30" s="72" t="s">
        <v>92</v>
      </c>
      <c r="G30" s="73">
        <v>74.22</v>
      </c>
      <c r="H30" s="73">
        <v>74.22</v>
      </c>
      <c r="I30" s="73"/>
      <c r="J30" s="73"/>
      <c r="K30" s="73"/>
      <c r="L30" s="73">
        <v>74.22</v>
      </c>
      <c r="M30" s="73">
        <v>74.22</v>
      </c>
      <c r="N30" s="73"/>
      <c r="O30" s="73"/>
      <c r="P30" s="73"/>
      <c r="Q30" s="74" t="s">
        <v>88</v>
      </c>
      <c r="R30" s="75" t="s">
        <v>43</v>
      </c>
      <c r="S30" s="76" t="s">
        <v>38</v>
      </c>
    </row>
    <row r="31" s="3" customFormat="1" ht="75" customHeight="1" spans="1:19">
      <c r="A31" s="64">
        <v>4</v>
      </c>
      <c r="B31" s="71" t="s">
        <v>93</v>
      </c>
      <c r="C31" s="68" t="s">
        <v>30</v>
      </c>
      <c r="D31" s="60" t="s">
        <v>46</v>
      </c>
      <c r="E31" s="68" t="s">
        <v>47</v>
      </c>
      <c r="F31" s="72" t="s">
        <v>94</v>
      </c>
      <c r="G31" s="73">
        <v>32.22</v>
      </c>
      <c r="H31" s="73">
        <v>32.22</v>
      </c>
      <c r="I31" s="73"/>
      <c r="J31" s="73"/>
      <c r="K31" s="73"/>
      <c r="L31" s="73">
        <v>32.22</v>
      </c>
      <c r="M31" s="73">
        <v>32.22</v>
      </c>
      <c r="N31" s="73"/>
      <c r="O31" s="73"/>
      <c r="P31" s="73"/>
      <c r="Q31" s="74" t="s">
        <v>88</v>
      </c>
      <c r="R31" s="74" t="s">
        <v>47</v>
      </c>
      <c r="S31" s="76" t="s">
        <v>38</v>
      </c>
    </row>
    <row r="32" s="3" customFormat="1" ht="110" customHeight="1" spans="1:19">
      <c r="A32" s="64">
        <v>5</v>
      </c>
      <c r="B32" s="71" t="s">
        <v>95</v>
      </c>
      <c r="C32" s="68" t="s">
        <v>30</v>
      </c>
      <c r="D32" s="60" t="s">
        <v>31</v>
      </c>
      <c r="E32" s="68" t="s">
        <v>50</v>
      </c>
      <c r="F32" s="72" t="s">
        <v>96</v>
      </c>
      <c r="G32" s="73">
        <v>106.53</v>
      </c>
      <c r="H32" s="73">
        <v>106.53</v>
      </c>
      <c r="I32" s="73"/>
      <c r="J32" s="73"/>
      <c r="K32" s="73"/>
      <c r="L32" s="73">
        <v>106.53</v>
      </c>
      <c r="M32" s="73">
        <v>106.53</v>
      </c>
      <c r="N32" s="73"/>
      <c r="O32" s="73"/>
      <c r="P32" s="73"/>
      <c r="Q32" s="74" t="s">
        <v>88</v>
      </c>
      <c r="R32" s="74" t="s">
        <v>50</v>
      </c>
      <c r="S32" s="76" t="s">
        <v>38</v>
      </c>
    </row>
    <row r="33" s="3" customFormat="1" ht="202" customHeight="1" spans="1:19">
      <c r="A33" s="64">
        <v>6</v>
      </c>
      <c r="B33" s="71" t="s">
        <v>97</v>
      </c>
      <c r="C33" s="68" t="s">
        <v>30</v>
      </c>
      <c r="D33" s="60" t="s">
        <v>31</v>
      </c>
      <c r="E33" s="68" t="s">
        <v>53</v>
      </c>
      <c r="F33" s="72" t="s">
        <v>98</v>
      </c>
      <c r="G33" s="73">
        <v>114.375</v>
      </c>
      <c r="H33" s="73">
        <v>114.375</v>
      </c>
      <c r="I33" s="73"/>
      <c r="J33" s="73"/>
      <c r="K33" s="73"/>
      <c r="L33" s="73">
        <v>114.375</v>
      </c>
      <c r="M33" s="73">
        <v>114.375</v>
      </c>
      <c r="N33" s="73"/>
      <c r="O33" s="73"/>
      <c r="P33" s="73"/>
      <c r="Q33" s="74" t="s">
        <v>88</v>
      </c>
      <c r="R33" s="75" t="s">
        <v>53</v>
      </c>
      <c r="S33" s="76" t="s">
        <v>38</v>
      </c>
    </row>
    <row r="34" s="3" customFormat="1" ht="107" customHeight="1" spans="1:19">
      <c r="A34" s="64">
        <v>7</v>
      </c>
      <c r="B34" s="71" t="s">
        <v>99</v>
      </c>
      <c r="C34" s="68" t="s">
        <v>30</v>
      </c>
      <c r="D34" s="60" t="s">
        <v>31</v>
      </c>
      <c r="E34" s="68" t="s">
        <v>56</v>
      </c>
      <c r="F34" s="72" t="s">
        <v>100</v>
      </c>
      <c r="G34" s="73">
        <v>32.031</v>
      </c>
      <c r="H34" s="73">
        <v>32.031</v>
      </c>
      <c r="I34" s="73"/>
      <c r="J34" s="73"/>
      <c r="K34" s="73"/>
      <c r="L34" s="73">
        <v>32.031</v>
      </c>
      <c r="M34" s="73">
        <v>32.031</v>
      </c>
      <c r="N34" s="73"/>
      <c r="O34" s="73"/>
      <c r="P34" s="73"/>
      <c r="Q34" s="74" t="s">
        <v>88</v>
      </c>
      <c r="R34" s="75" t="s">
        <v>56</v>
      </c>
      <c r="S34" s="76" t="s">
        <v>38</v>
      </c>
    </row>
    <row r="35" s="3" customFormat="1" ht="85" customHeight="1" spans="1:19">
      <c r="A35" s="64">
        <v>8</v>
      </c>
      <c r="B35" s="71" t="s">
        <v>101</v>
      </c>
      <c r="C35" s="68" t="s">
        <v>30</v>
      </c>
      <c r="D35" s="60" t="s">
        <v>31</v>
      </c>
      <c r="E35" s="68" t="s">
        <v>59</v>
      </c>
      <c r="F35" s="77" t="s">
        <v>102</v>
      </c>
      <c r="G35" s="73">
        <v>60</v>
      </c>
      <c r="H35" s="73">
        <v>60</v>
      </c>
      <c r="I35" s="73"/>
      <c r="J35" s="73"/>
      <c r="K35" s="73"/>
      <c r="L35" s="73">
        <v>60</v>
      </c>
      <c r="M35" s="73">
        <v>60</v>
      </c>
      <c r="N35" s="73"/>
      <c r="O35" s="73"/>
      <c r="P35" s="73"/>
      <c r="Q35" s="74" t="s">
        <v>88</v>
      </c>
      <c r="R35" s="75" t="s">
        <v>59</v>
      </c>
      <c r="S35" s="76" t="s">
        <v>38</v>
      </c>
    </row>
    <row r="36" s="3" customFormat="1" ht="177" customHeight="1" spans="1:19">
      <c r="A36" s="64">
        <v>9</v>
      </c>
      <c r="B36" s="71" t="s">
        <v>103</v>
      </c>
      <c r="C36" s="68" t="s">
        <v>30</v>
      </c>
      <c r="D36" s="60" t="s">
        <v>31</v>
      </c>
      <c r="E36" s="68" t="s">
        <v>82</v>
      </c>
      <c r="F36" s="72" t="s">
        <v>104</v>
      </c>
      <c r="G36" s="73">
        <v>105.57</v>
      </c>
      <c r="H36" s="73">
        <v>105.57</v>
      </c>
      <c r="I36" s="73"/>
      <c r="J36" s="73"/>
      <c r="K36" s="73"/>
      <c r="L36" s="73">
        <v>105.57</v>
      </c>
      <c r="M36" s="73">
        <v>105.57</v>
      </c>
      <c r="N36" s="73"/>
      <c r="O36" s="73"/>
      <c r="P36" s="73"/>
      <c r="Q36" s="74" t="s">
        <v>88</v>
      </c>
      <c r="R36" s="74" t="s">
        <v>82</v>
      </c>
      <c r="S36" s="76" t="s">
        <v>38</v>
      </c>
    </row>
    <row r="37" s="3" customFormat="1" ht="128" customHeight="1" spans="1:19">
      <c r="A37" s="64">
        <v>10</v>
      </c>
      <c r="B37" s="71" t="s">
        <v>105</v>
      </c>
      <c r="C37" s="68" t="s">
        <v>30</v>
      </c>
      <c r="D37" s="60" t="s">
        <v>31</v>
      </c>
      <c r="E37" s="68" t="s">
        <v>62</v>
      </c>
      <c r="F37" s="72" t="s">
        <v>106</v>
      </c>
      <c r="G37" s="73">
        <v>86.112</v>
      </c>
      <c r="H37" s="73">
        <v>86.112</v>
      </c>
      <c r="I37" s="73"/>
      <c r="J37" s="73"/>
      <c r="K37" s="73"/>
      <c r="L37" s="73">
        <v>86.112</v>
      </c>
      <c r="M37" s="73">
        <v>86.112</v>
      </c>
      <c r="N37" s="73"/>
      <c r="O37" s="73"/>
      <c r="P37" s="73"/>
      <c r="Q37" s="74" t="s">
        <v>88</v>
      </c>
      <c r="R37" s="74" t="s">
        <v>62</v>
      </c>
      <c r="S37" s="76" t="s">
        <v>38</v>
      </c>
    </row>
    <row r="38" s="3" customFormat="1" ht="85" customHeight="1" spans="1:19">
      <c r="A38" s="64">
        <v>11</v>
      </c>
      <c r="B38" s="71" t="s">
        <v>107</v>
      </c>
      <c r="C38" s="68" t="s">
        <v>30</v>
      </c>
      <c r="D38" s="60" t="s">
        <v>31</v>
      </c>
      <c r="E38" s="68" t="s">
        <v>65</v>
      </c>
      <c r="F38" s="72" t="s">
        <v>108</v>
      </c>
      <c r="G38" s="73">
        <v>126</v>
      </c>
      <c r="H38" s="73">
        <v>126</v>
      </c>
      <c r="I38" s="73"/>
      <c r="J38" s="73"/>
      <c r="K38" s="73"/>
      <c r="L38" s="73">
        <v>126</v>
      </c>
      <c r="M38" s="73">
        <v>126</v>
      </c>
      <c r="N38" s="73"/>
      <c r="O38" s="73"/>
      <c r="P38" s="73"/>
      <c r="Q38" s="74" t="s">
        <v>88</v>
      </c>
      <c r="R38" s="74" t="s">
        <v>65</v>
      </c>
      <c r="S38" s="76" t="s">
        <v>38</v>
      </c>
    </row>
    <row r="39" s="3" customFormat="1" ht="150" customHeight="1" spans="1:19">
      <c r="A39" s="64">
        <v>12</v>
      </c>
      <c r="B39" s="71" t="s">
        <v>109</v>
      </c>
      <c r="C39" s="68" t="s">
        <v>30</v>
      </c>
      <c r="D39" s="60" t="s">
        <v>31</v>
      </c>
      <c r="E39" s="68" t="s">
        <v>69</v>
      </c>
      <c r="F39" s="72" t="s">
        <v>110</v>
      </c>
      <c r="G39" s="73">
        <v>47.01</v>
      </c>
      <c r="H39" s="73">
        <v>47.01</v>
      </c>
      <c r="I39" s="73"/>
      <c r="J39" s="73"/>
      <c r="K39" s="73"/>
      <c r="L39" s="73">
        <v>47.01</v>
      </c>
      <c r="M39" s="73">
        <v>47.01</v>
      </c>
      <c r="N39" s="73"/>
      <c r="O39" s="73"/>
      <c r="P39" s="73"/>
      <c r="Q39" s="74" t="s">
        <v>88</v>
      </c>
      <c r="R39" s="74" t="s">
        <v>69</v>
      </c>
      <c r="S39" s="76" t="s">
        <v>38</v>
      </c>
    </row>
    <row r="40" s="3" customFormat="1" ht="97" customHeight="1" spans="1:19">
      <c r="A40" s="64">
        <v>13</v>
      </c>
      <c r="B40" s="71" t="s">
        <v>111</v>
      </c>
      <c r="C40" s="68" t="s">
        <v>30</v>
      </c>
      <c r="D40" s="60" t="s">
        <v>31</v>
      </c>
      <c r="E40" s="68" t="s">
        <v>72</v>
      </c>
      <c r="F40" s="72" t="s">
        <v>112</v>
      </c>
      <c r="G40" s="73">
        <v>167.04</v>
      </c>
      <c r="H40" s="73">
        <v>167.04</v>
      </c>
      <c r="I40" s="73"/>
      <c r="J40" s="73"/>
      <c r="K40" s="73"/>
      <c r="L40" s="73">
        <v>167.04</v>
      </c>
      <c r="M40" s="73">
        <v>167.04</v>
      </c>
      <c r="N40" s="73"/>
      <c r="O40" s="73"/>
      <c r="P40" s="73"/>
      <c r="Q40" s="74" t="s">
        <v>88</v>
      </c>
      <c r="R40" s="74" t="s">
        <v>72</v>
      </c>
      <c r="S40" s="76" t="s">
        <v>38</v>
      </c>
    </row>
    <row r="41" s="3" customFormat="1" ht="133" customHeight="1" spans="1:19">
      <c r="A41" s="64">
        <v>14</v>
      </c>
      <c r="B41" s="71" t="s">
        <v>113</v>
      </c>
      <c r="C41" s="68" t="s">
        <v>30</v>
      </c>
      <c r="D41" s="60" t="s">
        <v>31</v>
      </c>
      <c r="E41" s="68" t="s">
        <v>75</v>
      </c>
      <c r="F41" s="72" t="s">
        <v>114</v>
      </c>
      <c r="G41" s="73">
        <v>190.83</v>
      </c>
      <c r="H41" s="73">
        <v>190.83</v>
      </c>
      <c r="I41" s="73"/>
      <c r="J41" s="73"/>
      <c r="K41" s="73"/>
      <c r="L41" s="73">
        <v>190.83</v>
      </c>
      <c r="M41" s="73">
        <v>190.83</v>
      </c>
      <c r="N41" s="73"/>
      <c r="O41" s="73"/>
      <c r="P41" s="73"/>
      <c r="Q41" s="74" t="s">
        <v>88</v>
      </c>
      <c r="R41" s="74" t="s">
        <v>75</v>
      </c>
      <c r="S41" s="76" t="s">
        <v>38</v>
      </c>
    </row>
    <row r="42" s="3" customFormat="1" ht="128" customHeight="1" spans="1:19">
      <c r="A42" s="64">
        <v>15</v>
      </c>
      <c r="B42" s="71" t="s">
        <v>115</v>
      </c>
      <c r="C42" s="68" t="s">
        <v>30</v>
      </c>
      <c r="D42" s="60" t="s">
        <v>78</v>
      </c>
      <c r="E42" s="68" t="s">
        <v>79</v>
      </c>
      <c r="F42" s="72" t="s">
        <v>116</v>
      </c>
      <c r="G42" s="73">
        <v>101.511</v>
      </c>
      <c r="H42" s="73">
        <v>101.511</v>
      </c>
      <c r="I42" s="73"/>
      <c r="J42" s="73"/>
      <c r="K42" s="73"/>
      <c r="L42" s="73">
        <v>101.511</v>
      </c>
      <c r="M42" s="73">
        <v>101.511</v>
      </c>
      <c r="N42" s="73"/>
      <c r="O42" s="73"/>
      <c r="P42" s="73"/>
      <c r="Q42" s="74" t="s">
        <v>88</v>
      </c>
      <c r="R42" s="74" t="s">
        <v>79</v>
      </c>
      <c r="S42" s="76" t="s">
        <v>38</v>
      </c>
    </row>
    <row r="43" s="3" customFormat="1" ht="73" customHeight="1" spans="1:19">
      <c r="A43" s="65">
        <v>1.3</v>
      </c>
      <c r="B43" s="59" t="s">
        <v>117</v>
      </c>
      <c r="C43" s="68" t="s">
        <v>30</v>
      </c>
      <c r="D43" s="60" t="s">
        <v>31</v>
      </c>
      <c r="E43" s="69" t="s">
        <v>32</v>
      </c>
      <c r="F43" s="62" t="s">
        <v>118</v>
      </c>
      <c r="G43" s="63">
        <f t="shared" ref="G43:P43" si="6">SUM(G44:G48)</f>
        <v>29.295</v>
      </c>
      <c r="H43" s="63">
        <f t="shared" si="6"/>
        <v>29.295</v>
      </c>
      <c r="I43" s="63">
        <f t="shared" si="6"/>
        <v>0</v>
      </c>
      <c r="J43" s="63">
        <f t="shared" si="6"/>
        <v>0</v>
      </c>
      <c r="K43" s="63">
        <f t="shared" si="6"/>
        <v>0</v>
      </c>
      <c r="L43" s="63">
        <f t="shared" si="6"/>
        <v>29.295</v>
      </c>
      <c r="M43" s="63">
        <f t="shared" si="6"/>
        <v>29.295</v>
      </c>
      <c r="N43" s="63">
        <f t="shared" si="6"/>
        <v>0</v>
      </c>
      <c r="O43" s="63">
        <f t="shared" si="6"/>
        <v>0</v>
      </c>
      <c r="P43" s="63">
        <f t="shared" si="6"/>
        <v>0</v>
      </c>
      <c r="Q43" s="70"/>
      <c r="R43" s="78"/>
      <c r="S43" s="76" t="s">
        <v>38</v>
      </c>
    </row>
    <row r="44" s="3" customFormat="1" ht="98" customHeight="1" spans="1:19">
      <c r="A44" s="64">
        <v>1</v>
      </c>
      <c r="B44" s="71" t="s">
        <v>119</v>
      </c>
      <c r="C44" s="68" t="s">
        <v>30</v>
      </c>
      <c r="D44" s="60" t="s">
        <v>31</v>
      </c>
      <c r="E44" s="68" t="s">
        <v>43</v>
      </c>
      <c r="F44" s="72" t="s">
        <v>120</v>
      </c>
      <c r="G44" s="73">
        <v>0.87</v>
      </c>
      <c r="H44" s="73">
        <v>0.87</v>
      </c>
      <c r="I44" s="73"/>
      <c r="J44" s="73"/>
      <c r="K44" s="73"/>
      <c r="L44" s="73">
        <v>0.87</v>
      </c>
      <c r="M44" s="73">
        <v>0.87</v>
      </c>
      <c r="N44" s="73"/>
      <c r="O44" s="73"/>
      <c r="P44" s="73"/>
      <c r="Q44" s="74" t="s">
        <v>88</v>
      </c>
      <c r="R44" s="75" t="s">
        <v>43</v>
      </c>
      <c r="S44" s="76" t="s">
        <v>38</v>
      </c>
    </row>
    <row r="45" s="3" customFormat="1" ht="95" customHeight="1" spans="1:19">
      <c r="A45" s="64">
        <v>2</v>
      </c>
      <c r="B45" s="71" t="s">
        <v>121</v>
      </c>
      <c r="C45" s="68" t="s">
        <v>30</v>
      </c>
      <c r="D45" s="60" t="s">
        <v>31</v>
      </c>
      <c r="E45" s="68" t="s">
        <v>53</v>
      </c>
      <c r="F45" s="72" t="s">
        <v>122</v>
      </c>
      <c r="G45" s="73">
        <v>3.6</v>
      </c>
      <c r="H45" s="73">
        <v>3.6</v>
      </c>
      <c r="I45" s="73"/>
      <c r="J45" s="73"/>
      <c r="K45" s="73"/>
      <c r="L45" s="73">
        <v>3.6</v>
      </c>
      <c r="M45" s="73">
        <v>3.6</v>
      </c>
      <c r="N45" s="73"/>
      <c r="O45" s="73"/>
      <c r="P45" s="73"/>
      <c r="Q45" s="74" t="s">
        <v>88</v>
      </c>
      <c r="R45" s="75" t="s">
        <v>53</v>
      </c>
      <c r="S45" s="76" t="s">
        <v>38</v>
      </c>
    </row>
    <row r="46" s="3" customFormat="1" ht="95" customHeight="1" spans="1:19">
      <c r="A46" s="64">
        <v>3</v>
      </c>
      <c r="B46" s="71" t="s">
        <v>123</v>
      </c>
      <c r="C46" s="68" t="s">
        <v>30</v>
      </c>
      <c r="D46" s="60" t="s">
        <v>31</v>
      </c>
      <c r="E46" s="68" t="s">
        <v>56</v>
      </c>
      <c r="F46" s="72" t="s">
        <v>124</v>
      </c>
      <c r="G46" s="73">
        <v>7.08</v>
      </c>
      <c r="H46" s="73">
        <v>7.08</v>
      </c>
      <c r="I46" s="73"/>
      <c r="J46" s="73"/>
      <c r="K46" s="73"/>
      <c r="L46" s="73">
        <v>7.08</v>
      </c>
      <c r="M46" s="73">
        <v>7.08</v>
      </c>
      <c r="N46" s="73"/>
      <c r="O46" s="73"/>
      <c r="P46" s="73"/>
      <c r="Q46" s="74" t="s">
        <v>88</v>
      </c>
      <c r="R46" s="75" t="s">
        <v>56</v>
      </c>
      <c r="S46" s="76" t="s">
        <v>38</v>
      </c>
    </row>
    <row r="47" s="3" customFormat="1" ht="95" customHeight="1" spans="1:19">
      <c r="A47" s="64">
        <v>4</v>
      </c>
      <c r="B47" s="71" t="s">
        <v>125</v>
      </c>
      <c r="C47" s="68" t="s">
        <v>30</v>
      </c>
      <c r="D47" s="60" t="s">
        <v>31</v>
      </c>
      <c r="E47" s="68" t="s">
        <v>72</v>
      </c>
      <c r="F47" s="72" t="s">
        <v>126</v>
      </c>
      <c r="G47" s="73">
        <v>1.56</v>
      </c>
      <c r="H47" s="73">
        <v>1.56</v>
      </c>
      <c r="I47" s="73"/>
      <c r="J47" s="73"/>
      <c r="K47" s="73"/>
      <c r="L47" s="73">
        <v>1.56</v>
      </c>
      <c r="M47" s="73">
        <v>1.56</v>
      </c>
      <c r="N47" s="73"/>
      <c r="O47" s="73"/>
      <c r="P47" s="73"/>
      <c r="Q47" s="74" t="s">
        <v>88</v>
      </c>
      <c r="R47" s="74" t="s">
        <v>72</v>
      </c>
      <c r="S47" s="76" t="s">
        <v>38</v>
      </c>
    </row>
    <row r="48" s="3" customFormat="1" ht="95" customHeight="1" spans="1:19">
      <c r="A48" s="64">
        <v>5</v>
      </c>
      <c r="B48" s="71" t="s">
        <v>127</v>
      </c>
      <c r="C48" s="68" t="s">
        <v>30</v>
      </c>
      <c r="D48" s="60" t="s">
        <v>78</v>
      </c>
      <c r="E48" s="68" t="s">
        <v>79</v>
      </c>
      <c r="F48" s="72" t="s">
        <v>128</v>
      </c>
      <c r="G48" s="73">
        <v>16.185</v>
      </c>
      <c r="H48" s="73">
        <v>16.185</v>
      </c>
      <c r="I48" s="73"/>
      <c r="J48" s="73"/>
      <c r="K48" s="73"/>
      <c r="L48" s="73">
        <v>16.185</v>
      </c>
      <c r="M48" s="73">
        <v>16.185</v>
      </c>
      <c r="N48" s="73"/>
      <c r="O48" s="73"/>
      <c r="P48" s="73"/>
      <c r="Q48" s="74" t="s">
        <v>88</v>
      </c>
      <c r="R48" s="74" t="s">
        <v>79</v>
      </c>
      <c r="S48" s="76" t="s">
        <v>38</v>
      </c>
    </row>
    <row r="49" s="3" customFormat="1" ht="80" customHeight="1" spans="1:19">
      <c r="A49" s="65">
        <v>1.4</v>
      </c>
      <c r="B49" s="59" t="s">
        <v>129</v>
      </c>
      <c r="C49" s="68" t="s">
        <v>30</v>
      </c>
      <c r="D49" s="60" t="s">
        <v>31</v>
      </c>
      <c r="E49" s="69" t="s">
        <v>32</v>
      </c>
      <c r="F49" s="62" t="s">
        <v>130</v>
      </c>
      <c r="G49" s="63">
        <f t="shared" ref="G49:P49" si="7">SUM(G50:G62)</f>
        <v>336.244</v>
      </c>
      <c r="H49" s="63">
        <f t="shared" si="7"/>
        <v>336.244</v>
      </c>
      <c r="I49" s="63">
        <f t="shared" si="7"/>
        <v>0</v>
      </c>
      <c r="J49" s="63">
        <f t="shared" si="7"/>
        <v>0</v>
      </c>
      <c r="K49" s="63">
        <f t="shared" si="7"/>
        <v>0</v>
      </c>
      <c r="L49" s="63">
        <f>SUM(L50:L62)-24.273</f>
        <v>311.971</v>
      </c>
      <c r="M49" s="63">
        <f>SUM(M50:M62)-24.273</f>
        <v>311.971</v>
      </c>
      <c r="N49" s="63">
        <f t="shared" si="7"/>
        <v>0</v>
      </c>
      <c r="O49" s="63">
        <f t="shared" si="7"/>
        <v>0</v>
      </c>
      <c r="P49" s="63">
        <f t="shared" si="7"/>
        <v>0</v>
      </c>
      <c r="Q49" s="70"/>
      <c r="R49" s="65"/>
      <c r="S49" s="76" t="s">
        <v>38</v>
      </c>
    </row>
    <row r="50" s="3" customFormat="1" ht="93" customHeight="1" spans="1:19">
      <c r="A50" s="64">
        <v>1</v>
      </c>
      <c r="B50" s="71" t="s">
        <v>131</v>
      </c>
      <c r="C50" s="68" t="s">
        <v>30</v>
      </c>
      <c r="D50" s="60" t="s">
        <v>31</v>
      </c>
      <c r="E50" s="68" t="s">
        <v>35</v>
      </c>
      <c r="F50" s="77" t="s">
        <v>132</v>
      </c>
      <c r="G50" s="73">
        <v>19.71</v>
      </c>
      <c r="H50" s="73">
        <v>19.71</v>
      </c>
      <c r="I50" s="73"/>
      <c r="J50" s="73"/>
      <c r="K50" s="73"/>
      <c r="L50" s="73">
        <v>19.71</v>
      </c>
      <c r="M50" s="73">
        <v>19.71</v>
      </c>
      <c r="N50" s="73"/>
      <c r="O50" s="73"/>
      <c r="P50" s="73"/>
      <c r="Q50" s="74" t="s">
        <v>37</v>
      </c>
      <c r="R50" s="74" t="s">
        <v>35</v>
      </c>
      <c r="S50" s="76" t="s">
        <v>38</v>
      </c>
    </row>
    <row r="51" s="3" customFormat="1" ht="80" customHeight="1" spans="1:19">
      <c r="A51" s="64">
        <v>2</v>
      </c>
      <c r="B51" s="71" t="s">
        <v>133</v>
      </c>
      <c r="C51" s="68" t="s">
        <v>30</v>
      </c>
      <c r="D51" s="60" t="s">
        <v>31</v>
      </c>
      <c r="E51" s="68" t="s">
        <v>40</v>
      </c>
      <c r="F51" s="72" t="s">
        <v>134</v>
      </c>
      <c r="G51" s="73">
        <v>2.52</v>
      </c>
      <c r="H51" s="73">
        <v>2.52</v>
      </c>
      <c r="I51" s="73"/>
      <c r="J51" s="73"/>
      <c r="K51" s="73"/>
      <c r="L51" s="73">
        <v>2.52</v>
      </c>
      <c r="M51" s="73">
        <v>2.52</v>
      </c>
      <c r="N51" s="73"/>
      <c r="O51" s="73"/>
      <c r="P51" s="73"/>
      <c r="Q51" s="74" t="s">
        <v>37</v>
      </c>
      <c r="R51" s="75" t="s">
        <v>40</v>
      </c>
      <c r="S51" s="76" t="s">
        <v>38</v>
      </c>
    </row>
    <row r="52" s="3" customFormat="1" ht="80" customHeight="1" spans="1:19">
      <c r="A52" s="64">
        <v>3</v>
      </c>
      <c r="B52" s="71" t="s">
        <v>135</v>
      </c>
      <c r="C52" s="68" t="s">
        <v>30</v>
      </c>
      <c r="D52" s="60" t="s">
        <v>31</v>
      </c>
      <c r="E52" s="68" t="s">
        <v>43</v>
      </c>
      <c r="F52" s="72" t="s">
        <v>136</v>
      </c>
      <c r="G52" s="73">
        <v>23.4</v>
      </c>
      <c r="H52" s="73">
        <v>23.4</v>
      </c>
      <c r="I52" s="73"/>
      <c r="J52" s="73"/>
      <c r="K52" s="73"/>
      <c r="L52" s="73">
        <v>23.4</v>
      </c>
      <c r="M52" s="73">
        <v>23.4</v>
      </c>
      <c r="N52" s="73"/>
      <c r="O52" s="73"/>
      <c r="P52" s="73"/>
      <c r="Q52" s="74" t="s">
        <v>37</v>
      </c>
      <c r="R52" s="75" t="s">
        <v>43</v>
      </c>
      <c r="S52" s="76" t="s">
        <v>38</v>
      </c>
    </row>
    <row r="53" s="3" customFormat="1" ht="80" customHeight="1" spans="1:19">
      <c r="A53" s="64">
        <v>4</v>
      </c>
      <c r="B53" s="71" t="s">
        <v>137</v>
      </c>
      <c r="C53" s="68" t="s">
        <v>30</v>
      </c>
      <c r="D53" s="60" t="s">
        <v>31</v>
      </c>
      <c r="E53" s="68" t="s">
        <v>47</v>
      </c>
      <c r="F53" s="77" t="s">
        <v>138</v>
      </c>
      <c r="G53" s="73">
        <v>7.47</v>
      </c>
      <c r="H53" s="73">
        <v>7.47</v>
      </c>
      <c r="I53" s="73"/>
      <c r="J53" s="73"/>
      <c r="K53" s="73"/>
      <c r="L53" s="73">
        <v>7.47</v>
      </c>
      <c r="M53" s="73">
        <v>7.47</v>
      </c>
      <c r="N53" s="73"/>
      <c r="O53" s="73"/>
      <c r="P53" s="73"/>
      <c r="Q53" s="74" t="s">
        <v>37</v>
      </c>
      <c r="R53" s="75" t="s">
        <v>47</v>
      </c>
      <c r="S53" s="76" t="s">
        <v>38</v>
      </c>
    </row>
    <row r="54" s="3" customFormat="1" ht="80" customHeight="1" spans="1:19">
      <c r="A54" s="64">
        <v>5</v>
      </c>
      <c r="B54" s="71" t="s">
        <v>139</v>
      </c>
      <c r="C54" s="68" t="s">
        <v>30</v>
      </c>
      <c r="D54" s="60" t="s">
        <v>31</v>
      </c>
      <c r="E54" s="68" t="s">
        <v>50</v>
      </c>
      <c r="F54" s="77" t="s">
        <v>140</v>
      </c>
      <c r="G54" s="73">
        <v>4.005</v>
      </c>
      <c r="H54" s="73">
        <v>4.005</v>
      </c>
      <c r="I54" s="73"/>
      <c r="J54" s="73"/>
      <c r="K54" s="73"/>
      <c r="L54" s="73">
        <v>4.005</v>
      </c>
      <c r="M54" s="73">
        <v>4.005</v>
      </c>
      <c r="N54" s="73"/>
      <c r="O54" s="73"/>
      <c r="P54" s="73"/>
      <c r="Q54" s="74" t="s">
        <v>37</v>
      </c>
      <c r="R54" s="75" t="s">
        <v>50</v>
      </c>
      <c r="S54" s="76" t="s">
        <v>38</v>
      </c>
    </row>
    <row r="55" s="3" customFormat="1" ht="100" customHeight="1" spans="1:19">
      <c r="A55" s="64">
        <v>6</v>
      </c>
      <c r="B55" s="71" t="s">
        <v>141</v>
      </c>
      <c r="C55" s="68" t="s">
        <v>30</v>
      </c>
      <c r="D55" s="60" t="s">
        <v>31</v>
      </c>
      <c r="E55" s="68" t="s">
        <v>56</v>
      </c>
      <c r="F55" s="77" t="s">
        <v>142</v>
      </c>
      <c r="G55" s="73">
        <v>9.26</v>
      </c>
      <c r="H55" s="73">
        <v>9.26</v>
      </c>
      <c r="I55" s="73"/>
      <c r="J55" s="73"/>
      <c r="K55" s="73"/>
      <c r="L55" s="73">
        <v>9.26</v>
      </c>
      <c r="M55" s="73">
        <v>9.26</v>
      </c>
      <c r="N55" s="73"/>
      <c r="O55" s="73"/>
      <c r="P55" s="73"/>
      <c r="Q55" s="74" t="s">
        <v>37</v>
      </c>
      <c r="R55" s="75" t="s">
        <v>56</v>
      </c>
      <c r="S55" s="76" t="s">
        <v>38</v>
      </c>
    </row>
    <row r="56" s="3" customFormat="1" ht="80" customHeight="1" spans="1:19">
      <c r="A56" s="64">
        <v>7</v>
      </c>
      <c r="B56" s="71" t="s">
        <v>143</v>
      </c>
      <c r="C56" s="68" t="s">
        <v>30</v>
      </c>
      <c r="D56" s="60" t="s">
        <v>31</v>
      </c>
      <c r="E56" s="68" t="s">
        <v>59</v>
      </c>
      <c r="F56" s="77" t="s">
        <v>144</v>
      </c>
      <c r="G56" s="73">
        <v>44.505</v>
      </c>
      <c r="H56" s="73">
        <v>44.505</v>
      </c>
      <c r="I56" s="73"/>
      <c r="J56" s="73"/>
      <c r="K56" s="73"/>
      <c r="L56" s="73">
        <v>44.505</v>
      </c>
      <c r="M56" s="73">
        <v>44.505</v>
      </c>
      <c r="N56" s="73"/>
      <c r="O56" s="73"/>
      <c r="P56" s="73"/>
      <c r="Q56" s="74" t="s">
        <v>37</v>
      </c>
      <c r="R56" s="75" t="s">
        <v>59</v>
      </c>
      <c r="S56" s="76" t="s">
        <v>38</v>
      </c>
    </row>
    <row r="57" s="3" customFormat="1" ht="97" customHeight="1" spans="1:19">
      <c r="A57" s="64">
        <v>8</v>
      </c>
      <c r="B57" s="71" t="s">
        <v>145</v>
      </c>
      <c r="C57" s="68" t="s">
        <v>30</v>
      </c>
      <c r="D57" s="60" t="s">
        <v>31</v>
      </c>
      <c r="E57" s="68" t="s">
        <v>62</v>
      </c>
      <c r="F57" s="72" t="s">
        <v>146</v>
      </c>
      <c r="G57" s="73">
        <v>57.555</v>
      </c>
      <c r="H57" s="73">
        <v>57.555</v>
      </c>
      <c r="I57" s="73"/>
      <c r="J57" s="73"/>
      <c r="K57" s="73"/>
      <c r="L57" s="73">
        <v>57.555</v>
      </c>
      <c r="M57" s="73">
        <v>57.555</v>
      </c>
      <c r="N57" s="73"/>
      <c r="O57" s="73"/>
      <c r="P57" s="73"/>
      <c r="Q57" s="74" t="s">
        <v>37</v>
      </c>
      <c r="R57" s="75" t="s">
        <v>62</v>
      </c>
      <c r="S57" s="76" t="s">
        <v>38</v>
      </c>
    </row>
    <row r="58" s="3" customFormat="1" ht="80" customHeight="1" spans="1:19">
      <c r="A58" s="64">
        <v>9</v>
      </c>
      <c r="B58" s="71" t="s">
        <v>147</v>
      </c>
      <c r="C58" s="68" t="s">
        <v>30</v>
      </c>
      <c r="D58" s="60" t="s">
        <v>31</v>
      </c>
      <c r="E58" s="68" t="s">
        <v>65</v>
      </c>
      <c r="F58" s="77" t="s">
        <v>148</v>
      </c>
      <c r="G58" s="73">
        <v>25.02</v>
      </c>
      <c r="H58" s="73">
        <v>25.02</v>
      </c>
      <c r="I58" s="73"/>
      <c r="J58" s="73"/>
      <c r="K58" s="73"/>
      <c r="L58" s="73">
        <v>25.02</v>
      </c>
      <c r="M58" s="73">
        <v>25.02</v>
      </c>
      <c r="N58" s="73"/>
      <c r="O58" s="73"/>
      <c r="P58" s="73"/>
      <c r="Q58" s="74" t="s">
        <v>37</v>
      </c>
      <c r="R58" s="75" t="s">
        <v>65</v>
      </c>
      <c r="S58" s="76" t="s">
        <v>38</v>
      </c>
    </row>
    <row r="59" s="3" customFormat="1" ht="80" customHeight="1" spans="1:19">
      <c r="A59" s="64">
        <v>10</v>
      </c>
      <c r="B59" s="71" t="s">
        <v>149</v>
      </c>
      <c r="C59" s="68" t="s">
        <v>30</v>
      </c>
      <c r="D59" s="60" t="s">
        <v>31</v>
      </c>
      <c r="E59" s="68" t="s">
        <v>69</v>
      </c>
      <c r="F59" s="77" t="s">
        <v>150</v>
      </c>
      <c r="G59" s="73">
        <v>7.2</v>
      </c>
      <c r="H59" s="73">
        <v>7.2</v>
      </c>
      <c r="I59" s="73"/>
      <c r="J59" s="73"/>
      <c r="K59" s="73"/>
      <c r="L59" s="73">
        <v>7.2</v>
      </c>
      <c r="M59" s="73">
        <v>7.2</v>
      </c>
      <c r="N59" s="73"/>
      <c r="O59" s="73"/>
      <c r="P59" s="73"/>
      <c r="Q59" s="74" t="s">
        <v>37</v>
      </c>
      <c r="R59" s="75" t="s">
        <v>69</v>
      </c>
      <c r="S59" s="76" t="s">
        <v>38</v>
      </c>
    </row>
    <row r="60" s="3" customFormat="1" ht="80" customHeight="1" spans="1:19">
      <c r="A60" s="64">
        <v>11</v>
      </c>
      <c r="B60" s="71" t="s">
        <v>151</v>
      </c>
      <c r="C60" s="68" t="s">
        <v>30</v>
      </c>
      <c r="D60" s="60" t="s">
        <v>31</v>
      </c>
      <c r="E60" s="68" t="s">
        <v>72</v>
      </c>
      <c r="F60" s="77" t="s">
        <v>152</v>
      </c>
      <c r="G60" s="73">
        <v>3.33</v>
      </c>
      <c r="H60" s="73">
        <v>3.33</v>
      </c>
      <c r="I60" s="73"/>
      <c r="J60" s="73"/>
      <c r="K60" s="73"/>
      <c r="L60" s="73">
        <v>3.33</v>
      </c>
      <c r="M60" s="73">
        <v>3.33</v>
      </c>
      <c r="N60" s="73"/>
      <c r="O60" s="73"/>
      <c r="P60" s="73"/>
      <c r="Q60" s="74" t="s">
        <v>37</v>
      </c>
      <c r="R60" s="75" t="s">
        <v>72</v>
      </c>
      <c r="S60" s="76" t="s">
        <v>38</v>
      </c>
    </row>
    <row r="61" s="3" customFormat="1" ht="80" customHeight="1" spans="1:19">
      <c r="A61" s="64">
        <v>12</v>
      </c>
      <c r="B61" s="71" t="s">
        <v>153</v>
      </c>
      <c r="C61" s="68" t="s">
        <v>30</v>
      </c>
      <c r="D61" s="60" t="s">
        <v>31</v>
      </c>
      <c r="E61" s="68" t="s">
        <v>75</v>
      </c>
      <c r="F61" s="77" t="s">
        <v>154</v>
      </c>
      <c r="G61" s="73">
        <v>40.14</v>
      </c>
      <c r="H61" s="73">
        <v>40.14</v>
      </c>
      <c r="I61" s="73"/>
      <c r="J61" s="73"/>
      <c r="K61" s="73"/>
      <c r="L61" s="73">
        <v>40.14</v>
      </c>
      <c r="M61" s="73">
        <v>40.14</v>
      </c>
      <c r="N61" s="73"/>
      <c r="O61" s="73"/>
      <c r="P61" s="73"/>
      <c r="Q61" s="74" t="s">
        <v>37</v>
      </c>
      <c r="R61" s="75" t="s">
        <v>75</v>
      </c>
      <c r="S61" s="76" t="s">
        <v>38</v>
      </c>
    </row>
    <row r="62" s="3" customFormat="1" ht="128" customHeight="1" spans="1:19">
      <c r="A62" s="64">
        <v>13</v>
      </c>
      <c r="B62" s="71" t="s">
        <v>155</v>
      </c>
      <c r="C62" s="68" t="s">
        <v>30</v>
      </c>
      <c r="D62" s="60" t="s">
        <v>78</v>
      </c>
      <c r="E62" s="68" t="s">
        <v>79</v>
      </c>
      <c r="F62" s="77" t="s">
        <v>156</v>
      </c>
      <c r="G62" s="73">
        <v>92.129</v>
      </c>
      <c r="H62" s="73">
        <v>92.129</v>
      </c>
      <c r="I62" s="73"/>
      <c r="J62" s="73"/>
      <c r="K62" s="73"/>
      <c r="L62" s="73">
        <v>92.129</v>
      </c>
      <c r="M62" s="73">
        <v>92.129</v>
      </c>
      <c r="N62" s="73"/>
      <c r="O62" s="73"/>
      <c r="P62" s="73"/>
      <c r="Q62" s="74" t="s">
        <v>37</v>
      </c>
      <c r="R62" s="75" t="s">
        <v>79</v>
      </c>
      <c r="S62" s="76" t="s">
        <v>38</v>
      </c>
    </row>
    <row r="63" s="3" customFormat="1" ht="80" customHeight="1" spans="1:19">
      <c r="A63" s="65">
        <v>1.5</v>
      </c>
      <c r="B63" s="59" t="s">
        <v>157</v>
      </c>
      <c r="C63" s="68" t="s">
        <v>30</v>
      </c>
      <c r="D63" s="60" t="s">
        <v>31</v>
      </c>
      <c r="E63" s="69" t="s">
        <v>32</v>
      </c>
      <c r="F63" s="62" t="s">
        <v>158</v>
      </c>
      <c r="G63" s="63">
        <f t="shared" ref="G63:P63" si="8">G64+G65</f>
        <v>99.16</v>
      </c>
      <c r="H63" s="63">
        <f t="shared" si="8"/>
        <v>99.16</v>
      </c>
      <c r="I63" s="63">
        <f t="shared" si="8"/>
        <v>0</v>
      </c>
      <c r="J63" s="63">
        <f t="shared" si="8"/>
        <v>0</v>
      </c>
      <c r="K63" s="63">
        <f t="shared" si="8"/>
        <v>0</v>
      </c>
      <c r="L63" s="63">
        <f>L64+L65-4.6</f>
        <v>94.56</v>
      </c>
      <c r="M63" s="63">
        <f>M64+M65-4.6</f>
        <v>94.56</v>
      </c>
      <c r="N63" s="63">
        <f t="shared" si="8"/>
        <v>0</v>
      </c>
      <c r="O63" s="63">
        <f t="shared" si="8"/>
        <v>0</v>
      </c>
      <c r="P63" s="63">
        <f t="shared" si="8"/>
        <v>0</v>
      </c>
      <c r="Q63" s="70"/>
      <c r="R63" s="65"/>
      <c r="S63" s="76" t="s">
        <v>38</v>
      </c>
    </row>
    <row r="64" s="3" customFormat="1" ht="186" customHeight="1" spans="1:19">
      <c r="A64" s="64">
        <v>1</v>
      </c>
      <c r="B64" s="71" t="s">
        <v>159</v>
      </c>
      <c r="C64" s="68" t="s">
        <v>30</v>
      </c>
      <c r="D64" s="60" t="s">
        <v>31</v>
      </c>
      <c r="E64" s="79" t="s">
        <v>160</v>
      </c>
      <c r="F64" s="77" t="s">
        <v>161</v>
      </c>
      <c r="G64" s="73">
        <v>95.76</v>
      </c>
      <c r="H64" s="73">
        <v>95.76</v>
      </c>
      <c r="I64" s="73"/>
      <c r="J64" s="73"/>
      <c r="K64" s="73"/>
      <c r="L64" s="73">
        <v>95.76</v>
      </c>
      <c r="M64" s="73">
        <v>95.76</v>
      </c>
      <c r="N64" s="73"/>
      <c r="O64" s="73"/>
      <c r="P64" s="73"/>
      <c r="Q64" s="74" t="s">
        <v>37</v>
      </c>
      <c r="R64" s="75" t="s">
        <v>53</v>
      </c>
      <c r="S64" s="76" t="s">
        <v>38</v>
      </c>
    </row>
    <row r="65" s="3" customFormat="1" ht="78" customHeight="1" spans="1:19">
      <c r="A65" s="64">
        <v>2</v>
      </c>
      <c r="B65" s="71" t="s">
        <v>162</v>
      </c>
      <c r="C65" s="68" t="s">
        <v>30</v>
      </c>
      <c r="D65" s="60" t="s">
        <v>31</v>
      </c>
      <c r="E65" s="68" t="s">
        <v>56</v>
      </c>
      <c r="F65" s="77" t="s">
        <v>163</v>
      </c>
      <c r="G65" s="73">
        <v>3.4</v>
      </c>
      <c r="H65" s="73">
        <v>3.4</v>
      </c>
      <c r="I65" s="73"/>
      <c r="J65" s="73"/>
      <c r="K65" s="73"/>
      <c r="L65" s="73">
        <v>3.4</v>
      </c>
      <c r="M65" s="73">
        <v>3.4</v>
      </c>
      <c r="N65" s="73"/>
      <c r="O65" s="73"/>
      <c r="P65" s="73"/>
      <c r="Q65" s="74" t="s">
        <v>37</v>
      </c>
      <c r="R65" s="75" t="s">
        <v>56</v>
      </c>
      <c r="S65" s="76" t="s">
        <v>38</v>
      </c>
    </row>
    <row r="66" s="3" customFormat="1" ht="80" customHeight="1" spans="1:19">
      <c r="A66" s="65">
        <v>1.6</v>
      </c>
      <c r="B66" s="59" t="s">
        <v>164</v>
      </c>
      <c r="C66" s="68" t="s">
        <v>30</v>
      </c>
      <c r="D66" s="60" t="s">
        <v>31</v>
      </c>
      <c r="E66" s="69" t="s">
        <v>32</v>
      </c>
      <c r="F66" s="62" t="s">
        <v>165</v>
      </c>
      <c r="G66" s="63">
        <f t="shared" ref="G66:P66" si="9">G67+G68+G69</f>
        <v>6.4</v>
      </c>
      <c r="H66" s="63">
        <f t="shared" si="9"/>
        <v>6.4</v>
      </c>
      <c r="I66" s="63">
        <f t="shared" si="9"/>
        <v>0</v>
      </c>
      <c r="J66" s="63">
        <f t="shared" si="9"/>
        <v>0</v>
      </c>
      <c r="K66" s="63">
        <f t="shared" si="9"/>
        <v>0</v>
      </c>
      <c r="L66" s="63">
        <f>L67+L68+L69-0.8</f>
        <v>5.6</v>
      </c>
      <c r="M66" s="63">
        <f>M67+M68+M69-0.8</f>
        <v>5.6</v>
      </c>
      <c r="N66" s="63">
        <f t="shared" si="9"/>
        <v>0</v>
      </c>
      <c r="O66" s="63">
        <f t="shared" si="9"/>
        <v>0</v>
      </c>
      <c r="P66" s="63">
        <f t="shared" si="9"/>
        <v>0</v>
      </c>
      <c r="Q66" s="80"/>
      <c r="R66" s="65"/>
      <c r="S66" s="76" t="s">
        <v>38</v>
      </c>
    </row>
    <row r="67" s="3" customFormat="1" ht="80" customHeight="1" spans="1:19">
      <c r="A67" s="64">
        <v>1</v>
      </c>
      <c r="B67" s="71" t="s">
        <v>166</v>
      </c>
      <c r="C67" s="68" t="s">
        <v>30</v>
      </c>
      <c r="D67" s="60" t="s">
        <v>31</v>
      </c>
      <c r="E67" s="68" t="s">
        <v>75</v>
      </c>
      <c r="F67" s="72" t="s">
        <v>167</v>
      </c>
      <c r="G67" s="73">
        <v>1.6</v>
      </c>
      <c r="H67" s="73">
        <v>1.6</v>
      </c>
      <c r="I67" s="73"/>
      <c r="J67" s="73"/>
      <c r="K67" s="73"/>
      <c r="L67" s="73">
        <v>1.6</v>
      </c>
      <c r="M67" s="73">
        <v>1.6</v>
      </c>
      <c r="N67" s="73"/>
      <c r="O67" s="73"/>
      <c r="P67" s="73"/>
      <c r="Q67" s="75" t="s">
        <v>37</v>
      </c>
      <c r="R67" s="75" t="s">
        <v>75</v>
      </c>
      <c r="S67" s="76" t="s">
        <v>38</v>
      </c>
    </row>
    <row r="68" s="3" customFormat="1" ht="80" customHeight="1" spans="1:19">
      <c r="A68" s="64">
        <v>2</v>
      </c>
      <c r="B68" s="71" t="s">
        <v>168</v>
      </c>
      <c r="C68" s="68" t="s">
        <v>30</v>
      </c>
      <c r="D68" s="60" t="s">
        <v>78</v>
      </c>
      <c r="E68" s="68" t="s">
        <v>79</v>
      </c>
      <c r="F68" s="72" t="s">
        <v>169</v>
      </c>
      <c r="G68" s="73">
        <v>4</v>
      </c>
      <c r="H68" s="73">
        <v>4</v>
      </c>
      <c r="I68" s="73"/>
      <c r="J68" s="73"/>
      <c r="K68" s="73"/>
      <c r="L68" s="73">
        <v>4</v>
      </c>
      <c r="M68" s="73">
        <v>4</v>
      </c>
      <c r="N68" s="73"/>
      <c r="O68" s="73"/>
      <c r="P68" s="73"/>
      <c r="Q68" s="75" t="s">
        <v>37</v>
      </c>
      <c r="R68" s="75" t="s">
        <v>79</v>
      </c>
      <c r="S68" s="76" t="s">
        <v>38</v>
      </c>
    </row>
    <row r="69" s="3" customFormat="1" ht="80" customHeight="1" spans="1:19">
      <c r="A69" s="64">
        <v>3</v>
      </c>
      <c r="B69" s="71" t="s">
        <v>170</v>
      </c>
      <c r="C69" s="68" t="s">
        <v>30</v>
      </c>
      <c r="D69" s="60" t="s">
        <v>31</v>
      </c>
      <c r="E69" s="68" t="s">
        <v>171</v>
      </c>
      <c r="F69" s="72" t="s">
        <v>172</v>
      </c>
      <c r="G69" s="73">
        <v>0.8</v>
      </c>
      <c r="H69" s="73">
        <v>0.8</v>
      </c>
      <c r="I69" s="73"/>
      <c r="J69" s="73"/>
      <c r="K69" s="73"/>
      <c r="L69" s="73">
        <v>0.8</v>
      </c>
      <c r="M69" s="73">
        <v>0.8</v>
      </c>
      <c r="N69" s="73"/>
      <c r="O69" s="73"/>
      <c r="P69" s="73"/>
      <c r="Q69" s="75" t="s">
        <v>37</v>
      </c>
      <c r="R69" s="75" t="s">
        <v>35</v>
      </c>
      <c r="S69" s="76" t="s">
        <v>38</v>
      </c>
    </row>
    <row r="70" s="3" customFormat="1" ht="80" customHeight="1" spans="1:19">
      <c r="A70" s="65">
        <v>1.7</v>
      </c>
      <c r="B70" s="59" t="s">
        <v>173</v>
      </c>
      <c r="C70" s="68" t="s">
        <v>30</v>
      </c>
      <c r="D70" s="60" t="s">
        <v>31</v>
      </c>
      <c r="E70" s="69" t="s">
        <v>32</v>
      </c>
      <c r="F70" s="62" t="s">
        <v>174</v>
      </c>
      <c r="G70" s="63">
        <f t="shared" ref="G70:P70" si="10">G71</f>
        <v>5.7</v>
      </c>
      <c r="H70" s="63">
        <f t="shared" si="10"/>
        <v>5.7</v>
      </c>
      <c r="I70" s="63">
        <f t="shared" si="10"/>
        <v>0</v>
      </c>
      <c r="J70" s="63">
        <f t="shared" si="10"/>
        <v>0</v>
      </c>
      <c r="K70" s="63">
        <f t="shared" si="10"/>
        <v>0</v>
      </c>
      <c r="L70" s="63">
        <f t="shared" si="10"/>
        <v>5.7</v>
      </c>
      <c r="M70" s="63">
        <f t="shared" si="10"/>
        <v>5.7</v>
      </c>
      <c r="N70" s="63">
        <f t="shared" si="10"/>
        <v>0</v>
      </c>
      <c r="O70" s="63">
        <f t="shared" si="10"/>
        <v>0</v>
      </c>
      <c r="P70" s="63">
        <f t="shared" si="10"/>
        <v>0</v>
      </c>
      <c r="Q70" s="80"/>
      <c r="R70" s="65"/>
      <c r="S70" s="76" t="s">
        <v>38</v>
      </c>
    </row>
    <row r="71" s="3" customFormat="1" ht="80" customHeight="1" spans="1:19">
      <c r="A71" s="64">
        <v>1</v>
      </c>
      <c r="B71" s="71" t="s">
        <v>175</v>
      </c>
      <c r="C71" s="68" t="s">
        <v>30</v>
      </c>
      <c r="D71" s="60" t="s">
        <v>46</v>
      </c>
      <c r="E71" s="68" t="s">
        <v>47</v>
      </c>
      <c r="F71" s="72" t="s">
        <v>176</v>
      </c>
      <c r="G71" s="73">
        <v>5.7</v>
      </c>
      <c r="H71" s="73">
        <v>5.7</v>
      </c>
      <c r="I71" s="73"/>
      <c r="J71" s="73"/>
      <c r="K71" s="73"/>
      <c r="L71" s="73">
        <v>5.7</v>
      </c>
      <c r="M71" s="73">
        <v>5.7</v>
      </c>
      <c r="N71" s="73"/>
      <c r="O71" s="73"/>
      <c r="P71" s="73"/>
      <c r="Q71" s="75" t="s">
        <v>37</v>
      </c>
      <c r="R71" s="75" t="s">
        <v>47</v>
      </c>
      <c r="S71" s="76" t="s">
        <v>38</v>
      </c>
    </row>
    <row r="72" s="3" customFormat="1" ht="80" customHeight="1" spans="1:19">
      <c r="A72" s="67" t="s">
        <v>177</v>
      </c>
      <c r="B72" s="59" t="s">
        <v>178</v>
      </c>
      <c r="C72" s="60"/>
      <c r="D72" s="60"/>
      <c r="E72" s="61"/>
      <c r="F72" s="62" t="s">
        <v>179</v>
      </c>
      <c r="G72" s="63">
        <f t="shared" ref="G72:P72" si="11">G73+G89+G105+G121+G135+G149+G158+G169+G184</f>
        <v>2253.1</v>
      </c>
      <c r="H72" s="63">
        <f t="shared" si="11"/>
        <v>2253.1</v>
      </c>
      <c r="I72" s="63">
        <f t="shared" si="11"/>
        <v>0</v>
      </c>
      <c r="J72" s="63">
        <f t="shared" si="11"/>
        <v>0</v>
      </c>
      <c r="K72" s="63">
        <f t="shared" si="11"/>
        <v>0</v>
      </c>
      <c r="L72" s="63">
        <f t="shared" si="11"/>
        <v>2153.3</v>
      </c>
      <c r="M72" s="63">
        <f t="shared" si="11"/>
        <v>2129.3</v>
      </c>
      <c r="N72" s="63">
        <f t="shared" si="11"/>
        <v>0</v>
      </c>
      <c r="O72" s="63">
        <f t="shared" si="11"/>
        <v>0</v>
      </c>
      <c r="P72" s="63">
        <f t="shared" si="11"/>
        <v>0</v>
      </c>
      <c r="Q72" s="64"/>
      <c r="R72" s="65"/>
      <c r="S72" s="66"/>
    </row>
    <row r="73" s="3" customFormat="1" ht="80" customHeight="1" spans="1:19">
      <c r="A73" s="65">
        <v>2.1</v>
      </c>
      <c r="B73" s="59" t="s">
        <v>180</v>
      </c>
      <c r="C73" s="68" t="s">
        <v>30</v>
      </c>
      <c r="D73" s="60" t="s">
        <v>31</v>
      </c>
      <c r="E73" s="69" t="s">
        <v>32</v>
      </c>
      <c r="F73" s="62" t="s">
        <v>181</v>
      </c>
      <c r="G73" s="63">
        <f t="shared" ref="G73:P73" si="12">SUM(G74:G88)</f>
        <v>1138</v>
      </c>
      <c r="H73" s="63">
        <f t="shared" si="12"/>
        <v>1138</v>
      </c>
      <c r="I73" s="63">
        <f t="shared" si="12"/>
        <v>0</v>
      </c>
      <c r="J73" s="63">
        <f t="shared" si="12"/>
        <v>0</v>
      </c>
      <c r="K73" s="63">
        <f t="shared" si="12"/>
        <v>0</v>
      </c>
      <c r="L73" s="63">
        <f>SUM(L74:L88)-53.2</f>
        <v>1084.8</v>
      </c>
      <c r="M73" s="63">
        <f>SUM(M74:M88)-53.2</f>
        <v>1084.8</v>
      </c>
      <c r="N73" s="63">
        <f t="shared" si="12"/>
        <v>0</v>
      </c>
      <c r="O73" s="63">
        <f t="shared" si="12"/>
        <v>0</v>
      </c>
      <c r="P73" s="63">
        <f t="shared" si="12"/>
        <v>0</v>
      </c>
      <c r="Q73" s="80"/>
      <c r="R73" s="65"/>
      <c r="S73" s="76" t="s">
        <v>38</v>
      </c>
    </row>
    <row r="74" s="3" customFormat="1" ht="100" customHeight="1" spans="1:19">
      <c r="A74" s="64">
        <v>1</v>
      </c>
      <c r="B74" s="71" t="s">
        <v>182</v>
      </c>
      <c r="C74" s="68" t="s">
        <v>30</v>
      </c>
      <c r="D74" s="60" t="s">
        <v>31</v>
      </c>
      <c r="E74" s="68" t="s">
        <v>35</v>
      </c>
      <c r="F74" s="72" t="s">
        <v>183</v>
      </c>
      <c r="G74" s="73">
        <v>16.4</v>
      </c>
      <c r="H74" s="73">
        <v>16.4</v>
      </c>
      <c r="I74" s="73"/>
      <c r="J74" s="73"/>
      <c r="K74" s="73"/>
      <c r="L74" s="73">
        <v>16.4</v>
      </c>
      <c r="M74" s="73">
        <v>16.4</v>
      </c>
      <c r="N74" s="73"/>
      <c r="O74" s="73"/>
      <c r="P74" s="73"/>
      <c r="Q74" s="75" t="s">
        <v>88</v>
      </c>
      <c r="R74" s="75" t="s">
        <v>35</v>
      </c>
      <c r="S74" s="76" t="s">
        <v>38</v>
      </c>
    </row>
    <row r="75" s="3" customFormat="1" ht="80" customHeight="1" spans="1:19">
      <c r="A75" s="64">
        <v>2</v>
      </c>
      <c r="B75" s="71" t="s">
        <v>184</v>
      </c>
      <c r="C75" s="68" t="s">
        <v>30</v>
      </c>
      <c r="D75" s="60" t="s">
        <v>31</v>
      </c>
      <c r="E75" s="68" t="s">
        <v>40</v>
      </c>
      <c r="F75" s="72" t="s">
        <v>185</v>
      </c>
      <c r="G75" s="73">
        <v>81.6</v>
      </c>
      <c r="H75" s="73">
        <v>81.6</v>
      </c>
      <c r="I75" s="73"/>
      <c r="J75" s="73"/>
      <c r="K75" s="73"/>
      <c r="L75" s="73">
        <v>81.6</v>
      </c>
      <c r="M75" s="73">
        <v>81.6</v>
      </c>
      <c r="N75" s="73"/>
      <c r="O75" s="73"/>
      <c r="P75" s="73"/>
      <c r="Q75" s="75" t="s">
        <v>88</v>
      </c>
      <c r="R75" s="75" t="s">
        <v>40</v>
      </c>
      <c r="S75" s="76" t="s">
        <v>38</v>
      </c>
    </row>
    <row r="76" s="3" customFormat="1" ht="80" customHeight="1" spans="1:19">
      <c r="A76" s="64">
        <v>3</v>
      </c>
      <c r="B76" s="71" t="s">
        <v>186</v>
      </c>
      <c r="C76" s="68" t="s">
        <v>30</v>
      </c>
      <c r="D76" s="60" t="s">
        <v>31</v>
      </c>
      <c r="E76" s="68" t="s">
        <v>43</v>
      </c>
      <c r="F76" s="72" t="s">
        <v>187</v>
      </c>
      <c r="G76" s="73">
        <v>18</v>
      </c>
      <c r="H76" s="73">
        <v>18</v>
      </c>
      <c r="I76" s="73"/>
      <c r="J76" s="73"/>
      <c r="K76" s="73"/>
      <c r="L76" s="73">
        <v>18</v>
      </c>
      <c r="M76" s="73">
        <v>18</v>
      </c>
      <c r="N76" s="73"/>
      <c r="O76" s="73"/>
      <c r="P76" s="73"/>
      <c r="Q76" s="75" t="s">
        <v>88</v>
      </c>
      <c r="R76" s="75" t="s">
        <v>43</v>
      </c>
      <c r="S76" s="76" t="s">
        <v>38</v>
      </c>
    </row>
    <row r="77" s="3" customFormat="1" ht="80" customHeight="1" spans="1:19">
      <c r="A77" s="64">
        <v>4</v>
      </c>
      <c r="B77" s="71" t="s">
        <v>188</v>
      </c>
      <c r="C77" s="68" t="s">
        <v>30</v>
      </c>
      <c r="D77" s="60" t="s">
        <v>31</v>
      </c>
      <c r="E77" s="68" t="s">
        <v>47</v>
      </c>
      <c r="F77" s="72" t="s">
        <v>189</v>
      </c>
      <c r="G77" s="73">
        <v>23.2</v>
      </c>
      <c r="H77" s="73">
        <v>23.2</v>
      </c>
      <c r="I77" s="73"/>
      <c r="J77" s="73"/>
      <c r="K77" s="73"/>
      <c r="L77" s="73">
        <v>23.2</v>
      </c>
      <c r="M77" s="73">
        <v>23.2</v>
      </c>
      <c r="N77" s="73"/>
      <c r="O77" s="73"/>
      <c r="P77" s="73"/>
      <c r="Q77" s="75" t="s">
        <v>88</v>
      </c>
      <c r="R77" s="75" t="s">
        <v>47</v>
      </c>
      <c r="S77" s="76" t="s">
        <v>38</v>
      </c>
    </row>
    <row r="78" s="3" customFormat="1" ht="100" customHeight="1" spans="1:19">
      <c r="A78" s="64">
        <v>5</v>
      </c>
      <c r="B78" s="71" t="s">
        <v>190</v>
      </c>
      <c r="C78" s="68" t="s">
        <v>30</v>
      </c>
      <c r="D78" s="60" t="s">
        <v>31</v>
      </c>
      <c r="E78" s="68" t="s">
        <v>50</v>
      </c>
      <c r="F78" s="72" t="s">
        <v>191</v>
      </c>
      <c r="G78" s="73">
        <v>141.6</v>
      </c>
      <c r="H78" s="73">
        <v>141.6</v>
      </c>
      <c r="I78" s="73"/>
      <c r="J78" s="73"/>
      <c r="K78" s="73"/>
      <c r="L78" s="73">
        <v>141.6</v>
      </c>
      <c r="M78" s="73">
        <v>141.6</v>
      </c>
      <c r="N78" s="73"/>
      <c r="O78" s="73"/>
      <c r="P78" s="73"/>
      <c r="Q78" s="75" t="s">
        <v>88</v>
      </c>
      <c r="R78" s="75" t="s">
        <v>50</v>
      </c>
      <c r="S78" s="76" t="s">
        <v>38</v>
      </c>
    </row>
    <row r="79" s="3" customFormat="1" ht="139" customHeight="1" spans="1:19">
      <c r="A79" s="64">
        <v>6</v>
      </c>
      <c r="B79" s="71" t="s">
        <v>192</v>
      </c>
      <c r="C79" s="68" t="s">
        <v>30</v>
      </c>
      <c r="D79" s="60" t="s">
        <v>31</v>
      </c>
      <c r="E79" s="68" t="s">
        <v>53</v>
      </c>
      <c r="F79" s="72" t="s">
        <v>193</v>
      </c>
      <c r="G79" s="73">
        <v>95.6</v>
      </c>
      <c r="H79" s="73">
        <v>95.6</v>
      </c>
      <c r="I79" s="73"/>
      <c r="J79" s="73"/>
      <c r="K79" s="73"/>
      <c r="L79" s="73">
        <v>95.6</v>
      </c>
      <c r="M79" s="73">
        <v>95.6</v>
      </c>
      <c r="N79" s="73"/>
      <c r="O79" s="73"/>
      <c r="P79" s="73"/>
      <c r="Q79" s="75" t="s">
        <v>88</v>
      </c>
      <c r="R79" s="75" t="s">
        <v>53</v>
      </c>
      <c r="S79" s="76" t="s">
        <v>38</v>
      </c>
    </row>
    <row r="80" s="3" customFormat="1" ht="131" customHeight="1" spans="1:19">
      <c r="A80" s="64">
        <v>7</v>
      </c>
      <c r="B80" s="71" t="s">
        <v>194</v>
      </c>
      <c r="C80" s="68" t="s">
        <v>30</v>
      </c>
      <c r="D80" s="60" t="s">
        <v>31</v>
      </c>
      <c r="E80" s="68" t="s">
        <v>56</v>
      </c>
      <c r="F80" s="72" t="s">
        <v>195</v>
      </c>
      <c r="G80" s="73">
        <v>172</v>
      </c>
      <c r="H80" s="73">
        <v>172</v>
      </c>
      <c r="I80" s="73"/>
      <c r="J80" s="73"/>
      <c r="K80" s="73"/>
      <c r="L80" s="73">
        <v>172</v>
      </c>
      <c r="M80" s="73">
        <v>172</v>
      </c>
      <c r="N80" s="73"/>
      <c r="O80" s="73"/>
      <c r="P80" s="73"/>
      <c r="Q80" s="75" t="s">
        <v>88</v>
      </c>
      <c r="R80" s="75" t="s">
        <v>56</v>
      </c>
      <c r="S80" s="76" t="s">
        <v>38</v>
      </c>
    </row>
    <row r="81" s="3" customFormat="1" ht="80" customHeight="1" spans="1:19">
      <c r="A81" s="64">
        <v>8</v>
      </c>
      <c r="B81" s="71" t="s">
        <v>196</v>
      </c>
      <c r="C81" s="68" t="s">
        <v>30</v>
      </c>
      <c r="D81" s="60" t="s">
        <v>31</v>
      </c>
      <c r="E81" s="68" t="s">
        <v>59</v>
      </c>
      <c r="F81" s="72" t="s">
        <v>197</v>
      </c>
      <c r="G81" s="73">
        <v>21.2</v>
      </c>
      <c r="H81" s="73">
        <v>21.2</v>
      </c>
      <c r="I81" s="73"/>
      <c r="J81" s="73"/>
      <c r="K81" s="73"/>
      <c r="L81" s="73">
        <v>21.2</v>
      </c>
      <c r="M81" s="73">
        <v>21.2</v>
      </c>
      <c r="N81" s="73"/>
      <c r="O81" s="73"/>
      <c r="P81" s="73"/>
      <c r="Q81" s="75" t="s">
        <v>88</v>
      </c>
      <c r="R81" s="75" t="s">
        <v>59</v>
      </c>
      <c r="S81" s="76" t="s">
        <v>38</v>
      </c>
    </row>
    <row r="82" s="3" customFormat="1" ht="132" customHeight="1" spans="1:19">
      <c r="A82" s="64">
        <v>9</v>
      </c>
      <c r="B82" s="71" t="s">
        <v>198</v>
      </c>
      <c r="C82" s="68" t="s">
        <v>30</v>
      </c>
      <c r="D82" s="60" t="s">
        <v>31</v>
      </c>
      <c r="E82" s="68" t="s">
        <v>82</v>
      </c>
      <c r="F82" s="72" t="s">
        <v>199</v>
      </c>
      <c r="G82" s="73">
        <v>186</v>
      </c>
      <c r="H82" s="73">
        <v>186</v>
      </c>
      <c r="I82" s="73"/>
      <c r="J82" s="73"/>
      <c r="K82" s="73"/>
      <c r="L82" s="73">
        <v>186</v>
      </c>
      <c r="M82" s="73">
        <v>186</v>
      </c>
      <c r="N82" s="73"/>
      <c r="O82" s="73"/>
      <c r="P82" s="73"/>
      <c r="Q82" s="75" t="s">
        <v>88</v>
      </c>
      <c r="R82" s="75" t="s">
        <v>82</v>
      </c>
      <c r="S82" s="76" t="s">
        <v>38</v>
      </c>
    </row>
    <row r="83" s="3" customFormat="1" ht="97" customHeight="1" spans="1:19">
      <c r="A83" s="64">
        <v>10</v>
      </c>
      <c r="B83" s="71" t="s">
        <v>200</v>
      </c>
      <c r="C83" s="68" t="s">
        <v>30</v>
      </c>
      <c r="D83" s="60" t="s">
        <v>31</v>
      </c>
      <c r="E83" s="68" t="s">
        <v>62</v>
      </c>
      <c r="F83" s="72" t="s">
        <v>201</v>
      </c>
      <c r="G83" s="73">
        <v>28.8</v>
      </c>
      <c r="H83" s="73">
        <v>28.8</v>
      </c>
      <c r="I83" s="73"/>
      <c r="J83" s="73"/>
      <c r="K83" s="73"/>
      <c r="L83" s="73">
        <v>28.8</v>
      </c>
      <c r="M83" s="73">
        <v>28.8</v>
      </c>
      <c r="N83" s="73"/>
      <c r="O83" s="73"/>
      <c r="P83" s="73"/>
      <c r="Q83" s="75" t="s">
        <v>88</v>
      </c>
      <c r="R83" s="75" t="s">
        <v>62</v>
      </c>
      <c r="S83" s="76" t="s">
        <v>38</v>
      </c>
    </row>
    <row r="84" s="3" customFormat="1" ht="97" customHeight="1" spans="1:19">
      <c r="A84" s="64">
        <v>11</v>
      </c>
      <c r="B84" s="71" t="s">
        <v>202</v>
      </c>
      <c r="C84" s="68" t="s">
        <v>30</v>
      </c>
      <c r="D84" s="60" t="s">
        <v>31</v>
      </c>
      <c r="E84" s="68" t="s">
        <v>65</v>
      </c>
      <c r="F84" s="72" t="s">
        <v>203</v>
      </c>
      <c r="G84" s="73">
        <v>114.4</v>
      </c>
      <c r="H84" s="73">
        <v>114.4</v>
      </c>
      <c r="I84" s="73"/>
      <c r="J84" s="73"/>
      <c r="K84" s="73"/>
      <c r="L84" s="73">
        <v>114.4</v>
      </c>
      <c r="M84" s="73">
        <v>114.4</v>
      </c>
      <c r="N84" s="73"/>
      <c r="O84" s="73"/>
      <c r="P84" s="73"/>
      <c r="Q84" s="75" t="s">
        <v>88</v>
      </c>
      <c r="R84" s="75" t="s">
        <v>65</v>
      </c>
      <c r="S84" s="76" t="s">
        <v>38</v>
      </c>
    </row>
    <row r="85" s="3" customFormat="1" ht="120" customHeight="1" spans="1:19">
      <c r="A85" s="64">
        <v>12</v>
      </c>
      <c r="B85" s="71" t="s">
        <v>204</v>
      </c>
      <c r="C85" s="68" t="s">
        <v>30</v>
      </c>
      <c r="D85" s="60" t="s">
        <v>31</v>
      </c>
      <c r="E85" s="68" t="s">
        <v>69</v>
      </c>
      <c r="F85" s="72" t="s">
        <v>205</v>
      </c>
      <c r="G85" s="73">
        <v>74</v>
      </c>
      <c r="H85" s="73">
        <v>74</v>
      </c>
      <c r="I85" s="73"/>
      <c r="J85" s="73"/>
      <c r="K85" s="73"/>
      <c r="L85" s="73">
        <v>74</v>
      </c>
      <c r="M85" s="73">
        <v>74</v>
      </c>
      <c r="N85" s="73"/>
      <c r="O85" s="73"/>
      <c r="P85" s="73"/>
      <c r="Q85" s="75" t="s">
        <v>88</v>
      </c>
      <c r="R85" s="75" t="s">
        <v>69</v>
      </c>
      <c r="S85" s="76" t="s">
        <v>38</v>
      </c>
    </row>
    <row r="86" s="3" customFormat="1" ht="125" customHeight="1" spans="1:19">
      <c r="A86" s="64">
        <v>13</v>
      </c>
      <c r="B86" s="71" t="s">
        <v>206</v>
      </c>
      <c r="C86" s="68" t="s">
        <v>30</v>
      </c>
      <c r="D86" s="60" t="s">
        <v>31</v>
      </c>
      <c r="E86" s="68" t="s">
        <v>72</v>
      </c>
      <c r="F86" s="72" t="s">
        <v>207</v>
      </c>
      <c r="G86" s="73">
        <v>40.8</v>
      </c>
      <c r="H86" s="73">
        <v>40.8</v>
      </c>
      <c r="I86" s="73"/>
      <c r="J86" s="73"/>
      <c r="K86" s="73"/>
      <c r="L86" s="73">
        <v>40.8</v>
      </c>
      <c r="M86" s="73">
        <v>40.8</v>
      </c>
      <c r="N86" s="73"/>
      <c r="O86" s="73"/>
      <c r="P86" s="73"/>
      <c r="Q86" s="75" t="s">
        <v>88</v>
      </c>
      <c r="R86" s="75" t="s">
        <v>72</v>
      </c>
      <c r="S86" s="76" t="s">
        <v>38</v>
      </c>
    </row>
    <row r="87" s="3" customFormat="1" ht="80" customHeight="1" spans="1:19">
      <c r="A87" s="64">
        <v>14</v>
      </c>
      <c r="B87" s="71" t="s">
        <v>208</v>
      </c>
      <c r="C87" s="68" t="s">
        <v>30</v>
      </c>
      <c r="D87" s="60" t="s">
        <v>31</v>
      </c>
      <c r="E87" s="68" t="s">
        <v>75</v>
      </c>
      <c r="F87" s="72" t="s">
        <v>209</v>
      </c>
      <c r="G87" s="73">
        <v>85.6</v>
      </c>
      <c r="H87" s="73">
        <v>85.6</v>
      </c>
      <c r="I87" s="73"/>
      <c r="J87" s="73"/>
      <c r="K87" s="73"/>
      <c r="L87" s="73">
        <v>85.6</v>
      </c>
      <c r="M87" s="73">
        <v>85.6</v>
      </c>
      <c r="N87" s="73"/>
      <c r="O87" s="73"/>
      <c r="P87" s="73"/>
      <c r="Q87" s="75" t="s">
        <v>88</v>
      </c>
      <c r="R87" s="75" t="s">
        <v>75</v>
      </c>
      <c r="S87" s="76" t="s">
        <v>38</v>
      </c>
    </row>
    <row r="88" s="3" customFormat="1" ht="80" customHeight="1" spans="1:19">
      <c r="A88" s="64">
        <v>15</v>
      </c>
      <c r="B88" s="71" t="s">
        <v>210</v>
      </c>
      <c r="C88" s="68" t="s">
        <v>30</v>
      </c>
      <c r="D88" s="60" t="s">
        <v>78</v>
      </c>
      <c r="E88" s="68" t="s">
        <v>79</v>
      </c>
      <c r="F88" s="72" t="s">
        <v>211</v>
      </c>
      <c r="G88" s="73">
        <v>38.8</v>
      </c>
      <c r="H88" s="73">
        <v>38.8</v>
      </c>
      <c r="I88" s="73"/>
      <c r="J88" s="73"/>
      <c r="K88" s="73"/>
      <c r="L88" s="73">
        <v>38.8</v>
      </c>
      <c r="M88" s="73">
        <v>38.8</v>
      </c>
      <c r="N88" s="73"/>
      <c r="O88" s="73"/>
      <c r="P88" s="73"/>
      <c r="Q88" s="75" t="s">
        <v>88</v>
      </c>
      <c r="R88" s="75" t="s">
        <v>79</v>
      </c>
      <c r="S88" s="76" t="s">
        <v>38</v>
      </c>
    </row>
    <row r="89" s="3" customFormat="1" ht="80" customHeight="1" spans="1:19">
      <c r="A89" s="65">
        <v>2.2</v>
      </c>
      <c r="B89" s="59" t="s">
        <v>212</v>
      </c>
      <c r="C89" s="68" t="s">
        <v>30</v>
      </c>
      <c r="D89" s="60" t="s">
        <v>31</v>
      </c>
      <c r="E89" s="69" t="s">
        <v>32</v>
      </c>
      <c r="F89" s="62" t="s">
        <v>213</v>
      </c>
      <c r="G89" s="63">
        <f t="shared" ref="G89:P89" si="13">SUM(G90:G104)</f>
        <v>283.6</v>
      </c>
      <c r="H89" s="63">
        <f t="shared" si="13"/>
        <v>283.6</v>
      </c>
      <c r="I89" s="63">
        <f t="shared" si="13"/>
        <v>0</v>
      </c>
      <c r="J89" s="63">
        <f t="shared" si="13"/>
        <v>0</v>
      </c>
      <c r="K89" s="63">
        <f t="shared" si="13"/>
        <v>0</v>
      </c>
      <c r="L89" s="63">
        <f>SUM(L90:L104)-10.5</f>
        <v>273.1</v>
      </c>
      <c r="M89" s="63">
        <f>SUM(M90:M104)-10.5</f>
        <v>273.1</v>
      </c>
      <c r="N89" s="63">
        <f t="shared" si="13"/>
        <v>0</v>
      </c>
      <c r="O89" s="63">
        <f t="shared" si="13"/>
        <v>0</v>
      </c>
      <c r="P89" s="63">
        <f t="shared" si="13"/>
        <v>0</v>
      </c>
      <c r="Q89" s="80"/>
      <c r="R89" s="65"/>
      <c r="S89" s="76" t="s">
        <v>38</v>
      </c>
    </row>
    <row r="90" s="3" customFormat="1" ht="80" customHeight="1" spans="1:19">
      <c r="A90" s="64">
        <v>1</v>
      </c>
      <c r="B90" s="71" t="s">
        <v>214</v>
      </c>
      <c r="C90" s="68" t="s">
        <v>30</v>
      </c>
      <c r="D90" s="60" t="s">
        <v>31</v>
      </c>
      <c r="E90" s="68" t="s">
        <v>35</v>
      </c>
      <c r="F90" s="72" t="s">
        <v>215</v>
      </c>
      <c r="G90" s="73">
        <v>1.4</v>
      </c>
      <c r="H90" s="73">
        <v>1.4</v>
      </c>
      <c r="I90" s="73"/>
      <c r="J90" s="73"/>
      <c r="K90" s="73"/>
      <c r="L90" s="73">
        <v>1.4</v>
      </c>
      <c r="M90" s="73">
        <v>1.4</v>
      </c>
      <c r="N90" s="73"/>
      <c r="O90" s="73"/>
      <c r="P90" s="73"/>
      <c r="Q90" s="75" t="s">
        <v>88</v>
      </c>
      <c r="R90" s="75" t="s">
        <v>35</v>
      </c>
      <c r="S90" s="76" t="s">
        <v>38</v>
      </c>
    </row>
    <row r="91" s="3" customFormat="1" ht="80" customHeight="1" spans="1:19">
      <c r="A91" s="64">
        <v>2</v>
      </c>
      <c r="B91" s="71" t="s">
        <v>216</v>
      </c>
      <c r="C91" s="68" t="s">
        <v>30</v>
      </c>
      <c r="D91" s="60" t="s">
        <v>31</v>
      </c>
      <c r="E91" s="68" t="s">
        <v>40</v>
      </c>
      <c r="F91" s="72" t="s">
        <v>217</v>
      </c>
      <c r="G91" s="73">
        <v>29.8</v>
      </c>
      <c r="H91" s="73">
        <v>29.8</v>
      </c>
      <c r="I91" s="73"/>
      <c r="J91" s="73"/>
      <c r="K91" s="73"/>
      <c r="L91" s="73">
        <v>29.8</v>
      </c>
      <c r="M91" s="73">
        <v>29.8</v>
      </c>
      <c r="N91" s="73"/>
      <c r="O91" s="73"/>
      <c r="P91" s="73"/>
      <c r="Q91" s="75" t="s">
        <v>88</v>
      </c>
      <c r="R91" s="75" t="s">
        <v>40</v>
      </c>
      <c r="S91" s="76" t="s">
        <v>38</v>
      </c>
    </row>
    <row r="92" s="3" customFormat="1" ht="80" customHeight="1" spans="1:19">
      <c r="A92" s="64">
        <v>3</v>
      </c>
      <c r="B92" s="71" t="s">
        <v>218</v>
      </c>
      <c r="C92" s="68" t="s">
        <v>30</v>
      </c>
      <c r="D92" s="60" t="s">
        <v>31</v>
      </c>
      <c r="E92" s="68" t="s">
        <v>43</v>
      </c>
      <c r="F92" s="72" t="s">
        <v>219</v>
      </c>
      <c r="G92" s="73">
        <v>1</v>
      </c>
      <c r="H92" s="73">
        <v>1</v>
      </c>
      <c r="I92" s="73"/>
      <c r="J92" s="73"/>
      <c r="K92" s="73"/>
      <c r="L92" s="73">
        <v>1</v>
      </c>
      <c r="M92" s="73">
        <v>1</v>
      </c>
      <c r="N92" s="73"/>
      <c r="O92" s="73"/>
      <c r="P92" s="73"/>
      <c r="Q92" s="75" t="s">
        <v>88</v>
      </c>
      <c r="R92" s="75" t="s">
        <v>43</v>
      </c>
      <c r="S92" s="76" t="s">
        <v>38</v>
      </c>
    </row>
    <row r="93" s="3" customFormat="1" ht="80" customHeight="1" spans="1:19">
      <c r="A93" s="64">
        <v>4</v>
      </c>
      <c r="B93" s="71" t="s">
        <v>220</v>
      </c>
      <c r="C93" s="68" t="s">
        <v>30</v>
      </c>
      <c r="D93" s="60" t="s">
        <v>31</v>
      </c>
      <c r="E93" s="68" t="s">
        <v>47</v>
      </c>
      <c r="F93" s="72" t="s">
        <v>221</v>
      </c>
      <c r="G93" s="73">
        <v>12</v>
      </c>
      <c r="H93" s="73">
        <v>12</v>
      </c>
      <c r="I93" s="73"/>
      <c r="J93" s="73"/>
      <c r="K93" s="73"/>
      <c r="L93" s="73">
        <v>12</v>
      </c>
      <c r="M93" s="73">
        <v>12</v>
      </c>
      <c r="N93" s="73"/>
      <c r="O93" s="73"/>
      <c r="P93" s="73"/>
      <c r="Q93" s="75" t="s">
        <v>88</v>
      </c>
      <c r="R93" s="75" t="s">
        <v>47</v>
      </c>
      <c r="S93" s="76" t="s">
        <v>38</v>
      </c>
    </row>
    <row r="94" s="3" customFormat="1" ht="103" customHeight="1" spans="1:19">
      <c r="A94" s="64">
        <v>5</v>
      </c>
      <c r="B94" s="71" t="s">
        <v>222</v>
      </c>
      <c r="C94" s="68" t="s">
        <v>30</v>
      </c>
      <c r="D94" s="60" t="s">
        <v>31</v>
      </c>
      <c r="E94" s="68" t="s">
        <v>50</v>
      </c>
      <c r="F94" s="72" t="s">
        <v>223</v>
      </c>
      <c r="G94" s="73">
        <v>52.5</v>
      </c>
      <c r="H94" s="73">
        <v>52.5</v>
      </c>
      <c r="I94" s="73"/>
      <c r="J94" s="73"/>
      <c r="K94" s="73"/>
      <c r="L94" s="73">
        <v>52.5</v>
      </c>
      <c r="M94" s="73">
        <v>52.5</v>
      </c>
      <c r="N94" s="73"/>
      <c r="O94" s="73"/>
      <c r="P94" s="73"/>
      <c r="Q94" s="75" t="s">
        <v>88</v>
      </c>
      <c r="R94" s="75" t="s">
        <v>50</v>
      </c>
      <c r="S94" s="76" t="s">
        <v>38</v>
      </c>
    </row>
    <row r="95" s="3" customFormat="1" ht="80" customHeight="1" spans="1:19">
      <c r="A95" s="64">
        <v>6</v>
      </c>
      <c r="B95" s="71" t="s">
        <v>224</v>
      </c>
      <c r="C95" s="68" t="s">
        <v>30</v>
      </c>
      <c r="D95" s="60" t="s">
        <v>31</v>
      </c>
      <c r="E95" s="68" t="s">
        <v>53</v>
      </c>
      <c r="F95" s="72" t="s">
        <v>225</v>
      </c>
      <c r="G95" s="73">
        <v>13.5</v>
      </c>
      <c r="H95" s="73">
        <v>13.5</v>
      </c>
      <c r="I95" s="73"/>
      <c r="J95" s="73"/>
      <c r="K95" s="73"/>
      <c r="L95" s="73">
        <v>13.5</v>
      </c>
      <c r="M95" s="73">
        <v>13.5</v>
      </c>
      <c r="N95" s="73"/>
      <c r="O95" s="73"/>
      <c r="P95" s="73"/>
      <c r="Q95" s="75" t="s">
        <v>88</v>
      </c>
      <c r="R95" s="75" t="s">
        <v>53</v>
      </c>
      <c r="S95" s="76" t="s">
        <v>38</v>
      </c>
    </row>
    <row r="96" s="3" customFormat="1" ht="80" customHeight="1" spans="1:19">
      <c r="A96" s="64">
        <v>7</v>
      </c>
      <c r="B96" s="71" t="s">
        <v>226</v>
      </c>
      <c r="C96" s="68" t="s">
        <v>30</v>
      </c>
      <c r="D96" s="60" t="s">
        <v>31</v>
      </c>
      <c r="E96" s="68" t="s">
        <v>56</v>
      </c>
      <c r="F96" s="72" t="s">
        <v>227</v>
      </c>
      <c r="G96" s="73">
        <v>25.65</v>
      </c>
      <c r="H96" s="73">
        <v>25.65</v>
      </c>
      <c r="I96" s="73"/>
      <c r="J96" s="73"/>
      <c r="K96" s="73"/>
      <c r="L96" s="73">
        <v>25.65</v>
      </c>
      <c r="M96" s="73">
        <v>25.65</v>
      </c>
      <c r="N96" s="73"/>
      <c r="O96" s="73"/>
      <c r="P96" s="73"/>
      <c r="Q96" s="75" t="s">
        <v>88</v>
      </c>
      <c r="R96" s="75" t="s">
        <v>56</v>
      </c>
      <c r="S96" s="76" t="s">
        <v>38</v>
      </c>
    </row>
    <row r="97" s="3" customFormat="1" ht="80" customHeight="1" spans="1:19">
      <c r="A97" s="64">
        <v>8</v>
      </c>
      <c r="B97" s="71" t="s">
        <v>228</v>
      </c>
      <c r="C97" s="68" t="s">
        <v>30</v>
      </c>
      <c r="D97" s="60" t="s">
        <v>31</v>
      </c>
      <c r="E97" s="68" t="s">
        <v>59</v>
      </c>
      <c r="F97" s="72" t="s">
        <v>229</v>
      </c>
      <c r="G97" s="73">
        <v>1.75</v>
      </c>
      <c r="H97" s="73">
        <v>1.75</v>
      </c>
      <c r="I97" s="73"/>
      <c r="J97" s="73"/>
      <c r="K97" s="73"/>
      <c r="L97" s="73">
        <v>1.75</v>
      </c>
      <c r="M97" s="73">
        <v>1.75</v>
      </c>
      <c r="N97" s="73"/>
      <c r="O97" s="73"/>
      <c r="P97" s="73"/>
      <c r="Q97" s="75" t="s">
        <v>88</v>
      </c>
      <c r="R97" s="75" t="s">
        <v>59</v>
      </c>
      <c r="S97" s="76" t="s">
        <v>38</v>
      </c>
    </row>
    <row r="98" s="3" customFormat="1" ht="112" customHeight="1" spans="1:19">
      <c r="A98" s="64">
        <v>9</v>
      </c>
      <c r="B98" s="71" t="s">
        <v>230</v>
      </c>
      <c r="C98" s="68" t="s">
        <v>30</v>
      </c>
      <c r="D98" s="60" t="s">
        <v>31</v>
      </c>
      <c r="E98" s="68" t="s">
        <v>82</v>
      </c>
      <c r="F98" s="72" t="s">
        <v>231</v>
      </c>
      <c r="G98" s="73">
        <v>80.9</v>
      </c>
      <c r="H98" s="73">
        <v>80.9</v>
      </c>
      <c r="I98" s="73"/>
      <c r="J98" s="73"/>
      <c r="K98" s="73"/>
      <c r="L98" s="73">
        <v>80.9</v>
      </c>
      <c r="M98" s="73">
        <v>80.9</v>
      </c>
      <c r="N98" s="73"/>
      <c r="O98" s="73"/>
      <c r="P98" s="73"/>
      <c r="Q98" s="75" t="s">
        <v>88</v>
      </c>
      <c r="R98" s="75" t="s">
        <v>82</v>
      </c>
      <c r="S98" s="76" t="s">
        <v>38</v>
      </c>
    </row>
    <row r="99" s="3" customFormat="1" ht="80" customHeight="1" spans="1:19">
      <c r="A99" s="64">
        <v>10</v>
      </c>
      <c r="B99" s="71" t="s">
        <v>232</v>
      </c>
      <c r="C99" s="68" t="s">
        <v>30</v>
      </c>
      <c r="D99" s="60" t="s">
        <v>31</v>
      </c>
      <c r="E99" s="68" t="s">
        <v>62</v>
      </c>
      <c r="F99" s="72" t="s">
        <v>233</v>
      </c>
      <c r="G99" s="73">
        <v>8.15</v>
      </c>
      <c r="H99" s="73">
        <v>8.15</v>
      </c>
      <c r="I99" s="73"/>
      <c r="J99" s="73"/>
      <c r="K99" s="73"/>
      <c r="L99" s="73">
        <v>8.15</v>
      </c>
      <c r="M99" s="73">
        <v>8.15</v>
      </c>
      <c r="N99" s="73"/>
      <c r="O99" s="73"/>
      <c r="P99" s="73"/>
      <c r="Q99" s="75" t="s">
        <v>88</v>
      </c>
      <c r="R99" s="75" t="s">
        <v>62</v>
      </c>
      <c r="S99" s="76" t="s">
        <v>38</v>
      </c>
    </row>
    <row r="100" s="3" customFormat="1" ht="80" customHeight="1" spans="1:19">
      <c r="A100" s="64">
        <v>11</v>
      </c>
      <c r="B100" s="71" t="s">
        <v>234</v>
      </c>
      <c r="C100" s="68" t="s">
        <v>30</v>
      </c>
      <c r="D100" s="60" t="s">
        <v>31</v>
      </c>
      <c r="E100" s="68" t="s">
        <v>65</v>
      </c>
      <c r="F100" s="72" t="s">
        <v>235</v>
      </c>
      <c r="G100" s="73">
        <v>15</v>
      </c>
      <c r="H100" s="73">
        <v>15</v>
      </c>
      <c r="I100" s="73"/>
      <c r="J100" s="73"/>
      <c r="K100" s="73"/>
      <c r="L100" s="73">
        <v>15</v>
      </c>
      <c r="M100" s="73">
        <v>15</v>
      </c>
      <c r="N100" s="73"/>
      <c r="O100" s="73"/>
      <c r="P100" s="73"/>
      <c r="Q100" s="75" t="s">
        <v>88</v>
      </c>
      <c r="R100" s="75" t="s">
        <v>65</v>
      </c>
      <c r="S100" s="76" t="s">
        <v>38</v>
      </c>
    </row>
    <row r="101" s="3" customFormat="1" ht="80" customHeight="1" spans="1:19">
      <c r="A101" s="64">
        <v>12</v>
      </c>
      <c r="B101" s="71" t="s">
        <v>236</v>
      </c>
      <c r="C101" s="68" t="s">
        <v>30</v>
      </c>
      <c r="D101" s="60" t="s">
        <v>31</v>
      </c>
      <c r="E101" s="68" t="s">
        <v>69</v>
      </c>
      <c r="F101" s="72" t="s">
        <v>237</v>
      </c>
      <c r="G101" s="73">
        <v>5.55</v>
      </c>
      <c r="H101" s="73">
        <v>5.55</v>
      </c>
      <c r="I101" s="73"/>
      <c r="J101" s="73"/>
      <c r="K101" s="73"/>
      <c r="L101" s="73">
        <v>5.55</v>
      </c>
      <c r="M101" s="73">
        <v>5.55</v>
      </c>
      <c r="N101" s="73"/>
      <c r="O101" s="73"/>
      <c r="P101" s="73"/>
      <c r="Q101" s="75" t="s">
        <v>88</v>
      </c>
      <c r="R101" s="75" t="s">
        <v>69</v>
      </c>
      <c r="S101" s="76" t="s">
        <v>38</v>
      </c>
    </row>
    <row r="102" s="3" customFormat="1" ht="80" customHeight="1" spans="1:19">
      <c r="A102" s="64">
        <v>13</v>
      </c>
      <c r="B102" s="71" t="s">
        <v>238</v>
      </c>
      <c r="C102" s="68" t="s">
        <v>30</v>
      </c>
      <c r="D102" s="60" t="s">
        <v>31</v>
      </c>
      <c r="E102" s="68" t="s">
        <v>72</v>
      </c>
      <c r="F102" s="72" t="s">
        <v>239</v>
      </c>
      <c r="G102" s="73">
        <v>8.3</v>
      </c>
      <c r="H102" s="73">
        <v>8.3</v>
      </c>
      <c r="I102" s="73"/>
      <c r="J102" s="73"/>
      <c r="K102" s="73"/>
      <c r="L102" s="73">
        <v>8.3</v>
      </c>
      <c r="M102" s="73">
        <v>8.3</v>
      </c>
      <c r="N102" s="73"/>
      <c r="O102" s="73"/>
      <c r="P102" s="73"/>
      <c r="Q102" s="75" t="s">
        <v>88</v>
      </c>
      <c r="R102" s="75" t="s">
        <v>72</v>
      </c>
      <c r="S102" s="76" t="s">
        <v>38</v>
      </c>
    </row>
    <row r="103" s="3" customFormat="1" ht="80" customHeight="1" spans="1:19">
      <c r="A103" s="64">
        <v>14</v>
      </c>
      <c r="B103" s="71" t="s">
        <v>240</v>
      </c>
      <c r="C103" s="68" t="s">
        <v>30</v>
      </c>
      <c r="D103" s="60" t="s">
        <v>31</v>
      </c>
      <c r="E103" s="68" t="s">
        <v>75</v>
      </c>
      <c r="F103" s="72" t="s">
        <v>241</v>
      </c>
      <c r="G103" s="73">
        <v>11.5</v>
      </c>
      <c r="H103" s="73">
        <v>11.5</v>
      </c>
      <c r="I103" s="73"/>
      <c r="J103" s="73"/>
      <c r="K103" s="73"/>
      <c r="L103" s="73">
        <v>11.5</v>
      </c>
      <c r="M103" s="73">
        <v>11.5</v>
      </c>
      <c r="N103" s="73"/>
      <c r="O103" s="73"/>
      <c r="P103" s="73"/>
      <c r="Q103" s="75" t="s">
        <v>88</v>
      </c>
      <c r="R103" s="75" t="s">
        <v>75</v>
      </c>
      <c r="S103" s="76" t="s">
        <v>38</v>
      </c>
    </row>
    <row r="104" s="3" customFormat="1" ht="80" customHeight="1" spans="1:19">
      <c r="A104" s="64">
        <v>15</v>
      </c>
      <c r="B104" s="71" t="s">
        <v>242</v>
      </c>
      <c r="C104" s="68" t="s">
        <v>30</v>
      </c>
      <c r="D104" s="60" t="s">
        <v>78</v>
      </c>
      <c r="E104" s="68" t="s">
        <v>79</v>
      </c>
      <c r="F104" s="72" t="s">
        <v>243</v>
      </c>
      <c r="G104" s="73">
        <v>16.6</v>
      </c>
      <c r="H104" s="73">
        <v>16.6</v>
      </c>
      <c r="I104" s="73"/>
      <c r="J104" s="73"/>
      <c r="K104" s="73"/>
      <c r="L104" s="73">
        <v>16.6</v>
      </c>
      <c r="M104" s="73">
        <v>16.6</v>
      </c>
      <c r="N104" s="73"/>
      <c r="O104" s="73"/>
      <c r="P104" s="73"/>
      <c r="Q104" s="75" t="s">
        <v>88</v>
      </c>
      <c r="R104" s="75" t="s">
        <v>79</v>
      </c>
      <c r="S104" s="76" t="s">
        <v>38</v>
      </c>
    </row>
    <row r="105" s="3" customFormat="1" ht="48" customHeight="1" spans="1:19">
      <c r="A105" s="65">
        <v>2.3</v>
      </c>
      <c r="B105" s="59" t="s">
        <v>244</v>
      </c>
      <c r="C105" s="68" t="s">
        <v>30</v>
      </c>
      <c r="D105" s="60" t="s">
        <v>31</v>
      </c>
      <c r="E105" s="69" t="s">
        <v>32</v>
      </c>
      <c r="F105" s="62" t="s">
        <v>245</v>
      </c>
      <c r="G105" s="63">
        <f t="shared" ref="G105:P105" si="14">SUM(G106:G120)</f>
        <v>76.1</v>
      </c>
      <c r="H105" s="63">
        <f t="shared" si="14"/>
        <v>76.1</v>
      </c>
      <c r="I105" s="63">
        <f t="shared" si="14"/>
        <v>0</v>
      </c>
      <c r="J105" s="63">
        <f t="shared" si="14"/>
        <v>0</v>
      </c>
      <c r="K105" s="63">
        <f t="shared" si="14"/>
        <v>0</v>
      </c>
      <c r="L105" s="63">
        <f>SUM(L106:L120)-1</f>
        <v>75.1</v>
      </c>
      <c r="M105" s="63">
        <f>SUM(M106:M120)-1</f>
        <v>75.1</v>
      </c>
      <c r="N105" s="63">
        <f t="shared" si="14"/>
        <v>0</v>
      </c>
      <c r="O105" s="63">
        <f t="shared" si="14"/>
        <v>0</v>
      </c>
      <c r="P105" s="63">
        <f t="shared" si="14"/>
        <v>0</v>
      </c>
      <c r="Q105" s="80"/>
      <c r="R105" s="65"/>
      <c r="S105" s="76" t="s">
        <v>38</v>
      </c>
    </row>
    <row r="106" s="3" customFormat="1" ht="80" customHeight="1" spans="1:19">
      <c r="A106" s="64">
        <v>1</v>
      </c>
      <c r="B106" s="71" t="s">
        <v>246</v>
      </c>
      <c r="C106" s="68" t="s">
        <v>30</v>
      </c>
      <c r="D106" s="60" t="s">
        <v>31</v>
      </c>
      <c r="E106" s="68" t="s">
        <v>35</v>
      </c>
      <c r="F106" s="72" t="s">
        <v>247</v>
      </c>
      <c r="G106" s="73">
        <v>1.95</v>
      </c>
      <c r="H106" s="73">
        <v>1.95</v>
      </c>
      <c r="I106" s="73"/>
      <c r="J106" s="73"/>
      <c r="K106" s="73"/>
      <c r="L106" s="73">
        <v>1.95</v>
      </c>
      <c r="M106" s="73">
        <v>1.95</v>
      </c>
      <c r="N106" s="73"/>
      <c r="O106" s="73"/>
      <c r="P106" s="73"/>
      <c r="Q106" s="75" t="s">
        <v>88</v>
      </c>
      <c r="R106" s="75" t="s">
        <v>35</v>
      </c>
      <c r="S106" s="76" t="s">
        <v>38</v>
      </c>
    </row>
    <row r="107" s="3" customFormat="1" ht="80" customHeight="1" spans="1:19">
      <c r="A107" s="64">
        <v>2</v>
      </c>
      <c r="B107" s="71" t="s">
        <v>248</v>
      </c>
      <c r="C107" s="68" t="s">
        <v>30</v>
      </c>
      <c r="D107" s="60" t="s">
        <v>31</v>
      </c>
      <c r="E107" s="68" t="s">
        <v>40</v>
      </c>
      <c r="F107" s="72" t="s">
        <v>249</v>
      </c>
      <c r="G107" s="73">
        <v>8.58</v>
      </c>
      <c r="H107" s="73">
        <v>8.58</v>
      </c>
      <c r="I107" s="73"/>
      <c r="J107" s="73"/>
      <c r="K107" s="73"/>
      <c r="L107" s="73">
        <v>8.58</v>
      </c>
      <c r="M107" s="73">
        <v>8.58</v>
      </c>
      <c r="N107" s="73"/>
      <c r="O107" s="73"/>
      <c r="P107" s="73"/>
      <c r="Q107" s="75" t="s">
        <v>88</v>
      </c>
      <c r="R107" s="75" t="s">
        <v>40</v>
      </c>
      <c r="S107" s="76" t="s">
        <v>38</v>
      </c>
    </row>
    <row r="108" s="3" customFormat="1" ht="80" customHeight="1" spans="1:19">
      <c r="A108" s="64">
        <v>3</v>
      </c>
      <c r="B108" s="71" t="s">
        <v>250</v>
      </c>
      <c r="C108" s="68" t="s">
        <v>30</v>
      </c>
      <c r="D108" s="60" t="s">
        <v>78</v>
      </c>
      <c r="E108" s="68" t="s">
        <v>43</v>
      </c>
      <c r="F108" s="72" t="s">
        <v>251</v>
      </c>
      <c r="G108" s="73">
        <v>3.1</v>
      </c>
      <c r="H108" s="73">
        <v>3.1</v>
      </c>
      <c r="I108" s="73"/>
      <c r="J108" s="73"/>
      <c r="K108" s="73"/>
      <c r="L108" s="73">
        <v>3.1</v>
      </c>
      <c r="M108" s="73">
        <v>3.1</v>
      </c>
      <c r="N108" s="73"/>
      <c r="O108" s="73"/>
      <c r="P108" s="73"/>
      <c r="Q108" s="75" t="s">
        <v>88</v>
      </c>
      <c r="R108" s="75" t="s">
        <v>43</v>
      </c>
      <c r="S108" s="76" t="s">
        <v>38</v>
      </c>
    </row>
    <row r="109" s="3" customFormat="1" ht="80" customHeight="1" spans="1:19">
      <c r="A109" s="64">
        <v>4</v>
      </c>
      <c r="B109" s="71" t="s">
        <v>252</v>
      </c>
      <c r="C109" s="68" t="s">
        <v>30</v>
      </c>
      <c r="D109" s="60" t="s">
        <v>78</v>
      </c>
      <c r="E109" s="68" t="s">
        <v>47</v>
      </c>
      <c r="F109" s="72" t="s">
        <v>253</v>
      </c>
      <c r="G109" s="73">
        <v>7.2</v>
      </c>
      <c r="H109" s="73">
        <v>7.2</v>
      </c>
      <c r="I109" s="73"/>
      <c r="J109" s="73"/>
      <c r="K109" s="73"/>
      <c r="L109" s="73">
        <v>7.2</v>
      </c>
      <c r="M109" s="73">
        <v>7.2</v>
      </c>
      <c r="N109" s="73"/>
      <c r="O109" s="73"/>
      <c r="P109" s="73"/>
      <c r="Q109" s="75" t="s">
        <v>88</v>
      </c>
      <c r="R109" s="75" t="s">
        <v>47</v>
      </c>
      <c r="S109" s="76" t="s">
        <v>38</v>
      </c>
    </row>
    <row r="110" s="3" customFormat="1" ht="85" customHeight="1" spans="1:19">
      <c r="A110" s="64">
        <v>5</v>
      </c>
      <c r="B110" s="71" t="s">
        <v>254</v>
      </c>
      <c r="C110" s="68" t="s">
        <v>30</v>
      </c>
      <c r="D110" s="81" t="s">
        <v>78</v>
      </c>
      <c r="E110" s="68" t="s">
        <v>50</v>
      </c>
      <c r="F110" s="72" t="s">
        <v>255</v>
      </c>
      <c r="G110" s="73">
        <v>11.5</v>
      </c>
      <c r="H110" s="73">
        <v>11.5</v>
      </c>
      <c r="I110" s="73"/>
      <c r="J110" s="73"/>
      <c r="K110" s="73"/>
      <c r="L110" s="73">
        <v>11.5</v>
      </c>
      <c r="M110" s="73">
        <v>11.5</v>
      </c>
      <c r="N110" s="73"/>
      <c r="O110" s="73"/>
      <c r="P110" s="73"/>
      <c r="Q110" s="75" t="s">
        <v>88</v>
      </c>
      <c r="R110" s="75" t="s">
        <v>50</v>
      </c>
      <c r="S110" s="76" t="s">
        <v>38</v>
      </c>
    </row>
    <row r="111" s="3" customFormat="1" ht="109" customHeight="1" spans="1:19">
      <c r="A111" s="64">
        <v>6</v>
      </c>
      <c r="B111" s="71" t="s">
        <v>256</v>
      </c>
      <c r="C111" s="68" t="s">
        <v>30</v>
      </c>
      <c r="D111" s="60" t="s">
        <v>31</v>
      </c>
      <c r="E111" s="68" t="s">
        <v>53</v>
      </c>
      <c r="F111" s="72" t="s">
        <v>257</v>
      </c>
      <c r="G111" s="73">
        <v>11.47</v>
      </c>
      <c r="H111" s="73">
        <v>11.47</v>
      </c>
      <c r="I111" s="73"/>
      <c r="J111" s="73"/>
      <c r="K111" s="73"/>
      <c r="L111" s="73">
        <v>11.47</v>
      </c>
      <c r="M111" s="73">
        <v>11.47</v>
      </c>
      <c r="N111" s="73"/>
      <c r="O111" s="73"/>
      <c r="P111" s="73"/>
      <c r="Q111" s="75" t="s">
        <v>88</v>
      </c>
      <c r="R111" s="75" t="s">
        <v>53</v>
      </c>
      <c r="S111" s="76" t="s">
        <v>38</v>
      </c>
    </row>
    <row r="112" s="3" customFormat="1" ht="98" customHeight="1" spans="1:19">
      <c r="A112" s="64">
        <v>7</v>
      </c>
      <c r="B112" s="71" t="s">
        <v>258</v>
      </c>
      <c r="C112" s="68" t="s">
        <v>30</v>
      </c>
      <c r="D112" s="60" t="s">
        <v>78</v>
      </c>
      <c r="E112" s="68" t="s">
        <v>56</v>
      </c>
      <c r="F112" s="72" t="s">
        <v>259</v>
      </c>
      <c r="G112" s="73">
        <v>12.65</v>
      </c>
      <c r="H112" s="73">
        <v>12.65</v>
      </c>
      <c r="I112" s="73"/>
      <c r="J112" s="73"/>
      <c r="K112" s="73"/>
      <c r="L112" s="73">
        <v>12.65</v>
      </c>
      <c r="M112" s="73">
        <v>12.65</v>
      </c>
      <c r="N112" s="73"/>
      <c r="O112" s="73"/>
      <c r="P112" s="73"/>
      <c r="Q112" s="75" t="s">
        <v>88</v>
      </c>
      <c r="R112" s="75" t="s">
        <v>56</v>
      </c>
      <c r="S112" s="76" t="s">
        <v>38</v>
      </c>
    </row>
    <row r="113" s="3" customFormat="1" ht="80" customHeight="1" spans="1:19">
      <c r="A113" s="64">
        <v>8</v>
      </c>
      <c r="B113" s="71" t="s">
        <v>260</v>
      </c>
      <c r="C113" s="68" t="s">
        <v>30</v>
      </c>
      <c r="D113" s="60" t="s">
        <v>78</v>
      </c>
      <c r="E113" s="68" t="s">
        <v>59</v>
      </c>
      <c r="F113" s="72" t="s">
        <v>261</v>
      </c>
      <c r="G113" s="73">
        <v>0.4</v>
      </c>
      <c r="H113" s="73">
        <v>0.4</v>
      </c>
      <c r="I113" s="73"/>
      <c r="J113" s="73"/>
      <c r="K113" s="73"/>
      <c r="L113" s="73">
        <v>0.4</v>
      </c>
      <c r="M113" s="73">
        <v>0.4</v>
      </c>
      <c r="N113" s="73"/>
      <c r="O113" s="73"/>
      <c r="P113" s="73"/>
      <c r="Q113" s="75" t="s">
        <v>88</v>
      </c>
      <c r="R113" s="75" t="s">
        <v>59</v>
      </c>
      <c r="S113" s="76" t="s">
        <v>38</v>
      </c>
    </row>
    <row r="114" s="3" customFormat="1" ht="80" customHeight="1" spans="1:19">
      <c r="A114" s="64">
        <v>9</v>
      </c>
      <c r="B114" s="71" t="s">
        <v>262</v>
      </c>
      <c r="C114" s="68" t="s">
        <v>30</v>
      </c>
      <c r="D114" s="60" t="s">
        <v>78</v>
      </c>
      <c r="E114" s="68" t="s">
        <v>82</v>
      </c>
      <c r="F114" s="72" t="s">
        <v>263</v>
      </c>
      <c r="G114" s="73">
        <v>3.3</v>
      </c>
      <c r="H114" s="73">
        <v>3.3</v>
      </c>
      <c r="I114" s="73"/>
      <c r="J114" s="73"/>
      <c r="K114" s="73"/>
      <c r="L114" s="73">
        <v>3.3</v>
      </c>
      <c r="M114" s="73">
        <v>3.3</v>
      </c>
      <c r="N114" s="73"/>
      <c r="O114" s="73"/>
      <c r="P114" s="73"/>
      <c r="Q114" s="75" t="s">
        <v>88</v>
      </c>
      <c r="R114" s="75" t="s">
        <v>82</v>
      </c>
      <c r="S114" s="76" t="s">
        <v>38</v>
      </c>
    </row>
    <row r="115" s="3" customFormat="1" ht="80" customHeight="1" spans="1:19">
      <c r="A115" s="64">
        <v>10</v>
      </c>
      <c r="B115" s="71" t="s">
        <v>264</v>
      </c>
      <c r="C115" s="68" t="s">
        <v>30</v>
      </c>
      <c r="D115" s="60" t="s">
        <v>31</v>
      </c>
      <c r="E115" s="68" t="s">
        <v>62</v>
      </c>
      <c r="F115" s="72" t="s">
        <v>265</v>
      </c>
      <c r="G115" s="73">
        <v>1.38</v>
      </c>
      <c r="H115" s="73">
        <v>1.38</v>
      </c>
      <c r="I115" s="73"/>
      <c r="J115" s="73"/>
      <c r="K115" s="73"/>
      <c r="L115" s="73">
        <v>1.38</v>
      </c>
      <c r="M115" s="73">
        <v>1.38</v>
      </c>
      <c r="N115" s="73"/>
      <c r="O115" s="73"/>
      <c r="P115" s="73"/>
      <c r="Q115" s="75" t="s">
        <v>88</v>
      </c>
      <c r="R115" s="75" t="s">
        <v>62</v>
      </c>
      <c r="S115" s="76" t="s">
        <v>38</v>
      </c>
    </row>
    <row r="116" s="3" customFormat="1" ht="80" customHeight="1" spans="1:19">
      <c r="A116" s="64">
        <v>11</v>
      </c>
      <c r="B116" s="71" t="s">
        <v>266</v>
      </c>
      <c r="C116" s="68" t="s">
        <v>30</v>
      </c>
      <c r="D116" s="60" t="s">
        <v>31</v>
      </c>
      <c r="E116" s="68" t="s">
        <v>65</v>
      </c>
      <c r="F116" s="72" t="s">
        <v>267</v>
      </c>
      <c r="G116" s="73">
        <v>3.15</v>
      </c>
      <c r="H116" s="73">
        <v>3.15</v>
      </c>
      <c r="I116" s="73"/>
      <c r="J116" s="73"/>
      <c r="K116" s="73"/>
      <c r="L116" s="73">
        <v>3.15</v>
      </c>
      <c r="M116" s="73">
        <v>3.15</v>
      </c>
      <c r="N116" s="73"/>
      <c r="O116" s="73"/>
      <c r="P116" s="73"/>
      <c r="Q116" s="75" t="s">
        <v>88</v>
      </c>
      <c r="R116" s="75" t="s">
        <v>65</v>
      </c>
      <c r="S116" s="76" t="s">
        <v>38</v>
      </c>
    </row>
    <row r="117" s="3" customFormat="1" ht="93" customHeight="1" spans="1:19">
      <c r="A117" s="64">
        <v>12</v>
      </c>
      <c r="B117" s="71" t="s">
        <v>268</v>
      </c>
      <c r="C117" s="68" t="s">
        <v>30</v>
      </c>
      <c r="D117" s="60" t="s">
        <v>31</v>
      </c>
      <c r="E117" s="68" t="s">
        <v>69</v>
      </c>
      <c r="F117" s="72" t="s">
        <v>269</v>
      </c>
      <c r="G117" s="73">
        <v>6.23</v>
      </c>
      <c r="H117" s="73">
        <v>6.23</v>
      </c>
      <c r="I117" s="73"/>
      <c r="J117" s="73"/>
      <c r="K117" s="73"/>
      <c r="L117" s="73">
        <v>6.23</v>
      </c>
      <c r="M117" s="73">
        <v>6.23</v>
      </c>
      <c r="N117" s="73"/>
      <c r="O117" s="73"/>
      <c r="P117" s="73"/>
      <c r="Q117" s="75" t="s">
        <v>88</v>
      </c>
      <c r="R117" s="75" t="s">
        <v>69</v>
      </c>
      <c r="S117" s="76" t="s">
        <v>38</v>
      </c>
    </row>
    <row r="118" s="3" customFormat="1" ht="80" customHeight="1" spans="1:19">
      <c r="A118" s="64">
        <v>13</v>
      </c>
      <c r="B118" s="71" t="s">
        <v>270</v>
      </c>
      <c r="C118" s="68" t="s">
        <v>30</v>
      </c>
      <c r="D118" s="60" t="s">
        <v>78</v>
      </c>
      <c r="E118" s="68" t="s">
        <v>72</v>
      </c>
      <c r="F118" s="72" t="s">
        <v>271</v>
      </c>
      <c r="G118" s="73">
        <v>0.5</v>
      </c>
      <c r="H118" s="73">
        <v>0.5</v>
      </c>
      <c r="I118" s="73"/>
      <c r="J118" s="73"/>
      <c r="K118" s="73"/>
      <c r="L118" s="73">
        <v>0.5</v>
      </c>
      <c r="M118" s="73">
        <v>0.5</v>
      </c>
      <c r="N118" s="73"/>
      <c r="O118" s="73"/>
      <c r="P118" s="73"/>
      <c r="Q118" s="75" t="s">
        <v>88</v>
      </c>
      <c r="R118" s="75" t="s">
        <v>72</v>
      </c>
      <c r="S118" s="76" t="s">
        <v>38</v>
      </c>
    </row>
    <row r="119" s="3" customFormat="1" ht="80" customHeight="1" spans="1:19">
      <c r="A119" s="64">
        <v>14</v>
      </c>
      <c r="B119" s="71" t="s">
        <v>272</v>
      </c>
      <c r="C119" s="68" t="s">
        <v>30</v>
      </c>
      <c r="D119" s="60" t="s">
        <v>31</v>
      </c>
      <c r="E119" s="68" t="s">
        <v>75</v>
      </c>
      <c r="F119" s="72" t="s">
        <v>273</v>
      </c>
      <c r="G119" s="73">
        <v>0.7</v>
      </c>
      <c r="H119" s="73">
        <v>0.7</v>
      </c>
      <c r="I119" s="73"/>
      <c r="J119" s="73"/>
      <c r="K119" s="73"/>
      <c r="L119" s="73">
        <v>0.7</v>
      </c>
      <c r="M119" s="73">
        <v>0.7</v>
      </c>
      <c r="N119" s="73"/>
      <c r="O119" s="73"/>
      <c r="P119" s="73"/>
      <c r="Q119" s="75" t="s">
        <v>88</v>
      </c>
      <c r="R119" s="75" t="s">
        <v>75</v>
      </c>
      <c r="S119" s="76" t="s">
        <v>38</v>
      </c>
    </row>
    <row r="120" s="3" customFormat="1" ht="80" customHeight="1" spans="1:19">
      <c r="A120" s="64">
        <v>15</v>
      </c>
      <c r="B120" s="71" t="s">
        <v>274</v>
      </c>
      <c r="C120" s="68" t="s">
        <v>30</v>
      </c>
      <c r="D120" s="60" t="s">
        <v>78</v>
      </c>
      <c r="E120" s="68" t="s">
        <v>79</v>
      </c>
      <c r="F120" s="72" t="s">
        <v>275</v>
      </c>
      <c r="G120" s="73">
        <v>3.99</v>
      </c>
      <c r="H120" s="73">
        <v>3.99</v>
      </c>
      <c r="I120" s="73"/>
      <c r="J120" s="73"/>
      <c r="K120" s="73"/>
      <c r="L120" s="73">
        <v>3.99</v>
      </c>
      <c r="M120" s="73">
        <v>3.99</v>
      </c>
      <c r="N120" s="73"/>
      <c r="O120" s="73"/>
      <c r="P120" s="73"/>
      <c r="Q120" s="75" t="s">
        <v>88</v>
      </c>
      <c r="R120" s="75" t="s">
        <v>79</v>
      </c>
      <c r="S120" s="76" t="s">
        <v>38</v>
      </c>
    </row>
    <row r="121" s="3" customFormat="1" ht="63" customHeight="1" spans="1:19">
      <c r="A121" s="65">
        <v>2.4</v>
      </c>
      <c r="B121" s="59" t="s">
        <v>276</v>
      </c>
      <c r="C121" s="68" t="s">
        <v>30</v>
      </c>
      <c r="D121" s="60" t="s">
        <v>31</v>
      </c>
      <c r="E121" s="69" t="s">
        <v>32</v>
      </c>
      <c r="F121" s="62" t="s">
        <v>277</v>
      </c>
      <c r="G121" s="63">
        <f t="shared" ref="G121:P121" si="15">SUM(G122:G134)</f>
        <v>69.16</v>
      </c>
      <c r="H121" s="63">
        <f t="shared" si="15"/>
        <v>69.16</v>
      </c>
      <c r="I121" s="63">
        <f t="shared" si="15"/>
        <v>0</v>
      </c>
      <c r="J121" s="63">
        <f t="shared" si="15"/>
        <v>0</v>
      </c>
      <c r="K121" s="63">
        <f t="shared" si="15"/>
        <v>0</v>
      </c>
      <c r="L121" s="63">
        <f>SUM(L122:L134)-2</f>
        <v>67.16</v>
      </c>
      <c r="M121" s="63">
        <f>SUM(M122:M134)-2</f>
        <v>67.16</v>
      </c>
      <c r="N121" s="63">
        <f t="shared" si="15"/>
        <v>0</v>
      </c>
      <c r="O121" s="63">
        <f t="shared" si="15"/>
        <v>0</v>
      </c>
      <c r="P121" s="63">
        <f t="shared" si="15"/>
        <v>0</v>
      </c>
      <c r="Q121" s="80"/>
      <c r="R121" s="65"/>
      <c r="S121" s="76" t="s">
        <v>38</v>
      </c>
    </row>
    <row r="122" s="3" customFormat="1" ht="80" customHeight="1" spans="1:19">
      <c r="A122" s="64">
        <v>1</v>
      </c>
      <c r="B122" s="71" t="s">
        <v>278</v>
      </c>
      <c r="C122" s="68" t="s">
        <v>30</v>
      </c>
      <c r="D122" s="60" t="s">
        <v>31</v>
      </c>
      <c r="E122" s="68" t="s">
        <v>35</v>
      </c>
      <c r="F122" s="72" t="s">
        <v>279</v>
      </c>
      <c r="G122" s="73">
        <v>2.12</v>
      </c>
      <c r="H122" s="73">
        <v>2.12</v>
      </c>
      <c r="I122" s="73"/>
      <c r="J122" s="73"/>
      <c r="K122" s="73"/>
      <c r="L122" s="73">
        <v>2.12</v>
      </c>
      <c r="M122" s="73">
        <v>2.12</v>
      </c>
      <c r="N122" s="73"/>
      <c r="O122" s="73"/>
      <c r="P122" s="73"/>
      <c r="Q122" s="75" t="s">
        <v>88</v>
      </c>
      <c r="R122" s="75" t="s">
        <v>35</v>
      </c>
      <c r="S122" s="76" t="s">
        <v>38</v>
      </c>
    </row>
    <row r="123" s="3" customFormat="1" ht="80" customHeight="1" spans="1:19">
      <c r="A123" s="64">
        <v>2</v>
      </c>
      <c r="B123" s="71" t="s">
        <v>280</v>
      </c>
      <c r="C123" s="68" t="s">
        <v>30</v>
      </c>
      <c r="D123" s="60" t="s">
        <v>31</v>
      </c>
      <c r="E123" s="68" t="s">
        <v>40</v>
      </c>
      <c r="F123" s="72" t="s">
        <v>281</v>
      </c>
      <c r="G123" s="73">
        <v>7.76</v>
      </c>
      <c r="H123" s="73">
        <v>7.76</v>
      </c>
      <c r="I123" s="73"/>
      <c r="J123" s="73"/>
      <c r="K123" s="73"/>
      <c r="L123" s="73">
        <v>7.76</v>
      </c>
      <c r="M123" s="73">
        <v>7.76</v>
      </c>
      <c r="N123" s="73"/>
      <c r="O123" s="73"/>
      <c r="P123" s="73"/>
      <c r="Q123" s="75" t="s">
        <v>88</v>
      </c>
      <c r="R123" s="75" t="s">
        <v>40</v>
      </c>
      <c r="S123" s="76" t="s">
        <v>38</v>
      </c>
    </row>
    <row r="124" s="3" customFormat="1" ht="80" customHeight="1" spans="1:19">
      <c r="A124" s="64">
        <v>3</v>
      </c>
      <c r="B124" s="71" t="s">
        <v>282</v>
      </c>
      <c r="C124" s="68" t="s">
        <v>30</v>
      </c>
      <c r="D124" s="60" t="s">
        <v>78</v>
      </c>
      <c r="E124" s="68" t="s">
        <v>43</v>
      </c>
      <c r="F124" s="72" t="s">
        <v>283</v>
      </c>
      <c r="G124" s="73">
        <v>13</v>
      </c>
      <c r="H124" s="73">
        <v>13</v>
      </c>
      <c r="I124" s="73"/>
      <c r="J124" s="73"/>
      <c r="K124" s="73"/>
      <c r="L124" s="73">
        <v>13</v>
      </c>
      <c r="M124" s="73">
        <v>13</v>
      </c>
      <c r="N124" s="73"/>
      <c r="O124" s="73"/>
      <c r="P124" s="73"/>
      <c r="Q124" s="75" t="s">
        <v>88</v>
      </c>
      <c r="R124" s="75" t="s">
        <v>43</v>
      </c>
      <c r="S124" s="76" t="s">
        <v>38</v>
      </c>
    </row>
    <row r="125" s="3" customFormat="1" ht="80" customHeight="1" spans="1:19">
      <c r="A125" s="64">
        <v>4</v>
      </c>
      <c r="B125" s="71" t="s">
        <v>284</v>
      </c>
      <c r="C125" s="68" t="s">
        <v>30</v>
      </c>
      <c r="D125" s="60" t="s">
        <v>78</v>
      </c>
      <c r="E125" s="68" t="s">
        <v>47</v>
      </c>
      <c r="F125" s="82" t="s">
        <v>285</v>
      </c>
      <c r="G125" s="73">
        <v>1.2</v>
      </c>
      <c r="H125" s="73">
        <v>1.2</v>
      </c>
      <c r="I125" s="73"/>
      <c r="J125" s="73"/>
      <c r="K125" s="73"/>
      <c r="L125" s="73">
        <v>1.2</v>
      </c>
      <c r="M125" s="73">
        <v>1.2</v>
      </c>
      <c r="N125" s="73"/>
      <c r="O125" s="73"/>
      <c r="P125" s="73"/>
      <c r="Q125" s="75" t="s">
        <v>88</v>
      </c>
      <c r="R125" s="75" t="s">
        <v>47</v>
      </c>
      <c r="S125" s="76" t="s">
        <v>38</v>
      </c>
    </row>
    <row r="126" s="3" customFormat="1" ht="80" customHeight="1" spans="1:19">
      <c r="A126" s="64">
        <v>5</v>
      </c>
      <c r="B126" s="71" t="s">
        <v>286</v>
      </c>
      <c r="C126" s="68" t="s">
        <v>30</v>
      </c>
      <c r="D126" s="60" t="s">
        <v>78</v>
      </c>
      <c r="E126" s="68" t="s">
        <v>50</v>
      </c>
      <c r="F126" s="72" t="s">
        <v>287</v>
      </c>
      <c r="G126" s="73">
        <v>7.6</v>
      </c>
      <c r="H126" s="73">
        <v>7.6</v>
      </c>
      <c r="I126" s="73"/>
      <c r="J126" s="73"/>
      <c r="K126" s="73"/>
      <c r="L126" s="73">
        <v>7.6</v>
      </c>
      <c r="M126" s="73">
        <v>7.6</v>
      </c>
      <c r="N126" s="73"/>
      <c r="O126" s="73"/>
      <c r="P126" s="73"/>
      <c r="Q126" s="75" t="s">
        <v>88</v>
      </c>
      <c r="R126" s="75" t="s">
        <v>50</v>
      </c>
      <c r="S126" s="76" t="s">
        <v>38</v>
      </c>
    </row>
    <row r="127" s="3" customFormat="1" ht="103" customHeight="1" spans="1:19">
      <c r="A127" s="64">
        <v>6</v>
      </c>
      <c r="B127" s="71" t="s">
        <v>288</v>
      </c>
      <c r="C127" s="68" t="s">
        <v>30</v>
      </c>
      <c r="D127" s="60" t="s">
        <v>31</v>
      </c>
      <c r="E127" s="68" t="s">
        <v>53</v>
      </c>
      <c r="F127" s="72" t="s">
        <v>289</v>
      </c>
      <c r="G127" s="73">
        <v>19.48</v>
      </c>
      <c r="H127" s="73">
        <v>19.48</v>
      </c>
      <c r="I127" s="73"/>
      <c r="J127" s="73"/>
      <c r="K127" s="73"/>
      <c r="L127" s="73">
        <v>19.48</v>
      </c>
      <c r="M127" s="73">
        <v>19.48</v>
      </c>
      <c r="N127" s="73"/>
      <c r="O127" s="73"/>
      <c r="P127" s="73"/>
      <c r="Q127" s="75" t="s">
        <v>88</v>
      </c>
      <c r="R127" s="75" t="s">
        <v>53</v>
      </c>
      <c r="S127" s="76" t="s">
        <v>38</v>
      </c>
    </row>
    <row r="128" s="3" customFormat="1" ht="103" customHeight="1" spans="1:19">
      <c r="A128" s="64">
        <v>7</v>
      </c>
      <c r="B128" s="71" t="s">
        <v>290</v>
      </c>
      <c r="C128" s="83" t="s">
        <v>30</v>
      </c>
      <c r="D128" s="60" t="s">
        <v>291</v>
      </c>
      <c r="E128" s="68" t="s">
        <v>56</v>
      </c>
      <c r="F128" s="77" t="s">
        <v>292</v>
      </c>
      <c r="G128" s="73">
        <v>1.2</v>
      </c>
      <c r="H128" s="73">
        <v>1.2</v>
      </c>
      <c r="I128" s="73"/>
      <c r="J128" s="73"/>
      <c r="K128" s="73"/>
      <c r="L128" s="73">
        <v>1.2</v>
      </c>
      <c r="M128" s="73">
        <v>1.2</v>
      </c>
      <c r="N128" s="73"/>
      <c r="O128" s="73"/>
      <c r="P128" s="73"/>
      <c r="Q128" s="76" t="s">
        <v>88</v>
      </c>
      <c r="R128" s="75" t="s">
        <v>56</v>
      </c>
      <c r="S128" s="76" t="s">
        <v>38</v>
      </c>
    </row>
    <row r="129" s="3" customFormat="1" ht="80" customHeight="1" spans="1:19">
      <c r="A129" s="64">
        <v>8</v>
      </c>
      <c r="B129" s="71" t="s">
        <v>293</v>
      </c>
      <c r="C129" s="68" t="s">
        <v>30</v>
      </c>
      <c r="D129" s="60" t="s">
        <v>78</v>
      </c>
      <c r="E129" s="68" t="s">
        <v>59</v>
      </c>
      <c r="F129" s="72" t="s">
        <v>294</v>
      </c>
      <c r="G129" s="73">
        <v>6.6</v>
      </c>
      <c r="H129" s="73">
        <v>6.6</v>
      </c>
      <c r="I129" s="73"/>
      <c r="J129" s="73"/>
      <c r="K129" s="73"/>
      <c r="L129" s="73">
        <v>6.6</v>
      </c>
      <c r="M129" s="73">
        <v>6.6</v>
      </c>
      <c r="N129" s="73"/>
      <c r="O129" s="73"/>
      <c r="P129" s="73"/>
      <c r="Q129" s="75" t="s">
        <v>88</v>
      </c>
      <c r="R129" s="75" t="s">
        <v>59</v>
      </c>
      <c r="S129" s="76" t="s">
        <v>38</v>
      </c>
    </row>
    <row r="130" s="3" customFormat="1" ht="80" customHeight="1" spans="1:19">
      <c r="A130" s="64">
        <v>9</v>
      </c>
      <c r="B130" s="71" t="s">
        <v>295</v>
      </c>
      <c r="C130" s="68" t="s">
        <v>30</v>
      </c>
      <c r="D130" s="60" t="s">
        <v>78</v>
      </c>
      <c r="E130" s="68" t="s">
        <v>82</v>
      </c>
      <c r="F130" s="72" t="s">
        <v>296</v>
      </c>
      <c r="G130" s="73">
        <v>2</v>
      </c>
      <c r="H130" s="73">
        <v>2</v>
      </c>
      <c r="I130" s="73"/>
      <c r="J130" s="73"/>
      <c r="K130" s="73"/>
      <c r="L130" s="73">
        <v>2</v>
      </c>
      <c r="M130" s="73">
        <v>2</v>
      </c>
      <c r="N130" s="73"/>
      <c r="O130" s="73"/>
      <c r="P130" s="73"/>
      <c r="Q130" s="75" t="s">
        <v>88</v>
      </c>
      <c r="R130" s="75" t="s">
        <v>82</v>
      </c>
      <c r="S130" s="76" t="s">
        <v>38</v>
      </c>
    </row>
    <row r="131" s="3" customFormat="1" ht="80" customHeight="1" spans="1:19">
      <c r="A131" s="64">
        <v>10</v>
      </c>
      <c r="B131" s="71" t="s">
        <v>297</v>
      </c>
      <c r="C131" s="68" t="s">
        <v>30</v>
      </c>
      <c r="D131" s="60" t="s">
        <v>31</v>
      </c>
      <c r="E131" s="68" t="s">
        <v>62</v>
      </c>
      <c r="F131" s="72" t="s">
        <v>298</v>
      </c>
      <c r="G131" s="73">
        <v>0.36</v>
      </c>
      <c r="H131" s="73">
        <v>0.36</v>
      </c>
      <c r="I131" s="73"/>
      <c r="J131" s="73"/>
      <c r="K131" s="73"/>
      <c r="L131" s="73">
        <v>0.36</v>
      </c>
      <c r="M131" s="73">
        <v>0.36</v>
      </c>
      <c r="N131" s="73"/>
      <c r="O131" s="73"/>
      <c r="P131" s="73"/>
      <c r="Q131" s="75" t="s">
        <v>88</v>
      </c>
      <c r="R131" s="75" t="s">
        <v>62</v>
      </c>
      <c r="S131" s="76" t="s">
        <v>38</v>
      </c>
    </row>
    <row r="132" s="3" customFormat="1" ht="80" customHeight="1" spans="1:19">
      <c r="A132" s="64">
        <v>11</v>
      </c>
      <c r="B132" s="71" t="s">
        <v>299</v>
      </c>
      <c r="C132" s="68" t="s">
        <v>30</v>
      </c>
      <c r="D132" s="60" t="s">
        <v>31</v>
      </c>
      <c r="E132" s="68" t="s">
        <v>65</v>
      </c>
      <c r="F132" s="72" t="s">
        <v>300</v>
      </c>
      <c r="G132" s="73">
        <v>2.84</v>
      </c>
      <c r="H132" s="73">
        <v>2.84</v>
      </c>
      <c r="I132" s="73"/>
      <c r="J132" s="73"/>
      <c r="K132" s="73"/>
      <c r="L132" s="73">
        <v>2.84</v>
      </c>
      <c r="M132" s="73">
        <v>2.84</v>
      </c>
      <c r="N132" s="73"/>
      <c r="O132" s="73"/>
      <c r="P132" s="73"/>
      <c r="Q132" s="75" t="s">
        <v>88</v>
      </c>
      <c r="R132" s="75" t="s">
        <v>65</v>
      </c>
      <c r="S132" s="76" t="s">
        <v>38</v>
      </c>
    </row>
    <row r="133" s="3" customFormat="1" ht="80" customHeight="1" spans="1:19">
      <c r="A133" s="64">
        <v>12</v>
      </c>
      <c r="B133" s="71" t="s">
        <v>301</v>
      </c>
      <c r="C133" s="68" t="s">
        <v>30</v>
      </c>
      <c r="D133" s="60" t="s">
        <v>78</v>
      </c>
      <c r="E133" s="68" t="s">
        <v>72</v>
      </c>
      <c r="F133" s="72" t="s">
        <v>302</v>
      </c>
      <c r="G133" s="73">
        <v>3.6</v>
      </c>
      <c r="H133" s="73">
        <v>3.6</v>
      </c>
      <c r="I133" s="73"/>
      <c r="J133" s="73"/>
      <c r="K133" s="73"/>
      <c r="L133" s="73">
        <v>3.6</v>
      </c>
      <c r="M133" s="73">
        <v>3.6</v>
      </c>
      <c r="N133" s="73"/>
      <c r="O133" s="73"/>
      <c r="P133" s="73"/>
      <c r="Q133" s="75" t="s">
        <v>88</v>
      </c>
      <c r="R133" s="75" t="s">
        <v>72</v>
      </c>
      <c r="S133" s="76" t="s">
        <v>38</v>
      </c>
    </row>
    <row r="134" s="3" customFormat="1" ht="80" customHeight="1" spans="1:19">
      <c r="A134" s="64">
        <v>13</v>
      </c>
      <c r="B134" s="71" t="s">
        <v>303</v>
      </c>
      <c r="C134" s="68" t="s">
        <v>30</v>
      </c>
      <c r="D134" s="60" t="s">
        <v>31</v>
      </c>
      <c r="E134" s="68" t="s">
        <v>75</v>
      </c>
      <c r="F134" s="72" t="s">
        <v>304</v>
      </c>
      <c r="G134" s="73">
        <v>1.4</v>
      </c>
      <c r="H134" s="73">
        <v>1.4</v>
      </c>
      <c r="I134" s="73"/>
      <c r="J134" s="73"/>
      <c r="K134" s="73"/>
      <c r="L134" s="73">
        <v>1.4</v>
      </c>
      <c r="M134" s="73">
        <v>1.4</v>
      </c>
      <c r="N134" s="73"/>
      <c r="O134" s="73"/>
      <c r="P134" s="73"/>
      <c r="Q134" s="75" t="s">
        <v>88</v>
      </c>
      <c r="R134" s="75" t="s">
        <v>75</v>
      </c>
      <c r="S134" s="76" t="s">
        <v>38</v>
      </c>
    </row>
    <row r="135" s="3" customFormat="1" ht="62" customHeight="1" spans="1:19">
      <c r="A135" s="65">
        <v>2.5</v>
      </c>
      <c r="B135" s="59" t="s">
        <v>305</v>
      </c>
      <c r="C135" s="68" t="s">
        <v>30</v>
      </c>
      <c r="D135" s="60" t="s">
        <v>31</v>
      </c>
      <c r="E135" s="69" t="s">
        <v>32</v>
      </c>
      <c r="F135" s="62" t="s">
        <v>306</v>
      </c>
      <c r="G135" s="63">
        <f t="shared" ref="G135:P135" si="16">SUM(G136:G148)</f>
        <v>49.2</v>
      </c>
      <c r="H135" s="63">
        <f t="shared" si="16"/>
        <v>49.2</v>
      </c>
      <c r="I135" s="63">
        <f t="shared" si="16"/>
        <v>0</v>
      </c>
      <c r="J135" s="63">
        <f t="shared" si="16"/>
        <v>0</v>
      </c>
      <c r="K135" s="63">
        <f t="shared" si="16"/>
        <v>0</v>
      </c>
      <c r="L135" s="63">
        <f>SUM(L136:L148)-1</f>
        <v>48.2</v>
      </c>
      <c r="M135" s="63">
        <f>SUM(M136:M148)-1</f>
        <v>48.2</v>
      </c>
      <c r="N135" s="63">
        <f t="shared" si="16"/>
        <v>0</v>
      </c>
      <c r="O135" s="63">
        <f t="shared" si="16"/>
        <v>0</v>
      </c>
      <c r="P135" s="63">
        <f t="shared" si="16"/>
        <v>0</v>
      </c>
      <c r="Q135" s="80"/>
      <c r="R135" s="65"/>
      <c r="S135" s="76" t="s">
        <v>38</v>
      </c>
    </row>
    <row r="136" s="4" customFormat="1" ht="80" customHeight="1" spans="1:19">
      <c r="A136" s="64">
        <v>1</v>
      </c>
      <c r="B136" s="71" t="s">
        <v>307</v>
      </c>
      <c r="C136" s="68" t="s">
        <v>30</v>
      </c>
      <c r="D136" s="60" t="s">
        <v>31</v>
      </c>
      <c r="E136" s="68" t="s">
        <v>35</v>
      </c>
      <c r="F136" s="72" t="s">
        <v>308</v>
      </c>
      <c r="G136" s="73">
        <v>4.4</v>
      </c>
      <c r="H136" s="73">
        <v>4.4</v>
      </c>
      <c r="I136" s="73"/>
      <c r="J136" s="73"/>
      <c r="K136" s="73"/>
      <c r="L136" s="73">
        <v>4.4</v>
      </c>
      <c r="M136" s="73">
        <v>4.4</v>
      </c>
      <c r="N136" s="73"/>
      <c r="O136" s="73"/>
      <c r="P136" s="73"/>
      <c r="Q136" s="75" t="s">
        <v>88</v>
      </c>
      <c r="R136" s="75" t="s">
        <v>35</v>
      </c>
      <c r="S136" s="76" t="s">
        <v>38</v>
      </c>
    </row>
    <row r="137" s="4" customFormat="1" ht="80" customHeight="1" spans="1:19">
      <c r="A137" s="64">
        <v>2</v>
      </c>
      <c r="B137" s="71" t="s">
        <v>309</v>
      </c>
      <c r="C137" s="68" t="s">
        <v>30</v>
      </c>
      <c r="D137" s="60" t="s">
        <v>31</v>
      </c>
      <c r="E137" s="68" t="s">
        <v>40</v>
      </c>
      <c r="F137" s="72" t="s">
        <v>310</v>
      </c>
      <c r="G137" s="73">
        <v>8</v>
      </c>
      <c r="H137" s="73">
        <v>8</v>
      </c>
      <c r="I137" s="73"/>
      <c r="J137" s="73"/>
      <c r="K137" s="73"/>
      <c r="L137" s="73">
        <v>8</v>
      </c>
      <c r="M137" s="73">
        <v>8</v>
      </c>
      <c r="N137" s="73"/>
      <c r="O137" s="73"/>
      <c r="P137" s="73"/>
      <c r="Q137" s="75" t="s">
        <v>88</v>
      </c>
      <c r="R137" s="75" t="s">
        <v>40</v>
      </c>
      <c r="S137" s="76" t="s">
        <v>38</v>
      </c>
    </row>
    <row r="138" s="4" customFormat="1" ht="80" customHeight="1" spans="1:19">
      <c r="A138" s="64">
        <v>3</v>
      </c>
      <c r="B138" s="71" t="s">
        <v>311</v>
      </c>
      <c r="C138" s="68" t="s">
        <v>30</v>
      </c>
      <c r="D138" s="60" t="s">
        <v>78</v>
      </c>
      <c r="E138" s="68" t="s">
        <v>43</v>
      </c>
      <c r="F138" s="72" t="s">
        <v>312</v>
      </c>
      <c r="G138" s="73">
        <v>3.2</v>
      </c>
      <c r="H138" s="73">
        <v>3.2</v>
      </c>
      <c r="I138" s="73"/>
      <c r="J138" s="73"/>
      <c r="K138" s="73"/>
      <c r="L138" s="73">
        <v>3.2</v>
      </c>
      <c r="M138" s="73">
        <v>3.2</v>
      </c>
      <c r="N138" s="73"/>
      <c r="O138" s="73"/>
      <c r="P138" s="73"/>
      <c r="Q138" s="75" t="s">
        <v>88</v>
      </c>
      <c r="R138" s="75" t="s">
        <v>43</v>
      </c>
      <c r="S138" s="76" t="s">
        <v>38</v>
      </c>
    </row>
    <row r="139" s="4" customFormat="1" ht="80" customHeight="1" spans="1:19">
      <c r="A139" s="64">
        <v>5</v>
      </c>
      <c r="B139" s="71" t="s">
        <v>313</v>
      </c>
      <c r="C139" s="68" t="s">
        <v>30</v>
      </c>
      <c r="D139" s="60" t="s">
        <v>78</v>
      </c>
      <c r="E139" s="68" t="s">
        <v>47</v>
      </c>
      <c r="F139" s="72" t="s">
        <v>314</v>
      </c>
      <c r="G139" s="73">
        <v>2.8</v>
      </c>
      <c r="H139" s="73">
        <v>2.8</v>
      </c>
      <c r="I139" s="73"/>
      <c r="J139" s="73"/>
      <c r="K139" s="73"/>
      <c r="L139" s="73">
        <v>2.8</v>
      </c>
      <c r="M139" s="73">
        <v>2.8</v>
      </c>
      <c r="N139" s="73"/>
      <c r="O139" s="73"/>
      <c r="P139" s="73"/>
      <c r="Q139" s="75" t="s">
        <v>88</v>
      </c>
      <c r="R139" s="75" t="s">
        <v>47</v>
      </c>
      <c r="S139" s="76" t="s">
        <v>38</v>
      </c>
    </row>
    <row r="140" s="4" customFormat="1" ht="80" customHeight="1" spans="1:19">
      <c r="A140" s="64">
        <v>6</v>
      </c>
      <c r="B140" s="71" t="s">
        <v>315</v>
      </c>
      <c r="C140" s="68" t="s">
        <v>30</v>
      </c>
      <c r="D140" s="60" t="s">
        <v>78</v>
      </c>
      <c r="E140" s="68" t="s">
        <v>50</v>
      </c>
      <c r="F140" s="72" t="s">
        <v>316</v>
      </c>
      <c r="G140" s="73">
        <v>0.4</v>
      </c>
      <c r="H140" s="73">
        <v>0.4</v>
      </c>
      <c r="I140" s="73"/>
      <c r="J140" s="73"/>
      <c r="K140" s="73"/>
      <c r="L140" s="73">
        <v>0.4</v>
      </c>
      <c r="M140" s="73">
        <v>0.4</v>
      </c>
      <c r="N140" s="73"/>
      <c r="O140" s="73"/>
      <c r="P140" s="73"/>
      <c r="Q140" s="75" t="s">
        <v>88</v>
      </c>
      <c r="R140" s="75" t="s">
        <v>50</v>
      </c>
      <c r="S140" s="76" t="s">
        <v>38</v>
      </c>
    </row>
    <row r="141" s="4" customFormat="1" ht="96" customHeight="1" spans="1:19">
      <c r="A141" s="64">
        <v>7</v>
      </c>
      <c r="B141" s="71" t="s">
        <v>317</v>
      </c>
      <c r="C141" s="68" t="s">
        <v>30</v>
      </c>
      <c r="D141" s="60" t="s">
        <v>31</v>
      </c>
      <c r="E141" s="68" t="s">
        <v>53</v>
      </c>
      <c r="F141" s="77" t="s">
        <v>318</v>
      </c>
      <c r="G141" s="73">
        <v>9.8</v>
      </c>
      <c r="H141" s="73">
        <v>9.8</v>
      </c>
      <c r="I141" s="73"/>
      <c r="J141" s="73"/>
      <c r="K141" s="73"/>
      <c r="L141" s="73">
        <v>9.8</v>
      </c>
      <c r="M141" s="73">
        <v>9.8</v>
      </c>
      <c r="N141" s="73"/>
      <c r="O141" s="73"/>
      <c r="P141" s="73"/>
      <c r="Q141" s="75" t="s">
        <v>88</v>
      </c>
      <c r="R141" s="75" t="s">
        <v>53</v>
      </c>
      <c r="S141" s="76" t="s">
        <v>38</v>
      </c>
    </row>
    <row r="142" s="4" customFormat="1" ht="80" customHeight="1" spans="1:19">
      <c r="A142" s="64">
        <v>8</v>
      </c>
      <c r="B142" s="71" t="s">
        <v>319</v>
      </c>
      <c r="C142" s="68" t="s">
        <v>30</v>
      </c>
      <c r="D142" s="60" t="s">
        <v>78</v>
      </c>
      <c r="E142" s="68" t="s">
        <v>56</v>
      </c>
      <c r="F142" s="72" t="s">
        <v>320</v>
      </c>
      <c r="G142" s="73">
        <v>2.2</v>
      </c>
      <c r="H142" s="73">
        <v>2.2</v>
      </c>
      <c r="I142" s="73"/>
      <c r="J142" s="73"/>
      <c r="K142" s="73"/>
      <c r="L142" s="73">
        <v>2.2</v>
      </c>
      <c r="M142" s="73">
        <v>2.2</v>
      </c>
      <c r="N142" s="73"/>
      <c r="O142" s="73"/>
      <c r="P142" s="73"/>
      <c r="Q142" s="75" t="s">
        <v>88</v>
      </c>
      <c r="R142" s="75" t="s">
        <v>56</v>
      </c>
      <c r="S142" s="76" t="s">
        <v>38</v>
      </c>
    </row>
    <row r="143" s="4" customFormat="1" ht="80" customHeight="1" spans="1:19">
      <c r="A143" s="64">
        <v>9</v>
      </c>
      <c r="B143" s="71" t="s">
        <v>321</v>
      </c>
      <c r="C143" s="68" t="s">
        <v>30</v>
      </c>
      <c r="D143" s="60" t="s">
        <v>78</v>
      </c>
      <c r="E143" s="68" t="s">
        <v>82</v>
      </c>
      <c r="F143" s="72" t="s">
        <v>322</v>
      </c>
      <c r="G143" s="73">
        <v>1.2</v>
      </c>
      <c r="H143" s="73">
        <v>1.2</v>
      </c>
      <c r="I143" s="73"/>
      <c r="J143" s="73"/>
      <c r="K143" s="73"/>
      <c r="L143" s="73">
        <v>1.2</v>
      </c>
      <c r="M143" s="73">
        <v>1.2</v>
      </c>
      <c r="N143" s="73"/>
      <c r="O143" s="73"/>
      <c r="P143" s="73"/>
      <c r="Q143" s="75" t="s">
        <v>88</v>
      </c>
      <c r="R143" s="75" t="s">
        <v>82</v>
      </c>
      <c r="S143" s="76" t="s">
        <v>38</v>
      </c>
    </row>
    <row r="144" s="4" customFormat="1" ht="80" customHeight="1" spans="1:19">
      <c r="A144" s="64">
        <v>10</v>
      </c>
      <c r="B144" s="71" t="s">
        <v>323</v>
      </c>
      <c r="C144" s="68" t="s">
        <v>30</v>
      </c>
      <c r="D144" s="60" t="s">
        <v>31</v>
      </c>
      <c r="E144" s="68" t="s">
        <v>65</v>
      </c>
      <c r="F144" s="72" t="s">
        <v>324</v>
      </c>
      <c r="G144" s="73">
        <v>0.4</v>
      </c>
      <c r="H144" s="73">
        <v>0.4</v>
      </c>
      <c r="I144" s="73"/>
      <c r="J144" s="73"/>
      <c r="K144" s="73"/>
      <c r="L144" s="73">
        <v>0.4</v>
      </c>
      <c r="M144" s="73">
        <v>0.4</v>
      </c>
      <c r="N144" s="73"/>
      <c r="O144" s="73"/>
      <c r="P144" s="73"/>
      <c r="Q144" s="75" t="s">
        <v>88</v>
      </c>
      <c r="R144" s="75" t="s">
        <v>65</v>
      </c>
      <c r="S144" s="76" t="s">
        <v>38</v>
      </c>
    </row>
    <row r="145" s="4" customFormat="1" ht="80" customHeight="1" spans="1:19">
      <c r="A145" s="64">
        <v>11</v>
      </c>
      <c r="B145" s="71" t="s">
        <v>325</v>
      </c>
      <c r="C145" s="68" t="s">
        <v>30</v>
      </c>
      <c r="D145" s="60" t="s">
        <v>31</v>
      </c>
      <c r="E145" s="68" t="s">
        <v>69</v>
      </c>
      <c r="F145" s="72" t="s">
        <v>326</v>
      </c>
      <c r="G145" s="73">
        <v>7.2</v>
      </c>
      <c r="H145" s="73">
        <v>7.2</v>
      </c>
      <c r="I145" s="73"/>
      <c r="J145" s="73"/>
      <c r="K145" s="73"/>
      <c r="L145" s="73">
        <v>7.2</v>
      </c>
      <c r="M145" s="73">
        <v>7.2</v>
      </c>
      <c r="N145" s="73"/>
      <c r="O145" s="73"/>
      <c r="P145" s="73"/>
      <c r="Q145" s="75" t="s">
        <v>88</v>
      </c>
      <c r="R145" s="75" t="s">
        <v>69</v>
      </c>
      <c r="S145" s="76" t="s">
        <v>38</v>
      </c>
    </row>
    <row r="146" s="4" customFormat="1" ht="80" customHeight="1" spans="1:19">
      <c r="A146" s="64">
        <v>13</v>
      </c>
      <c r="B146" s="71" t="s">
        <v>327</v>
      </c>
      <c r="C146" s="68" t="s">
        <v>30</v>
      </c>
      <c r="D146" s="60" t="s">
        <v>31</v>
      </c>
      <c r="E146" s="68" t="s">
        <v>72</v>
      </c>
      <c r="F146" s="72" t="s">
        <v>328</v>
      </c>
      <c r="G146" s="73">
        <v>9</v>
      </c>
      <c r="H146" s="73">
        <v>9</v>
      </c>
      <c r="I146" s="73"/>
      <c r="J146" s="73"/>
      <c r="K146" s="73"/>
      <c r="L146" s="73">
        <v>9</v>
      </c>
      <c r="M146" s="73">
        <v>9</v>
      </c>
      <c r="N146" s="73"/>
      <c r="O146" s="73"/>
      <c r="P146" s="73"/>
      <c r="Q146" s="75" t="s">
        <v>88</v>
      </c>
      <c r="R146" s="75" t="s">
        <v>72</v>
      </c>
      <c r="S146" s="76" t="s">
        <v>38</v>
      </c>
    </row>
    <row r="147" s="4" customFormat="1" ht="80" customHeight="1" spans="1:19">
      <c r="A147" s="64">
        <v>14</v>
      </c>
      <c r="B147" s="71" t="s">
        <v>329</v>
      </c>
      <c r="C147" s="68" t="s">
        <v>30</v>
      </c>
      <c r="D147" s="60" t="s">
        <v>31</v>
      </c>
      <c r="E147" s="68" t="s">
        <v>75</v>
      </c>
      <c r="F147" s="72" t="s">
        <v>330</v>
      </c>
      <c r="G147" s="73">
        <v>0.2</v>
      </c>
      <c r="H147" s="73">
        <v>0.2</v>
      </c>
      <c r="I147" s="73"/>
      <c r="J147" s="73"/>
      <c r="K147" s="73"/>
      <c r="L147" s="73">
        <v>0.2</v>
      </c>
      <c r="M147" s="73">
        <v>0.2</v>
      </c>
      <c r="N147" s="73"/>
      <c r="O147" s="73"/>
      <c r="P147" s="73"/>
      <c r="Q147" s="75" t="s">
        <v>88</v>
      </c>
      <c r="R147" s="75" t="s">
        <v>75</v>
      </c>
      <c r="S147" s="76" t="s">
        <v>38</v>
      </c>
    </row>
    <row r="148" s="4" customFormat="1" ht="80" customHeight="1" spans="1:19">
      <c r="A148" s="64">
        <v>15</v>
      </c>
      <c r="B148" s="71" t="s">
        <v>331</v>
      </c>
      <c r="C148" s="68" t="s">
        <v>30</v>
      </c>
      <c r="D148" s="60" t="s">
        <v>78</v>
      </c>
      <c r="E148" s="68" t="s">
        <v>79</v>
      </c>
      <c r="F148" s="72" t="s">
        <v>332</v>
      </c>
      <c r="G148" s="73">
        <v>0.4</v>
      </c>
      <c r="H148" s="73">
        <v>0.4</v>
      </c>
      <c r="I148" s="73"/>
      <c r="J148" s="73"/>
      <c r="K148" s="73"/>
      <c r="L148" s="73">
        <v>0.4</v>
      </c>
      <c r="M148" s="73">
        <v>0.4</v>
      </c>
      <c r="N148" s="73"/>
      <c r="O148" s="73"/>
      <c r="P148" s="73"/>
      <c r="Q148" s="75" t="s">
        <v>88</v>
      </c>
      <c r="R148" s="75" t="s">
        <v>79</v>
      </c>
      <c r="S148" s="76" t="s">
        <v>38</v>
      </c>
    </row>
    <row r="149" s="3" customFormat="1" ht="50" customHeight="1" spans="1:19">
      <c r="A149" s="65">
        <v>2.6</v>
      </c>
      <c r="B149" s="59" t="s">
        <v>333</v>
      </c>
      <c r="C149" s="68" t="s">
        <v>30</v>
      </c>
      <c r="D149" s="60" t="s">
        <v>31</v>
      </c>
      <c r="E149" s="69" t="s">
        <v>32</v>
      </c>
      <c r="F149" s="62" t="s">
        <v>334</v>
      </c>
      <c r="G149" s="63">
        <f t="shared" ref="G149:P149" si="17">SUM(G150:G157)</f>
        <v>196.885</v>
      </c>
      <c r="H149" s="63">
        <f t="shared" si="17"/>
        <v>196.885</v>
      </c>
      <c r="I149" s="63">
        <f t="shared" si="17"/>
        <v>0</v>
      </c>
      <c r="J149" s="63">
        <f t="shared" si="17"/>
        <v>0</v>
      </c>
      <c r="K149" s="63">
        <f t="shared" si="17"/>
        <v>0</v>
      </c>
      <c r="L149" s="63">
        <f t="shared" si="17"/>
        <v>196.885</v>
      </c>
      <c r="M149" s="63">
        <f>SUM(M150:M157)-24</f>
        <v>172.885</v>
      </c>
      <c r="N149" s="63">
        <f t="shared" si="17"/>
        <v>0</v>
      </c>
      <c r="O149" s="63">
        <f t="shared" si="17"/>
        <v>0</v>
      </c>
      <c r="P149" s="63">
        <f t="shared" si="17"/>
        <v>0</v>
      </c>
      <c r="Q149" s="80"/>
      <c r="R149" s="65"/>
      <c r="S149" s="76" t="s">
        <v>38</v>
      </c>
    </row>
    <row r="150" s="4" customFormat="1" ht="96" customHeight="1" spans="1:19">
      <c r="A150" s="64">
        <v>1</v>
      </c>
      <c r="B150" s="71" t="s">
        <v>335</v>
      </c>
      <c r="C150" s="68" t="s">
        <v>30</v>
      </c>
      <c r="D150" s="60" t="s">
        <v>31</v>
      </c>
      <c r="E150" s="68" t="s">
        <v>35</v>
      </c>
      <c r="F150" s="72" t="s">
        <v>336</v>
      </c>
      <c r="G150" s="73">
        <v>30.39</v>
      </c>
      <c r="H150" s="73">
        <v>30.39</v>
      </c>
      <c r="I150" s="73"/>
      <c r="J150" s="73"/>
      <c r="K150" s="73"/>
      <c r="L150" s="73">
        <v>30.39</v>
      </c>
      <c r="M150" s="73">
        <v>30.39</v>
      </c>
      <c r="N150" s="73"/>
      <c r="O150" s="73"/>
      <c r="P150" s="73"/>
      <c r="Q150" s="75" t="s">
        <v>88</v>
      </c>
      <c r="R150" s="75" t="s">
        <v>35</v>
      </c>
      <c r="S150" s="76" t="s">
        <v>38</v>
      </c>
    </row>
    <row r="151" s="4" customFormat="1" ht="80" customHeight="1" spans="1:19">
      <c r="A151" s="64">
        <v>2</v>
      </c>
      <c r="B151" s="71" t="s">
        <v>337</v>
      </c>
      <c r="C151" s="68" t="s">
        <v>30</v>
      </c>
      <c r="D151" s="60" t="s">
        <v>31</v>
      </c>
      <c r="E151" s="68" t="s">
        <v>40</v>
      </c>
      <c r="F151" s="72" t="s">
        <v>338</v>
      </c>
      <c r="G151" s="73">
        <v>27.3</v>
      </c>
      <c r="H151" s="73">
        <v>27.3</v>
      </c>
      <c r="I151" s="73"/>
      <c r="J151" s="73"/>
      <c r="K151" s="73"/>
      <c r="L151" s="73">
        <v>27.3</v>
      </c>
      <c r="M151" s="73">
        <v>27.3</v>
      </c>
      <c r="N151" s="73"/>
      <c r="O151" s="73"/>
      <c r="P151" s="73"/>
      <c r="Q151" s="75" t="s">
        <v>88</v>
      </c>
      <c r="R151" s="75" t="s">
        <v>40</v>
      </c>
      <c r="S151" s="76" t="s">
        <v>38</v>
      </c>
    </row>
    <row r="152" s="4" customFormat="1" ht="80" customHeight="1" spans="1:19">
      <c r="A152" s="64">
        <v>3</v>
      </c>
      <c r="B152" s="71" t="s">
        <v>339</v>
      </c>
      <c r="C152" s="68" t="s">
        <v>30</v>
      </c>
      <c r="D152" s="60" t="s">
        <v>78</v>
      </c>
      <c r="E152" s="68" t="s">
        <v>43</v>
      </c>
      <c r="F152" s="72" t="s">
        <v>340</v>
      </c>
      <c r="G152" s="73">
        <v>21.7</v>
      </c>
      <c r="H152" s="73">
        <v>21.7</v>
      </c>
      <c r="I152" s="73"/>
      <c r="J152" s="73"/>
      <c r="K152" s="73"/>
      <c r="L152" s="73">
        <v>21.7</v>
      </c>
      <c r="M152" s="73">
        <v>21.7</v>
      </c>
      <c r="N152" s="73"/>
      <c r="O152" s="73"/>
      <c r="P152" s="73"/>
      <c r="Q152" s="75" t="s">
        <v>88</v>
      </c>
      <c r="R152" s="75" t="s">
        <v>43</v>
      </c>
      <c r="S152" s="76" t="s">
        <v>38</v>
      </c>
    </row>
    <row r="153" s="4" customFormat="1" ht="80" customHeight="1" spans="1:19">
      <c r="A153" s="64">
        <v>4</v>
      </c>
      <c r="B153" s="71" t="s">
        <v>341</v>
      </c>
      <c r="C153" s="68" t="s">
        <v>30</v>
      </c>
      <c r="D153" s="60" t="s">
        <v>46</v>
      </c>
      <c r="E153" s="68" t="s">
        <v>47</v>
      </c>
      <c r="F153" s="72" t="s">
        <v>342</v>
      </c>
      <c r="G153" s="73">
        <v>8</v>
      </c>
      <c r="H153" s="73">
        <v>8</v>
      </c>
      <c r="I153" s="73"/>
      <c r="J153" s="73"/>
      <c r="K153" s="73"/>
      <c r="L153" s="73">
        <v>8</v>
      </c>
      <c r="M153" s="73">
        <v>8</v>
      </c>
      <c r="N153" s="73"/>
      <c r="O153" s="73"/>
      <c r="P153" s="73"/>
      <c r="Q153" s="75" t="s">
        <v>88</v>
      </c>
      <c r="R153" s="75" t="s">
        <v>47</v>
      </c>
      <c r="S153" s="76" t="s">
        <v>38</v>
      </c>
    </row>
    <row r="154" s="4" customFormat="1" ht="183" customHeight="1" spans="1:19">
      <c r="A154" s="64">
        <v>5</v>
      </c>
      <c r="B154" s="71" t="s">
        <v>343</v>
      </c>
      <c r="C154" s="68" t="s">
        <v>30</v>
      </c>
      <c r="D154" s="60" t="s">
        <v>31</v>
      </c>
      <c r="E154" s="68" t="s">
        <v>53</v>
      </c>
      <c r="F154" s="72" t="s">
        <v>344</v>
      </c>
      <c r="G154" s="73">
        <v>64.455</v>
      </c>
      <c r="H154" s="73">
        <v>64.455</v>
      </c>
      <c r="I154" s="73"/>
      <c r="J154" s="73"/>
      <c r="K154" s="73"/>
      <c r="L154" s="73">
        <v>64.455</v>
      </c>
      <c r="M154" s="73">
        <v>64.455</v>
      </c>
      <c r="N154" s="73"/>
      <c r="O154" s="73"/>
      <c r="P154" s="73"/>
      <c r="Q154" s="75" t="s">
        <v>88</v>
      </c>
      <c r="R154" s="75" t="s">
        <v>53</v>
      </c>
      <c r="S154" s="76" t="s">
        <v>38</v>
      </c>
    </row>
    <row r="155" s="4" customFormat="1" ht="112" customHeight="1" spans="1:19">
      <c r="A155" s="64">
        <v>6</v>
      </c>
      <c r="B155" s="71" t="s">
        <v>345</v>
      </c>
      <c r="C155" s="68" t="s">
        <v>30</v>
      </c>
      <c r="D155" s="60" t="s">
        <v>31</v>
      </c>
      <c r="E155" s="68" t="s">
        <v>65</v>
      </c>
      <c r="F155" s="72" t="s">
        <v>346</v>
      </c>
      <c r="G155" s="73">
        <v>13.15</v>
      </c>
      <c r="H155" s="73">
        <v>13.15</v>
      </c>
      <c r="I155" s="73"/>
      <c r="J155" s="73"/>
      <c r="K155" s="73"/>
      <c r="L155" s="73">
        <v>13.15</v>
      </c>
      <c r="M155" s="73">
        <v>13.15</v>
      </c>
      <c r="N155" s="73"/>
      <c r="O155" s="73"/>
      <c r="P155" s="73"/>
      <c r="Q155" s="75" t="s">
        <v>88</v>
      </c>
      <c r="R155" s="75" t="s">
        <v>65</v>
      </c>
      <c r="S155" s="76" t="s">
        <v>38</v>
      </c>
    </row>
    <row r="156" s="4" customFormat="1" ht="80" customHeight="1" spans="1:19">
      <c r="A156" s="64">
        <v>7</v>
      </c>
      <c r="B156" s="71" t="s">
        <v>347</v>
      </c>
      <c r="C156" s="68" t="s">
        <v>30</v>
      </c>
      <c r="D156" s="60" t="s">
        <v>78</v>
      </c>
      <c r="E156" s="68" t="s">
        <v>56</v>
      </c>
      <c r="F156" s="72" t="s">
        <v>348</v>
      </c>
      <c r="G156" s="73">
        <v>15.99</v>
      </c>
      <c r="H156" s="73">
        <v>15.99</v>
      </c>
      <c r="I156" s="73"/>
      <c r="J156" s="73"/>
      <c r="K156" s="73"/>
      <c r="L156" s="73">
        <v>15.99</v>
      </c>
      <c r="M156" s="73">
        <v>15.99</v>
      </c>
      <c r="N156" s="73"/>
      <c r="O156" s="73"/>
      <c r="P156" s="73"/>
      <c r="Q156" s="75" t="s">
        <v>88</v>
      </c>
      <c r="R156" s="75" t="s">
        <v>56</v>
      </c>
      <c r="S156" s="76" t="s">
        <v>38</v>
      </c>
    </row>
    <row r="157" s="4" customFormat="1" ht="80" customHeight="1" spans="1:19">
      <c r="A157" s="64">
        <v>8</v>
      </c>
      <c r="B157" s="71" t="s">
        <v>349</v>
      </c>
      <c r="C157" s="68" t="s">
        <v>30</v>
      </c>
      <c r="D157" s="60" t="s">
        <v>78</v>
      </c>
      <c r="E157" s="68" t="s">
        <v>79</v>
      </c>
      <c r="F157" s="72" t="s">
        <v>350</v>
      </c>
      <c r="G157" s="73">
        <v>15.9</v>
      </c>
      <c r="H157" s="73">
        <v>15.9</v>
      </c>
      <c r="I157" s="73"/>
      <c r="J157" s="73"/>
      <c r="K157" s="73"/>
      <c r="L157" s="73">
        <v>15.9</v>
      </c>
      <c r="M157" s="73">
        <v>15.9</v>
      </c>
      <c r="N157" s="73"/>
      <c r="O157" s="73"/>
      <c r="P157" s="73"/>
      <c r="Q157" s="75" t="s">
        <v>88</v>
      </c>
      <c r="R157" s="75" t="s">
        <v>79</v>
      </c>
      <c r="S157" s="76" t="s">
        <v>38</v>
      </c>
    </row>
    <row r="158" s="3" customFormat="1" ht="80" customHeight="1" spans="1:19">
      <c r="A158" s="65">
        <v>2.7</v>
      </c>
      <c r="B158" s="59" t="s">
        <v>351</v>
      </c>
      <c r="C158" s="68" t="s">
        <v>30</v>
      </c>
      <c r="D158" s="60" t="s">
        <v>352</v>
      </c>
      <c r="E158" s="69" t="s">
        <v>32</v>
      </c>
      <c r="F158" s="62" t="s">
        <v>353</v>
      </c>
      <c r="G158" s="63">
        <f t="shared" ref="G158:P158" si="18">SUM(G159:G168)</f>
        <v>208</v>
      </c>
      <c r="H158" s="63">
        <f t="shared" si="18"/>
        <v>208</v>
      </c>
      <c r="I158" s="63">
        <f t="shared" si="18"/>
        <v>0</v>
      </c>
      <c r="J158" s="63">
        <f t="shared" si="18"/>
        <v>0</v>
      </c>
      <c r="K158" s="63">
        <f t="shared" si="18"/>
        <v>0</v>
      </c>
      <c r="L158" s="63">
        <f>SUM(L159:L168)-17</f>
        <v>191</v>
      </c>
      <c r="M158" s="63">
        <f>SUM(M159:M168)-17</f>
        <v>191</v>
      </c>
      <c r="N158" s="63">
        <f t="shared" si="18"/>
        <v>0</v>
      </c>
      <c r="O158" s="63">
        <f t="shared" si="18"/>
        <v>0</v>
      </c>
      <c r="P158" s="63">
        <f t="shared" si="18"/>
        <v>0</v>
      </c>
      <c r="Q158" s="80"/>
      <c r="R158" s="65"/>
      <c r="S158" s="76" t="s">
        <v>38</v>
      </c>
    </row>
    <row r="159" s="4" customFormat="1" ht="80" customHeight="1" spans="1:19">
      <c r="A159" s="64">
        <v>1</v>
      </c>
      <c r="B159" s="71" t="s">
        <v>354</v>
      </c>
      <c r="C159" s="68" t="s">
        <v>30</v>
      </c>
      <c r="D159" s="60" t="s">
        <v>31</v>
      </c>
      <c r="E159" s="68" t="s">
        <v>40</v>
      </c>
      <c r="F159" s="72" t="s">
        <v>355</v>
      </c>
      <c r="G159" s="73">
        <v>18</v>
      </c>
      <c r="H159" s="73">
        <v>18</v>
      </c>
      <c r="I159" s="73"/>
      <c r="J159" s="73"/>
      <c r="K159" s="73"/>
      <c r="L159" s="73">
        <v>18</v>
      </c>
      <c r="M159" s="73">
        <v>18</v>
      </c>
      <c r="N159" s="73"/>
      <c r="O159" s="73"/>
      <c r="P159" s="73"/>
      <c r="Q159" s="75" t="s">
        <v>88</v>
      </c>
      <c r="R159" s="75" t="s">
        <v>40</v>
      </c>
      <c r="S159" s="76" t="s">
        <v>38</v>
      </c>
    </row>
    <row r="160" s="4" customFormat="1" ht="80" customHeight="1" spans="1:19">
      <c r="A160" s="64">
        <v>2</v>
      </c>
      <c r="B160" s="71" t="s">
        <v>356</v>
      </c>
      <c r="C160" s="68" t="s">
        <v>30</v>
      </c>
      <c r="D160" s="60" t="s">
        <v>78</v>
      </c>
      <c r="E160" s="68" t="s">
        <v>43</v>
      </c>
      <c r="F160" s="72" t="s">
        <v>357</v>
      </c>
      <c r="G160" s="73">
        <v>12</v>
      </c>
      <c r="H160" s="73">
        <v>12</v>
      </c>
      <c r="I160" s="73"/>
      <c r="J160" s="73"/>
      <c r="K160" s="73"/>
      <c r="L160" s="73">
        <v>12</v>
      </c>
      <c r="M160" s="73">
        <v>12</v>
      </c>
      <c r="N160" s="73"/>
      <c r="O160" s="73"/>
      <c r="P160" s="73"/>
      <c r="Q160" s="75" t="s">
        <v>88</v>
      </c>
      <c r="R160" s="75" t="s">
        <v>43</v>
      </c>
      <c r="S160" s="76" t="s">
        <v>38</v>
      </c>
    </row>
    <row r="161" s="4" customFormat="1" ht="148" customHeight="1" spans="1:19">
      <c r="A161" s="64">
        <v>3</v>
      </c>
      <c r="B161" s="71" t="s">
        <v>358</v>
      </c>
      <c r="C161" s="68" t="s">
        <v>30</v>
      </c>
      <c r="D161" s="60" t="s">
        <v>31</v>
      </c>
      <c r="E161" s="68" t="s">
        <v>53</v>
      </c>
      <c r="F161" s="77" t="s">
        <v>359</v>
      </c>
      <c r="G161" s="73">
        <v>64</v>
      </c>
      <c r="H161" s="73">
        <v>64</v>
      </c>
      <c r="I161" s="73"/>
      <c r="J161" s="73"/>
      <c r="K161" s="73"/>
      <c r="L161" s="73">
        <v>64</v>
      </c>
      <c r="M161" s="73">
        <v>64</v>
      </c>
      <c r="N161" s="73"/>
      <c r="O161" s="73"/>
      <c r="P161" s="73"/>
      <c r="Q161" s="75" t="s">
        <v>88</v>
      </c>
      <c r="R161" s="75" t="s">
        <v>53</v>
      </c>
      <c r="S161" s="76" t="s">
        <v>38</v>
      </c>
    </row>
    <row r="162" s="4" customFormat="1" ht="80" customHeight="1" spans="1:19">
      <c r="A162" s="64">
        <v>4</v>
      </c>
      <c r="B162" s="71" t="s">
        <v>360</v>
      </c>
      <c r="C162" s="68" t="s">
        <v>30</v>
      </c>
      <c r="D162" s="60" t="s">
        <v>78</v>
      </c>
      <c r="E162" s="68" t="s">
        <v>56</v>
      </c>
      <c r="F162" s="72" t="s">
        <v>361</v>
      </c>
      <c r="G162" s="73">
        <v>21</v>
      </c>
      <c r="H162" s="73">
        <v>21</v>
      </c>
      <c r="I162" s="73"/>
      <c r="J162" s="73"/>
      <c r="K162" s="73"/>
      <c r="L162" s="73">
        <v>21</v>
      </c>
      <c r="M162" s="73">
        <v>21</v>
      </c>
      <c r="N162" s="73"/>
      <c r="O162" s="73"/>
      <c r="P162" s="73"/>
      <c r="Q162" s="75" t="s">
        <v>88</v>
      </c>
      <c r="R162" s="75" t="s">
        <v>56</v>
      </c>
      <c r="S162" s="76" t="s">
        <v>38</v>
      </c>
    </row>
    <row r="163" s="4" customFormat="1" ht="80" customHeight="1" spans="1:19">
      <c r="A163" s="64">
        <v>5</v>
      </c>
      <c r="B163" s="71" t="s">
        <v>362</v>
      </c>
      <c r="C163" s="68" t="s">
        <v>30</v>
      </c>
      <c r="D163" s="60" t="s">
        <v>78</v>
      </c>
      <c r="E163" s="68" t="s">
        <v>82</v>
      </c>
      <c r="F163" s="72" t="s">
        <v>363</v>
      </c>
      <c r="G163" s="73">
        <v>6</v>
      </c>
      <c r="H163" s="73">
        <v>6</v>
      </c>
      <c r="I163" s="73"/>
      <c r="J163" s="73"/>
      <c r="K163" s="73"/>
      <c r="L163" s="73">
        <v>6</v>
      </c>
      <c r="M163" s="73">
        <v>6</v>
      </c>
      <c r="N163" s="73"/>
      <c r="O163" s="73"/>
      <c r="P163" s="73"/>
      <c r="Q163" s="75" t="s">
        <v>88</v>
      </c>
      <c r="R163" s="75" t="s">
        <v>82</v>
      </c>
      <c r="S163" s="76" t="s">
        <v>38</v>
      </c>
    </row>
    <row r="164" s="4" customFormat="1" ht="80" customHeight="1" spans="1:19">
      <c r="A164" s="64">
        <v>6</v>
      </c>
      <c r="B164" s="71" t="s">
        <v>364</v>
      </c>
      <c r="C164" s="68" t="s">
        <v>30</v>
      </c>
      <c r="D164" s="60" t="s">
        <v>31</v>
      </c>
      <c r="E164" s="68" t="s">
        <v>62</v>
      </c>
      <c r="F164" s="72" t="s">
        <v>365</v>
      </c>
      <c r="G164" s="73">
        <v>3</v>
      </c>
      <c r="H164" s="73">
        <v>3</v>
      </c>
      <c r="I164" s="73"/>
      <c r="J164" s="73"/>
      <c r="K164" s="73"/>
      <c r="L164" s="73">
        <v>3</v>
      </c>
      <c r="M164" s="73">
        <v>3</v>
      </c>
      <c r="N164" s="73"/>
      <c r="O164" s="73"/>
      <c r="P164" s="73"/>
      <c r="Q164" s="75" t="s">
        <v>88</v>
      </c>
      <c r="R164" s="75" t="s">
        <v>62</v>
      </c>
      <c r="S164" s="76" t="s">
        <v>38</v>
      </c>
    </row>
    <row r="165" s="4" customFormat="1" ht="80" customHeight="1" spans="1:19">
      <c r="A165" s="64">
        <v>7</v>
      </c>
      <c r="B165" s="71" t="s">
        <v>366</v>
      </c>
      <c r="C165" s="68" t="s">
        <v>30</v>
      </c>
      <c r="D165" s="60" t="s">
        <v>31</v>
      </c>
      <c r="E165" s="68" t="s">
        <v>65</v>
      </c>
      <c r="F165" s="72" t="s">
        <v>367</v>
      </c>
      <c r="G165" s="73">
        <v>7</v>
      </c>
      <c r="H165" s="73">
        <v>7</v>
      </c>
      <c r="I165" s="73"/>
      <c r="J165" s="73"/>
      <c r="K165" s="73"/>
      <c r="L165" s="73">
        <v>7</v>
      </c>
      <c r="M165" s="73">
        <v>7</v>
      </c>
      <c r="N165" s="73"/>
      <c r="O165" s="73"/>
      <c r="P165" s="73"/>
      <c r="Q165" s="75" t="s">
        <v>88</v>
      </c>
      <c r="R165" s="75" t="s">
        <v>65</v>
      </c>
      <c r="S165" s="76" t="s">
        <v>38</v>
      </c>
    </row>
    <row r="166" s="4" customFormat="1" ht="101" customHeight="1" spans="1:19">
      <c r="A166" s="64">
        <v>8</v>
      </c>
      <c r="B166" s="71" t="s">
        <v>368</v>
      </c>
      <c r="C166" s="68" t="s">
        <v>30</v>
      </c>
      <c r="D166" s="60" t="s">
        <v>31</v>
      </c>
      <c r="E166" s="68" t="s">
        <v>69</v>
      </c>
      <c r="F166" s="72" t="s">
        <v>369</v>
      </c>
      <c r="G166" s="73">
        <v>36</v>
      </c>
      <c r="H166" s="73">
        <v>36</v>
      </c>
      <c r="I166" s="73"/>
      <c r="J166" s="73"/>
      <c r="K166" s="73"/>
      <c r="L166" s="73">
        <v>36</v>
      </c>
      <c r="M166" s="73">
        <v>36</v>
      </c>
      <c r="N166" s="73"/>
      <c r="O166" s="73"/>
      <c r="P166" s="73"/>
      <c r="Q166" s="75" t="s">
        <v>88</v>
      </c>
      <c r="R166" s="75" t="s">
        <v>69</v>
      </c>
      <c r="S166" s="76" t="s">
        <v>38</v>
      </c>
    </row>
    <row r="167" s="4" customFormat="1" ht="80" customHeight="1" spans="1:19">
      <c r="A167" s="64">
        <v>9</v>
      </c>
      <c r="B167" s="71" t="s">
        <v>370</v>
      </c>
      <c r="C167" s="68" t="s">
        <v>30</v>
      </c>
      <c r="D167" s="60" t="s">
        <v>78</v>
      </c>
      <c r="E167" s="68" t="s">
        <v>72</v>
      </c>
      <c r="F167" s="72" t="s">
        <v>371</v>
      </c>
      <c r="G167" s="73">
        <v>25</v>
      </c>
      <c r="H167" s="73">
        <v>25</v>
      </c>
      <c r="I167" s="73"/>
      <c r="J167" s="73"/>
      <c r="K167" s="73"/>
      <c r="L167" s="73">
        <v>25</v>
      </c>
      <c r="M167" s="73">
        <v>25</v>
      </c>
      <c r="N167" s="73"/>
      <c r="O167" s="73"/>
      <c r="P167" s="73"/>
      <c r="Q167" s="75" t="s">
        <v>88</v>
      </c>
      <c r="R167" s="75" t="s">
        <v>72</v>
      </c>
      <c r="S167" s="76" t="s">
        <v>38</v>
      </c>
    </row>
    <row r="168" s="4" customFormat="1" ht="80" customHeight="1" spans="1:19">
      <c r="A168" s="64">
        <v>10</v>
      </c>
      <c r="B168" s="71" t="s">
        <v>372</v>
      </c>
      <c r="C168" s="68" t="s">
        <v>30</v>
      </c>
      <c r="D168" s="60" t="s">
        <v>78</v>
      </c>
      <c r="E168" s="68" t="s">
        <v>79</v>
      </c>
      <c r="F168" s="72" t="s">
        <v>373</v>
      </c>
      <c r="G168" s="73">
        <v>16</v>
      </c>
      <c r="H168" s="73">
        <v>16</v>
      </c>
      <c r="I168" s="73"/>
      <c r="J168" s="73"/>
      <c r="K168" s="73"/>
      <c r="L168" s="73">
        <v>16</v>
      </c>
      <c r="M168" s="73">
        <v>16</v>
      </c>
      <c r="N168" s="73"/>
      <c r="O168" s="73"/>
      <c r="P168" s="73"/>
      <c r="Q168" s="75" t="s">
        <v>88</v>
      </c>
      <c r="R168" s="75" t="s">
        <v>79</v>
      </c>
      <c r="S168" s="76" t="s">
        <v>38</v>
      </c>
    </row>
    <row r="169" s="3" customFormat="1" ht="80" customHeight="1" spans="1:19">
      <c r="A169" s="65">
        <v>2.8</v>
      </c>
      <c r="B169" s="59" t="s">
        <v>374</v>
      </c>
      <c r="C169" s="68" t="s">
        <v>30</v>
      </c>
      <c r="D169" s="60" t="s">
        <v>352</v>
      </c>
      <c r="E169" s="69" t="s">
        <v>32</v>
      </c>
      <c r="F169" s="62" t="s">
        <v>375</v>
      </c>
      <c r="G169" s="63">
        <f t="shared" ref="G169:P169" si="19">SUM(G170:G183)</f>
        <v>141.6</v>
      </c>
      <c r="H169" s="63">
        <f t="shared" si="19"/>
        <v>141.6</v>
      </c>
      <c r="I169" s="63">
        <f t="shared" si="19"/>
        <v>0</v>
      </c>
      <c r="J169" s="63">
        <f t="shared" si="19"/>
        <v>0</v>
      </c>
      <c r="K169" s="63">
        <f t="shared" si="19"/>
        <v>0</v>
      </c>
      <c r="L169" s="63">
        <f>SUM(L170:L183)-1.6</f>
        <v>140</v>
      </c>
      <c r="M169" s="63">
        <f>SUM(M170:M183)-1.6</f>
        <v>140</v>
      </c>
      <c r="N169" s="63">
        <f t="shared" si="19"/>
        <v>0</v>
      </c>
      <c r="O169" s="63">
        <f t="shared" si="19"/>
        <v>0</v>
      </c>
      <c r="P169" s="63">
        <f t="shared" si="19"/>
        <v>0</v>
      </c>
      <c r="Q169" s="80"/>
      <c r="R169" s="65"/>
      <c r="S169" s="76" t="s">
        <v>38</v>
      </c>
    </row>
    <row r="170" s="4" customFormat="1" ht="80" customHeight="1" spans="1:19">
      <c r="A170" s="64">
        <v>1</v>
      </c>
      <c r="B170" s="71" t="s">
        <v>376</v>
      </c>
      <c r="C170" s="68" t="s">
        <v>30</v>
      </c>
      <c r="D170" s="60" t="s">
        <v>31</v>
      </c>
      <c r="E170" s="68" t="s">
        <v>40</v>
      </c>
      <c r="F170" s="72" t="s">
        <v>377</v>
      </c>
      <c r="G170" s="73">
        <v>5.2</v>
      </c>
      <c r="H170" s="73">
        <v>5.2</v>
      </c>
      <c r="I170" s="73"/>
      <c r="J170" s="73"/>
      <c r="K170" s="73"/>
      <c r="L170" s="73">
        <v>5.2</v>
      </c>
      <c r="M170" s="73">
        <v>5.2</v>
      </c>
      <c r="N170" s="73"/>
      <c r="O170" s="73"/>
      <c r="P170" s="73"/>
      <c r="Q170" s="75" t="s">
        <v>88</v>
      </c>
      <c r="R170" s="75" t="s">
        <v>40</v>
      </c>
      <c r="S170" s="76" t="s">
        <v>38</v>
      </c>
    </row>
    <row r="171" s="4" customFormat="1" ht="80" customHeight="1" spans="1:19">
      <c r="A171" s="64">
        <v>2</v>
      </c>
      <c r="B171" s="71" t="s">
        <v>378</v>
      </c>
      <c r="C171" s="68" t="s">
        <v>30</v>
      </c>
      <c r="D171" s="60" t="s">
        <v>78</v>
      </c>
      <c r="E171" s="68" t="s">
        <v>47</v>
      </c>
      <c r="F171" s="72" t="s">
        <v>379</v>
      </c>
      <c r="G171" s="73">
        <v>4.8</v>
      </c>
      <c r="H171" s="73">
        <v>4.8</v>
      </c>
      <c r="I171" s="73"/>
      <c r="J171" s="73"/>
      <c r="K171" s="73"/>
      <c r="L171" s="73">
        <v>4.8</v>
      </c>
      <c r="M171" s="73">
        <v>4.8</v>
      </c>
      <c r="N171" s="73"/>
      <c r="O171" s="73"/>
      <c r="P171" s="73"/>
      <c r="Q171" s="75" t="s">
        <v>88</v>
      </c>
      <c r="R171" s="75" t="s">
        <v>47</v>
      </c>
      <c r="S171" s="76" t="s">
        <v>38</v>
      </c>
    </row>
    <row r="172" s="4" customFormat="1" ht="80" customHeight="1" spans="1:19">
      <c r="A172" s="64">
        <v>3</v>
      </c>
      <c r="B172" s="71" t="s">
        <v>380</v>
      </c>
      <c r="C172" s="68" t="s">
        <v>30</v>
      </c>
      <c r="D172" s="60" t="s">
        <v>78</v>
      </c>
      <c r="E172" s="68" t="s">
        <v>50</v>
      </c>
      <c r="F172" s="72" t="s">
        <v>381</v>
      </c>
      <c r="G172" s="73">
        <v>27.6</v>
      </c>
      <c r="H172" s="73">
        <v>27.6</v>
      </c>
      <c r="I172" s="73"/>
      <c r="J172" s="73"/>
      <c r="K172" s="73"/>
      <c r="L172" s="73">
        <v>27.6</v>
      </c>
      <c r="M172" s="73">
        <v>27.6</v>
      </c>
      <c r="N172" s="73"/>
      <c r="O172" s="73"/>
      <c r="P172" s="73"/>
      <c r="Q172" s="75" t="s">
        <v>88</v>
      </c>
      <c r="R172" s="75" t="s">
        <v>50</v>
      </c>
      <c r="S172" s="76" t="s">
        <v>38</v>
      </c>
    </row>
    <row r="173" s="4" customFormat="1" ht="80" customHeight="1" spans="1:19">
      <c r="A173" s="64">
        <v>4</v>
      </c>
      <c r="B173" s="71" t="s">
        <v>382</v>
      </c>
      <c r="C173" s="68" t="s">
        <v>30</v>
      </c>
      <c r="D173" s="60" t="s">
        <v>78</v>
      </c>
      <c r="E173" s="68" t="s">
        <v>50</v>
      </c>
      <c r="F173" s="72" t="s">
        <v>383</v>
      </c>
      <c r="G173" s="73">
        <v>5</v>
      </c>
      <c r="H173" s="73">
        <v>5</v>
      </c>
      <c r="I173" s="73"/>
      <c r="J173" s="73"/>
      <c r="K173" s="73"/>
      <c r="L173" s="73">
        <v>5</v>
      </c>
      <c r="M173" s="73">
        <v>5</v>
      </c>
      <c r="N173" s="73"/>
      <c r="O173" s="73"/>
      <c r="P173" s="73"/>
      <c r="Q173" s="75" t="s">
        <v>88</v>
      </c>
      <c r="R173" s="75" t="s">
        <v>50</v>
      </c>
      <c r="S173" s="76" t="s">
        <v>38</v>
      </c>
    </row>
    <row r="174" s="4" customFormat="1" ht="142" customHeight="1" spans="1:19">
      <c r="A174" s="64">
        <v>5</v>
      </c>
      <c r="B174" s="71" t="s">
        <v>384</v>
      </c>
      <c r="C174" s="68" t="s">
        <v>30</v>
      </c>
      <c r="D174" s="60" t="s">
        <v>31</v>
      </c>
      <c r="E174" s="68" t="s">
        <v>53</v>
      </c>
      <c r="F174" s="72" t="s">
        <v>385</v>
      </c>
      <c r="G174" s="73">
        <v>32.4</v>
      </c>
      <c r="H174" s="73">
        <v>32.4</v>
      </c>
      <c r="I174" s="73"/>
      <c r="J174" s="73"/>
      <c r="K174" s="73"/>
      <c r="L174" s="73">
        <v>32.4</v>
      </c>
      <c r="M174" s="73">
        <v>32.4</v>
      </c>
      <c r="N174" s="73"/>
      <c r="O174" s="73"/>
      <c r="P174" s="73"/>
      <c r="Q174" s="75" t="s">
        <v>88</v>
      </c>
      <c r="R174" s="75" t="s">
        <v>53</v>
      </c>
      <c r="S174" s="76" t="s">
        <v>38</v>
      </c>
    </row>
    <row r="175" s="4" customFormat="1" ht="95" customHeight="1" spans="1:19">
      <c r="A175" s="64">
        <v>6</v>
      </c>
      <c r="B175" s="71" t="s">
        <v>386</v>
      </c>
      <c r="C175" s="68" t="s">
        <v>30</v>
      </c>
      <c r="D175" s="60" t="s">
        <v>78</v>
      </c>
      <c r="E175" s="68" t="s">
        <v>56</v>
      </c>
      <c r="F175" s="72" t="s">
        <v>387</v>
      </c>
      <c r="G175" s="73">
        <v>13.6</v>
      </c>
      <c r="H175" s="73">
        <v>13.6</v>
      </c>
      <c r="I175" s="73"/>
      <c r="J175" s="73"/>
      <c r="K175" s="73"/>
      <c r="L175" s="73">
        <v>13.6</v>
      </c>
      <c r="M175" s="73">
        <v>13.6</v>
      </c>
      <c r="N175" s="73"/>
      <c r="O175" s="73"/>
      <c r="P175" s="73"/>
      <c r="Q175" s="75" t="s">
        <v>88</v>
      </c>
      <c r="R175" s="75" t="s">
        <v>56</v>
      </c>
      <c r="S175" s="76" t="s">
        <v>38</v>
      </c>
    </row>
    <row r="176" s="4" customFormat="1" ht="80" customHeight="1" spans="1:19">
      <c r="A176" s="64">
        <v>7</v>
      </c>
      <c r="B176" s="71" t="s">
        <v>388</v>
      </c>
      <c r="C176" s="68" t="s">
        <v>30</v>
      </c>
      <c r="D176" s="60" t="s">
        <v>78</v>
      </c>
      <c r="E176" s="68" t="s">
        <v>59</v>
      </c>
      <c r="F176" s="72" t="s">
        <v>389</v>
      </c>
      <c r="G176" s="73">
        <v>4.4</v>
      </c>
      <c r="H176" s="73">
        <v>4.4</v>
      </c>
      <c r="I176" s="73"/>
      <c r="J176" s="73"/>
      <c r="K176" s="73"/>
      <c r="L176" s="73">
        <v>4.4</v>
      </c>
      <c r="M176" s="73">
        <v>4.4</v>
      </c>
      <c r="N176" s="73"/>
      <c r="O176" s="73"/>
      <c r="P176" s="73"/>
      <c r="Q176" s="75" t="s">
        <v>88</v>
      </c>
      <c r="R176" s="75" t="s">
        <v>59</v>
      </c>
      <c r="S176" s="76" t="s">
        <v>38</v>
      </c>
    </row>
    <row r="177" s="4" customFormat="1" ht="80" customHeight="1" spans="1:19">
      <c r="A177" s="64">
        <v>8</v>
      </c>
      <c r="B177" s="71" t="s">
        <v>390</v>
      </c>
      <c r="C177" s="68" t="s">
        <v>30</v>
      </c>
      <c r="D177" s="60" t="s">
        <v>78</v>
      </c>
      <c r="E177" s="68" t="s">
        <v>82</v>
      </c>
      <c r="F177" s="72" t="s">
        <v>391</v>
      </c>
      <c r="G177" s="73">
        <v>6.4</v>
      </c>
      <c r="H177" s="73">
        <v>6.4</v>
      </c>
      <c r="I177" s="73"/>
      <c r="J177" s="73"/>
      <c r="K177" s="73"/>
      <c r="L177" s="73">
        <v>6.4</v>
      </c>
      <c r="M177" s="73">
        <v>6.4</v>
      </c>
      <c r="N177" s="73"/>
      <c r="O177" s="73"/>
      <c r="P177" s="73"/>
      <c r="Q177" s="75" t="s">
        <v>88</v>
      </c>
      <c r="R177" s="75" t="s">
        <v>82</v>
      </c>
      <c r="S177" s="76" t="s">
        <v>38</v>
      </c>
    </row>
    <row r="178" s="4" customFormat="1" ht="80" customHeight="1" spans="1:19">
      <c r="A178" s="64">
        <v>9</v>
      </c>
      <c r="B178" s="71" t="s">
        <v>392</v>
      </c>
      <c r="C178" s="68" t="s">
        <v>30</v>
      </c>
      <c r="D178" s="60" t="s">
        <v>31</v>
      </c>
      <c r="E178" s="68" t="s">
        <v>62</v>
      </c>
      <c r="F178" s="72" t="s">
        <v>393</v>
      </c>
      <c r="G178" s="73">
        <v>4.8</v>
      </c>
      <c r="H178" s="73">
        <v>4.8</v>
      </c>
      <c r="I178" s="73"/>
      <c r="J178" s="73"/>
      <c r="K178" s="73"/>
      <c r="L178" s="73">
        <v>4.8</v>
      </c>
      <c r="M178" s="73">
        <v>4.8</v>
      </c>
      <c r="N178" s="73"/>
      <c r="O178" s="73"/>
      <c r="P178" s="73"/>
      <c r="Q178" s="75" t="s">
        <v>88</v>
      </c>
      <c r="R178" s="75" t="s">
        <v>62</v>
      </c>
      <c r="S178" s="76" t="s">
        <v>38</v>
      </c>
    </row>
    <row r="179" s="4" customFormat="1" ht="80" customHeight="1" spans="1:19">
      <c r="A179" s="64">
        <v>10</v>
      </c>
      <c r="B179" s="71" t="s">
        <v>394</v>
      </c>
      <c r="C179" s="68" t="s">
        <v>30</v>
      </c>
      <c r="D179" s="60" t="s">
        <v>31</v>
      </c>
      <c r="E179" s="68" t="s">
        <v>65</v>
      </c>
      <c r="F179" s="72" t="s">
        <v>395</v>
      </c>
      <c r="G179" s="73">
        <v>15.6</v>
      </c>
      <c r="H179" s="73">
        <v>15.6</v>
      </c>
      <c r="I179" s="73"/>
      <c r="J179" s="73"/>
      <c r="K179" s="73"/>
      <c r="L179" s="73">
        <v>15.6</v>
      </c>
      <c r="M179" s="73">
        <v>15.6</v>
      </c>
      <c r="N179" s="73"/>
      <c r="O179" s="73"/>
      <c r="P179" s="73"/>
      <c r="Q179" s="75" t="s">
        <v>88</v>
      </c>
      <c r="R179" s="75" t="s">
        <v>65</v>
      </c>
      <c r="S179" s="76" t="s">
        <v>38</v>
      </c>
    </row>
    <row r="180" s="4" customFormat="1" ht="80" customHeight="1" spans="1:19">
      <c r="A180" s="64">
        <v>11</v>
      </c>
      <c r="B180" s="71" t="s">
        <v>396</v>
      </c>
      <c r="C180" s="68" t="s">
        <v>30</v>
      </c>
      <c r="D180" s="60" t="s">
        <v>31</v>
      </c>
      <c r="E180" s="68" t="s">
        <v>69</v>
      </c>
      <c r="F180" s="72" t="s">
        <v>397</v>
      </c>
      <c r="G180" s="73">
        <v>15.6</v>
      </c>
      <c r="H180" s="73">
        <v>15.6</v>
      </c>
      <c r="I180" s="73"/>
      <c r="J180" s="73"/>
      <c r="K180" s="73"/>
      <c r="L180" s="73">
        <v>15.6</v>
      </c>
      <c r="M180" s="73">
        <v>15.6</v>
      </c>
      <c r="N180" s="73"/>
      <c r="O180" s="73"/>
      <c r="P180" s="73"/>
      <c r="Q180" s="75" t="s">
        <v>88</v>
      </c>
      <c r="R180" s="75" t="s">
        <v>69</v>
      </c>
      <c r="S180" s="76" t="s">
        <v>38</v>
      </c>
    </row>
    <row r="181" s="4" customFormat="1" ht="80" customHeight="1" spans="1:19">
      <c r="A181" s="64">
        <v>12</v>
      </c>
      <c r="B181" s="71" t="s">
        <v>398</v>
      </c>
      <c r="C181" s="68" t="s">
        <v>30</v>
      </c>
      <c r="D181" s="60" t="s">
        <v>31</v>
      </c>
      <c r="E181" s="68" t="s">
        <v>69</v>
      </c>
      <c r="F181" s="72" t="s">
        <v>399</v>
      </c>
      <c r="G181" s="73">
        <v>1</v>
      </c>
      <c r="H181" s="73">
        <v>1</v>
      </c>
      <c r="I181" s="73"/>
      <c r="J181" s="73"/>
      <c r="K181" s="73"/>
      <c r="L181" s="73">
        <v>1</v>
      </c>
      <c r="M181" s="73">
        <v>1</v>
      </c>
      <c r="N181" s="73"/>
      <c r="O181" s="73"/>
      <c r="P181" s="73"/>
      <c r="Q181" s="75" t="s">
        <v>88</v>
      </c>
      <c r="R181" s="75" t="s">
        <v>69</v>
      </c>
      <c r="S181" s="76" t="s">
        <v>38</v>
      </c>
    </row>
    <row r="182" s="4" customFormat="1" ht="80" customHeight="1" spans="1:19">
      <c r="A182" s="64">
        <v>13</v>
      </c>
      <c r="B182" s="71" t="s">
        <v>400</v>
      </c>
      <c r="C182" s="68" t="s">
        <v>30</v>
      </c>
      <c r="D182" s="60" t="s">
        <v>31</v>
      </c>
      <c r="E182" s="68" t="s">
        <v>401</v>
      </c>
      <c r="F182" s="72" t="s">
        <v>402</v>
      </c>
      <c r="G182" s="73">
        <v>0.4</v>
      </c>
      <c r="H182" s="73">
        <v>0.4</v>
      </c>
      <c r="I182" s="73"/>
      <c r="J182" s="73"/>
      <c r="K182" s="73"/>
      <c r="L182" s="73">
        <v>0.4</v>
      </c>
      <c r="M182" s="73">
        <v>0.4</v>
      </c>
      <c r="N182" s="73"/>
      <c r="O182" s="73"/>
      <c r="P182" s="73"/>
      <c r="Q182" s="75" t="s">
        <v>88</v>
      </c>
      <c r="R182" s="75" t="s">
        <v>35</v>
      </c>
      <c r="S182" s="76" t="s">
        <v>38</v>
      </c>
    </row>
    <row r="183" s="4" customFormat="1" ht="80" customHeight="1" spans="1:19">
      <c r="A183" s="64">
        <v>14</v>
      </c>
      <c r="B183" s="71" t="s">
        <v>403</v>
      </c>
      <c r="C183" s="68" t="s">
        <v>30</v>
      </c>
      <c r="D183" s="60" t="s">
        <v>31</v>
      </c>
      <c r="E183" s="68" t="s">
        <v>72</v>
      </c>
      <c r="F183" s="72" t="s">
        <v>404</v>
      </c>
      <c r="G183" s="73">
        <v>4.8</v>
      </c>
      <c r="H183" s="73">
        <v>4.8</v>
      </c>
      <c r="I183" s="73"/>
      <c r="J183" s="73"/>
      <c r="K183" s="73"/>
      <c r="L183" s="73">
        <v>4.8</v>
      </c>
      <c r="M183" s="73">
        <v>4.8</v>
      </c>
      <c r="N183" s="73"/>
      <c r="O183" s="73"/>
      <c r="P183" s="73"/>
      <c r="Q183" s="75" t="s">
        <v>88</v>
      </c>
      <c r="R183" s="75" t="s">
        <v>72</v>
      </c>
      <c r="S183" s="76" t="s">
        <v>38</v>
      </c>
    </row>
    <row r="184" s="3" customFormat="1" ht="67" customHeight="1" spans="1:19">
      <c r="A184" s="65">
        <v>2.9</v>
      </c>
      <c r="B184" s="59" t="s">
        <v>405</v>
      </c>
      <c r="C184" s="68" t="s">
        <v>30</v>
      </c>
      <c r="D184" s="60" t="s">
        <v>78</v>
      </c>
      <c r="E184" s="69" t="s">
        <v>32</v>
      </c>
      <c r="F184" s="62" t="s">
        <v>406</v>
      </c>
      <c r="G184" s="63">
        <f t="shared" ref="G184:P184" si="20">SUM(G185:G192)</f>
        <v>90.555</v>
      </c>
      <c r="H184" s="63">
        <f t="shared" si="20"/>
        <v>90.555</v>
      </c>
      <c r="I184" s="63">
        <f t="shared" si="20"/>
        <v>0</v>
      </c>
      <c r="J184" s="63">
        <f t="shared" si="20"/>
        <v>0</v>
      </c>
      <c r="K184" s="63">
        <f t="shared" si="20"/>
        <v>0</v>
      </c>
      <c r="L184" s="63">
        <f>SUM(L185:L192)-13.5</f>
        <v>77.055</v>
      </c>
      <c r="M184" s="63">
        <f>SUM(M185:M192)-13.5</f>
        <v>77.055</v>
      </c>
      <c r="N184" s="63">
        <f t="shared" si="20"/>
        <v>0</v>
      </c>
      <c r="O184" s="63">
        <f t="shared" si="20"/>
        <v>0</v>
      </c>
      <c r="P184" s="63">
        <f t="shared" si="20"/>
        <v>0</v>
      </c>
      <c r="Q184" s="80"/>
      <c r="R184" s="65"/>
      <c r="S184" s="76" t="s">
        <v>38</v>
      </c>
    </row>
    <row r="185" s="4" customFormat="1" ht="63" customHeight="1" spans="1:19">
      <c r="A185" s="64">
        <v>1</v>
      </c>
      <c r="B185" s="71" t="s">
        <v>407</v>
      </c>
      <c r="C185" s="68" t="s">
        <v>30</v>
      </c>
      <c r="D185" s="60" t="s">
        <v>78</v>
      </c>
      <c r="E185" s="68" t="s">
        <v>43</v>
      </c>
      <c r="F185" s="72" t="s">
        <v>408</v>
      </c>
      <c r="G185" s="73">
        <v>1.5</v>
      </c>
      <c r="H185" s="73">
        <v>1.5</v>
      </c>
      <c r="I185" s="73"/>
      <c r="J185" s="73"/>
      <c r="K185" s="73"/>
      <c r="L185" s="73">
        <v>1.5</v>
      </c>
      <c r="M185" s="73">
        <v>1.5</v>
      </c>
      <c r="N185" s="73"/>
      <c r="O185" s="73"/>
      <c r="P185" s="73"/>
      <c r="Q185" s="75" t="s">
        <v>88</v>
      </c>
      <c r="R185" s="75" t="s">
        <v>43</v>
      </c>
      <c r="S185" s="76" t="s">
        <v>38</v>
      </c>
    </row>
    <row r="186" s="4" customFormat="1" ht="63" customHeight="1" spans="1:19">
      <c r="A186" s="64">
        <v>2</v>
      </c>
      <c r="B186" s="71" t="s">
        <v>409</v>
      </c>
      <c r="C186" s="68" t="s">
        <v>30</v>
      </c>
      <c r="D186" s="60" t="s">
        <v>78</v>
      </c>
      <c r="E186" s="68" t="s">
        <v>50</v>
      </c>
      <c r="F186" s="72" t="s">
        <v>410</v>
      </c>
      <c r="G186" s="73">
        <v>15</v>
      </c>
      <c r="H186" s="73">
        <v>15</v>
      </c>
      <c r="I186" s="73"/>
      <c r="J186" s="73"/>
      <c r="K186" s="73"/>
      <c r="L186" s="73">
        <v>15</v>
      </c>
      <c r="M186" s="73">
        <v>15</v>
      </c>
      <c r="N186" s="73"/>
      <c r="O186" s="73"/>
      <c r="P186" s="73"/>
      <c r="Q186" s="75" t="s">
        <v>88</v>
      </c>
      <c r="R186" s="75" t="s">
        <v>50</v>
      </c>
      <c r="S186" s="76" t="s">
        <v>38</v>
      </c>
    </row>
    <row r="187" s="4" customFormat="1" ht="63" customHeight="1" spans="1:19">
      <c r="A187" s="64">
        <v>3</v>
      </c>
      <c r="B187" s="71" t="s">
        <v>411</v>
      </c>
      <c r="C187" s="68" t="s">
        <v>30</v>
      </c>
      <c r="D187" s="60" t="s">
        <v>78</v>
      </c>
      <c r="E187" s="68" t="s">
        <v>82</v>
      </c>
      <c r="F187" s="72" t="s">
        <v>412</v>
      </c>
      <c r="G187" s="73">
        <v>4.5</v>
      </c>
      <c r="H187" s="73">
        <v>4.5</v>
      </c>
      <c r="I187" s="73"/>
      <c r="J187" s="73"/>
      <c r="K187" s="73"/>
      <c r="L187" s="73">
        <v>4.5</v>
      </c>
      <c r="M187" s="73">
        <v>4.5</v>
      </c>
      <c r="N187" s="73"/>
      <c r="O187" s="73"/>
      <c r="P187" s="73"/>
      <c r="Q187" s="75" t="s">
        <v>88</v>
      </c>
      <c r="R187" s="75" t="s">
        <v>82</v>
      </c>
      <c r="S187" s="76" t="s">
        <v>38</v>
      </c>
    </row>
    <row r="188" s="4" customFormat="1" ht="63" customHeight="1" spans="1:19">
      <c r="A188" s="64">
        <v>4</v>
      </c>
      <c r="B188" s="71" t="s">
        <v>413</v>
      </c>
      <c r="C188" s="68" t="s">
        <v>30</v>
      </c>
      <c r="D188" s="60" t="s">
        <v>31</v>
      </c>
      <c r="E188" s="68" t="s">
        <v>62</v>
      </c>
      <c r="F188" s="72" t="s">
        <v>414</v>
      </c>
      <c r="G188" s="73">
        <v>6</v>
      </c>
      <c r="H188" s="73">
        <v>6</v>
      </c>
      <c r="I188" s="73"/>
      <c r="J188" s="73"/>
      <c r="K188" s="73"/>
      <c r="L188" s="73">
        <v>6</v>
      </c>
      <c r="M188" s="73">
        <v>6</v>
      </c>
      <c r="N188" s="73"/>
      <c r="O188" s="73"/>
      <c r="P188" s="73"/>
      <c r="Q188" s="75" t="s">
        <v>88</v>
      </c>
      <c r="R188" s="75" t="s">
        <v>62</v>
      </c>
      <c r="S188" s="76" t="s">
        <v>38</v>
      </c>
    </row>
    <row r="189" s="4" customFormat="1" ht="63" customHeight="1" spans="1:19">
      <c r="A189" s="64">
        <v>5</v>
      </c>
      <c r="B189" s="71" t="s">
        <v>415</v>
      </c>
      <c r="C189" s="68" t="s">
        <v>30</v>
      </c>
      <c r="D189" s="60" t="s">
        <v>31</v>
      </c>
      <c r="E189" s="68" t="s">
        <v>65</v>
      </c>
      <c r="F189" s="72" t="s">
        <v>416</v>
      </c>
      <c r="G189" s="73">
        <v>3.975</v>
      </c>
      <c r="H189" s="73">
        <v>3.975</v>
      </c>
      <c r="I189" s="73"/>
      <c r="J189" s="73"/>
      <c r="K189" s="73"/>
      <c r="L189" s="73">
        <v>3.975</v>
      </c>
      <c r="M189" s="73">
        <v>3.975</v>
      </c>
      <c r="N189" s="73"/>
      <c r="O189" s="73"/>
      <c r="P189" s="73"/>
      <c r="Q189" s="75" t="s">
        <v>88</v>
      </c>
      <c r="R189" s="75" t="s">
        <v>65</v>
      </c>
      <c r="S189" s="76" t="s">
        <v>38</v>
      </c>
    </row>
    <row r="190" s="4" customFormat="1" ht="63" customHeight="1" spans="1:19">
      <c r="A190" s="64">
        <v>6</v>
      </c>
      <c r="B190" s="71" t="s">
        <v>417</v>
      </c>
      <c r="C190" s="68" t="s">
        <v>30</v>
      </c>
      <c r="D190" s="60" t="s">
        <v>31</v>
      </c>
      <c r="E190" s="68" t="s">
        <v>418</v>
      </c>
      <c r="F190" s="72" t="s">
        <v>419</v>
      </c>
      <c r="G190" s="73">
        <v>6</v>
      </c>
      <c r="H190" s="73">
        <v>6</v>
      </c>
      <c r="I190" s="73"/>
      <c r="J190" s="73"/>
      <c r="K190" s="73"/>
      <c r="L190" s="73">
        <v>6</v>
      </c>
      <c r="M190" s="73">
        <v>6</v>
      </c>
      <c r="N190" s="73"/>
      <c r="O190" s="73"/>
      <c r="P190" s="73"/>
      <c r="Q190" s="75" t="s">
        <v>88</v>
      </c>
      <c r="R190" s="75" t="s">
        <v>72</v>
      </c>
      <c r="S190" s="76" t="s">
        <v>38</v>
      </c>
    </row>
    <row r="191" s="4" customFormat="1" ht="63" customHeight="1" spans="1:19">
      <c r="A191" s="64">
        <v>7</v>
      </c>
      <c r="B191" s="71" t="s">
        <v>420</v>
      </c>
      <c r="C191" s="68" t="s">
        <v>30</v>
      </c>
      <c r="D191" s="60" t="s">
        <v>31</v>
      </c>
      <c r="E191" s="68" t="s">
        <v>75</v>
      </c>
      <c r="F191" s="72" t="s">
        <v>421</v>
      </c>
      <c r="G191" s="73">
        <v>3</v>
      </c>
      <c r="H191" s="73">
        <v>3</v>
      </c>
      <c r="I191" s="73"/>
      <c r="J191" s="73"/>
      <c r="K191" s="73"/>
      <c r="L191" s="73">
        <v>3</v>
      </c>
      <c r="M191" s="73">
        <v>3</v>
      </c>
      <c r="N191" s="73"/>
      <c r="O191" s="73"/>
      <c r="P191" s="73"/>
      <c r="Q191" s="75" t="s">
        <v>88</v>
      </c>
      <c r="R191" s="75" t="s">
        <v>75</v>
      </c>
      <c r="S191" s="76" t="s">
        <v>38</v>
      </c>
    </row>
    <row r="192" s="4" customFormat="1" ht="63" customHeight="1" spans="1:19">
      <c r="A192" s="64">
        <v>8</v>
      </c>
      <c r="B192" s="71" t="s">
        <v>422</v>
      </c>
      <c r="C192" s="68" t="s">
        <v>30</v>
      </c>
      <c r="D192" s="60" t="s">
        <v>78</v>
      </c>
      <c r="E192" s="68" t="s">
        <v>79</v>
      </c>
      <c r="F192" s="72" t="s">
        <v>423</v>
      </c>
      <c r="G192" s="73">
        <v>50.58</v>
      </c>
      <c r="H192" s="73">
        <v>50.58</v>
      </c>
      <c r="I192" s="73"/>
      <c r="J192" s="73"/>
      <c r="K192" s="73"/>
      <c r="L192" s="73">
        <v>50.58</v>
      </c>
      <c r="M192" s="73">
        <v>50.58</v>
      </c>
      <c r="N192" s="73"/>
      <c r="O192" s="73"/>
      <c r="P192" s="73"/>
      <c r="Q192" s="75" t="s">
        <v>88</v>
      </c>
      <c r="R192" s="75" t="s">
        <v>79</v>
      </c>
      <c r="S192" s="76" t="s">
        <v>38</v>
      </c>
    </row>
    <row r="193" s="3" customFormat="1" ht="80" customHeight="1" spans="1:19">
      <c r="A193" s="67" t="s">
        <v>424</v>
      </c>
      <c r="B193" s="59" t="s">
        <v>425</v>
      </c>
      <c r="C193" s="84"/>
      <c r="D193" s="60"/>
      <c r="E193" s="61"/>
      <c r="F193" s="62" t="s">
        <v>426</v>
      </c>
      <c r="G193" s="63">
        <f t="shared" ref="G193:P193" si="21">SUM(G194:G208)</f>
        <v>167.955</v>
      </c>
      <c r="H193" s="63">
        <f t="shared" si="21"/>
        <v>167.955</v>
      </c>
      <c r="I193" s="63">
        <f t="shared" si="21"/>
        <v>0</v>
      </c>
      <c r="J193" s="63">
        <f t="shared" si="21"/>
        <v>0</v>
      </c>
      <c r="K193" s="63">
        <f t="shared" si="21"/>
        <v>0</v>
      </c>
      <c r="L193" s="63">
        <f>SUM(L194:L208)-2.3</f>
        <v>165.655</v>
      </c>
      <c r="M193" s="63">
        <f>SUM(M194:M208)-2.3</f>
        <v>165.655</v>
      </c>
      <c r="N193" s="63">
        <f t="shared" si="21"/>
        <v>0</v>
      </c>
      <c r="O193" s="63">
        <f t="shared" si="21"/>
        <v>0</v>
      </c>
      <c r="P193" s="63">
        <f t="shared" si="21"/>
        <v>0</v>
      </c>
      <c r="Q193" s="70"/>
      <c r="R193" s="65"/>
      <c r="S193" s="66"/>
    </row>
    <row r="194" s="4" customFormat="1" ht="108" customHeight="1" spans="1:19">
      <c r="A194" s="64">
        <v>1</v>
      </c>
      <c r="B194" s="71" t="s">
        <v>427</v>
      </c>
      <c r="C194" s="68" t="s">
        <v>30</v>
      </c>
      <c r="D194" s="60" t="s">
        <v>31</v>
      </c>
      <c r="E194" s="68" t="s">
        <v>35</v>
      </c>
      <c r="F194" s="72" t="s">
        <v>428</v>
      </c>
      <c r="G194" s="73">
        <v>0.95</v>
      </c>
      <c r="H194" s="73">
        <v>0.95</v>
      </c>
      <c r="I194" s="73"/>
      <c r="J194" s="73"/>
      <c r="K194" s="73"/>
      <c r="L194" s="73">
        <v>0.95</v>
      </c>
      <c r="M194" s="73">
        <v>0.95</v>
      </c>
      <c r="N194" s="73"/>
      <c r="O194" s="73"/>
      <c r="P194" s="73"/>
      <c r="Q194" s="74" t="s">
        <v>37</v>
      </c>
      <c r="R194" s="75" t="s">
        <v>35</v>
      </c>
      <c r="S194" s="76" t="s">
        <v>38</v>
      </c>
    </row>
    <row r="195" s="4" customFormat="1" ht="80" customHeight="1" spans="1:19">
      <c r="A195" s="64">
        <v>2</v>
      </c>
      <c r="B195" s="71" t="s">
        <v>429</v>
      </c>
      <c r="C195" s="68" t="s">
        <v>30</v>
      </c>
      <c r="D195" s="60" t="s">
        <v>31</v>
      </c>
      <c r="E195" s="68" t="s">
        <v>40</v>
      </c>
      <c r="F195" s="72" t="s">
        <v>430</v>
      </c>
      <c r="G195" s="73">
        <v>1.7</v>
      </c>
      <c r="H195" s="73">
        <v>1.7</v>
      </c>
      <c r="I195" s="73"/>
      <c r="J195" s="73"/>
      <c r="K195" s="73"/>
      <c r="L195" s="73">
        <v>1.7</v>
      </c>
      <c r="M195" s="73">
        <v>1.7</v>
      </c>
      <c r="N195" s="73"/>
      <c r="O195" s="73"/>
      <c r="P195" s="73"/>
      <c r="Q195" s="74" t="s">
        <v>37</v>
      </c>
      <c r="R195" s="75" t="s">
        <v>40</v>
      </c>
      <c r="S195" s="76" t="s">
        <v>38</v>
      </c>
    </row>
    <row r="196" s="4" customFormat="1" ht="110" customHeight="1" spans="1:19">
      <c r="A196" s="64">
        <v>3</v>
      </c>
      <c r="B196" s="71" t="s">
        <v>431</v>
      </c>
      <c r="C196" s="68" t="s">
        <v>30</v>
      </c>
      <c r="D196" s="60" t="s">
        <v>78</v>
      </c>
      <c r="E196" s="68" t="s">
        <v>43</v>
      </c>
      <c r="F196" s="72" t="s">
        <v>432</v>
      </c>
      <c r="G196" s="73">
        <v>8.25</v>
      </c>
      <c r="H196" s="73">
        <v>8.25</v>
      </c>
      <c r="I196" s="73"/>
      <c r="J196" s="73"/>
      <c r="K196" s="73"/>
      <c r="L196" s="73">
        <v>8.25</v>
      </c>
      <c r="M196" s="73">
        <v>8.25</v>
      </c>
      <c r="N196" s="73"/>
      <c r="O196" s="73"/>
      <c r="P196" s="73"/>
      <c r="Q196" s="74" t="s">
        <v>37</v>
      </c>
      <c r="R196" s="75" t="s">
        <v>43</v>
      </c>
      <c r="S196" s="76" t="s">
        <v>38</v>
      </c>
    </row>
    <row r="197" s="4" customFormat="1" ht="99" customHeight="1" spans="1:19">
      <c r="A197" s="64">
        <v>4</v>
      </c>
      <c r="B197" s="71" t="s">
        <v>433</v>
      </c>
      <c r="C197" s="68" t="s">
        <v>30</v>
      </c>
      <c r="D197" s="60" t="s">
        <v>78</v>
      </c>
      <c r="E197" s="68" t="s">
        <v>43</v>
      </c>
      <c r="F197" s="72" t="s">
        <v>434</v>
      </c>
      <c r="G197" s="73">
        <v>7.56</v>
      </c>
      <c r="H197" s="73">
        <v>7.56</v>
      </c>
      <c r="I197" s="73"/>
      <c r="J197" s="73"/>
      <c r="K197" s="73"/>
      <c r="L197" s="73">
        <v>7.56</v>
      </c>
      <c r="M197" s="73">
        <v>7.56</v>
      </c>
      <c r="N197" s="73"/>
      <c r="O197" s="73"/>
      <c r="P197" s="73"/>
      <c r="Q197" s="74" t="s">
        <v>37</v>
      </c>
      <c r="R197" s="75" t="s">
        <v>43</v>
      </c>
      <c r="S197" s="76" t="s">
        <v>38</v>
      </c>
    </row>
    <row r="198" s="4" customFormat="1" ht="80" customHeight="1" spans="1:19">
      <c r="A198" s="64">
        <v>5</v>
      </c>
      <c r="B198" s="71" t="s">
        <v>433</v>
      </c>
      <c r="C198" s="68" t="s">
        <v>30</v>
      </c>
      <c r="D198" s="60" t="s">
        <v>78</v>
      </c>
      <c r="E198" s="68" t="s">
        <v>43</v>
      </c>
      <c r="F198" s="72" t="s">
        <v>435</v>
      </c>
      <c r="G198" s="73">
        <v>0.15</v>
      </c>
      <c r="H198" s="73">
        <v>0.15</v>
      </c>
      <c r="I198" s="73"/>
      <c r="J198" s="73"/>
      <c r="K198" s="73"/>
      <c r="L198" s="73">
        <v>0.15</v>
      </c>
      <c r="M198" s="73">
        <v>0.15</v>
      </c>
      <c r="N198" s="73"/>
      <c r="O198" s="73"/>
      <c r="P198" s="73"/>
      <c r="Q198" s="74" t="s">
        <v>37</v>
      </c>
      <c r="R198" s="75" t="s">
        <v>43</v>
      </c>
      <c r="S198" s="76" t="s">
        <v>38</v>
      </c>
    </row>
    <row r="199" s="4" customFormat="1" ht="80" customHeight="1" spans="1:19">
      <c r="A199" s="64">
        <v>6</v>
      </c>
      <c r="B199" s="71" t="s">
        <v>436</v>
      </c>
      <c r="C199" s="68" t="s">
        <v>30</v>
      </c>
      <c r="D199" s="60" t="s">
        <v>78</v>
      </c>
      <c r="E199" s="68" t="s">
        <v>59</v>
      </c>
      <c r="F199" s="72" t="s">
        <v>437</v>
      </c>
      <c r="G199" s="73">
        <v>0.3</v>
      </c>
      <c r="H199" s="73">
        <v>0.3</v>
      </c>
      <c r="I199" s="73"/>
      <c r="J199" s="73"/>
      <c r="K199" s="73"/>
      <c r="L199" s="73">
        <v>0.3</v>
      </c>
      <c r="M199" s="73">
        <v>0.3</v>
      </c>
      <c r="N199" s="73"/>
      <c r="O199" s="73"/>
      <c r="P199" s="73"/>
      <c r="Q199" s="74" t="s">
        <v>37</v>
      </c>
      <c r="R199" s="75" t="s">
        <v>59</v>
      </c>
      <c r="S199" s="76" t="s">
        <v>38</v>
      </c>
    </row>
    <row r="200" s="4" customFormat="1" ht="80" customHeight="1" spans="1:19">
      <c r="A200" s="64">
        <v>7</v>
      </c>
      <c r="B200" s="71" t="s">
        <v>438</v>
      </c>
      <c r="C200" s="68" t="s">
        <v>30</v>
      </c>
      <c r="D200" s="60" t="s">
        <v>31</v>
      </c>
      <c r="E200" s="68" t="s">
        <v>47</v>
      </c>
      <c r="F200" s="72" t="s">
        <v>439</v>
      </c>
      <c r="G200" s="73">
        <v>0.45</v>
      </c>
      <c r="H200" s="73">
        <v>0.45</v>
      </c>
      <c r="I200" s="73"/>
      <c r="J200" s="73"/>
      <c r="K200" s="73"/>
      <c r="L200" s="73">
        <v>0.45</v>
      </c>
      <c r="M200" s="73">
        <v>0.45</v>
      </c>
      <c r="N200" s="73"/>
      <c r="O200" s="73"/>
      <c r="P200" s="73"/>
      <c r="Q200" s="74" t="s">
        <v>37</v>
      </c>
      <c r="R200" s="75" t="s">
        <v>47</v>
      </c>
      <c r="S200" s="76" t="s">
        <v>38</v>
      </c>
    </row>
    <row r="201" s="4" customFormat="1" ht="131" customHeight="1" spans="1:19">
      <c r="A201" s="64">
        <v>8</v>
      </c>
      <c r="B201" s="71" t="s">
        <v>440</v>
      </c>
      <c r="C201" s="68" t="s">
        <v>30</v>
      </c>
      <c r="D201" s="60" t="s">
        <v>78</v>
      </c>
      <c r="E201" s="83" t="s">
        <v>441</v>
      </c>
      <c r="F201" s="72" t="s">
        <v>442</v>
      </c>
      <c r="G201" s="73">
        <v>5.5</v>
      </c>
      <c r="H201" s="73">
        <v>5.5</v>
      </c>
      <c r="I201" s="73"/>
      <c r="J201" s="73"/>
      <c r="K201" s="73"/>
      <c r="L201" s="73">
        <v>5.5</v>
      </c>
      <c r="M201" s="73">
        <v>5.5</v>
      </c>
      <c r="N201" s="73"/>
      <c r="O201" s="73"/>
      <c r="P201" s="73"/>
      <c r="Q201" s="74" t="s">
        <v>37</v>
      </c>
      <c r="R201" s="75" t="s">
        <v>50</v>
      </c>
      <c r="S201" s="76" t="s">
        <v>38</v>
      </c>
    </row>
    <row r="202" s="4" customFormat="1" ht="360" customHeight="1" spans="1:19">
      <c r="A202" s="64">
        <v>9</v>
      </c>
      <c r="B202" s="71" t="s">
        <v>443</v>
      </c>
      <c r="C202" s="68" t="s">
        <v>30</v>
      </c>
      <c r="D202" s="60" t="s">
        <v>31</v>
      </c>
      <c r="E202" s="68" t="s">
        <v>53</v>
      </c>
      <c r="F202" s="85" t="s">
        <v>444</v>
      </c>
      <c r="G202" s="73">
        <v>54.71</v>
      </c>
      <c r="H202" s="73">
        <v>54.71</v>
      </c>
      <c r="I202" s="73"/>
      <c r="J202" s="73"/>
      <c r="K202" s="73"/>
      <c r="L202" s="73">
        <v>54.71</v>
      </c>
      <c r="M202" s="73">
        <v>54.71</v>
      </c>
      <c r="N202" s="73"/>
      <c r="O202" s="73"/>
      <c r="P202" s="73"/>
      <c r="Q202" s="74" t="s">
        <v>37</v>
      </c>
      <c r="R202" s="75" t="s">
        <v>53</v>
      </c>
      <c r="S202" s="76" t="s">
        <v>38</v>
      </c>
    </row>
    <row r="203" s="4" customFormat="1" ht="409" customHeight="1" spans="1:19">
      <c r="A203" s="64">
        <v>10</v>
      </c>
      <c r="B203" s="71" t="s">
        <v>445</v>
      </c>
      <c r="C203" s="68" t="s">
        <v>30</v>
      </c>
      <c r="D203" s="60" t="s">
        <v>78</v>
      </c>
      <c r="E203" s="68" t="s">
        <v>82</v>
      </c>
      <c r="F203" s="85" t="s">
        <v>446</v>
      </c>
      <c r="G203" s="73">
        <v>26.875</v>
      </c>
      <c r="H203" s="73">
        <v>26.875</v>
      </c>
      <c r="I203" s="73"/>
      <c r="J203" s="73"/>
      <c r="K203" s="73"/>
      <c r="L203" s="73">
        <v>26.875</v>
      </c>
      <c r="M203" s="73">
        <v>26.875</v>
      </c>
      <c r="N203" s="73"/>
      <c r="O203" s="73"/>
      <c r="P203" s="73"/>
      <c r="Q203" s="74" t="s">
        <v>37</v>
      </c>
      <c r="R203" s="75" t="s">
        <v>82</v>
      </c>
      <c r="S203" s="76" t="s">
        <v>38</v>
      </c>
    </row>
    <row r="204" s="4" customFormat="1" ht="80" customHeight="1" spans="1:19">
      <c r="A204" s="64">
        <v>11</v>
      </c>
      <c r="B204" s="71" t="s">
        <v>447</v>
      </c>
      <c r="C204" s="68" t="s">
        <v>30</v>
      </c>
      <c r="D204" s="60" t="s">
        <v>31</v>
      </c>
      <c r="E204" s="68" t="s">
        <v>65</v>
      </c>
      <c r="F204" s="72" t="s">
        <v>448</v>
      </c>
      <c r="G204" s="73">
        <v>0.15</v>
      </c>
      <c r="H204" s="73">
        <v>0.15</v>
      </c>
      <c r="I204" s="73"/>
      <c r="J204" s="73"/>
      <c r="K204" s="73"/>
      <c r="L204" s="73">
        <v>0.15</v>
      </c>
      <c r="M204" s="73">
        <v>0.15</v>
      </c>
      <c r="N204" s="73"/>
      <c r="O204" s="73"/>
      <c r="P204" s="73"/>
      <c r="Q204" s="74" t="s">
        <v>37</v>
      </c>
      <c r="R204" s="75" t="s">
        <v>65</v>
      </c>
      <c r="S204" s="76" t="s">
        <v>38</v>
      </c>
    </row>
    <row r="205" s="4" customFormat="1" ht="135" customHeight="1" spans="1:19">
      <c r="A205" s="64">
        <v>12</v>
      </c>
      <c r="B205" s="71" t="s">
        <v>449</v>
      </c>
      <c r="C205" s="68" t="s">
        <v>30</v>
      </c>
      <c r="D205" s="60" t="s">
        <v>31</v>
      </c>
      <c r="E205" s="68" t="s">
        <v>69</v>
      </c>
      <c r="F205" s="85" t="s">
        <v>450</v>
      </c>
      <c r="G205" s="73">
        <v>5.47</v>
      </c>
      <c r="H205" s="73">
        <v>5.47</v>
      </c>
      <c r="I205" s="73"/>
      <c r="J205" s="73"/>
      <c r="K205" s="73"/>
      <c r="L205" s="73">
        <v>5.47</v>
      </c>
      <c r="M205" s="73">
        <v>5.47</v>
      </c>
      <c r="N205" s="73"/>
      <c r="O205" s="73"/>
      <c r="P205" s="73"/>
      <c r="Q205" s="74" t="s">
        <v>37</v>
      </c>
      <c r="R205" s="75" t="s">
        <v>69</v>
      </c>
      <c r="S205" s="76" t="s">
        <v>38</v>
      </c>
    </row>
    <row r="206" s="4" customFormat="1" ht="180" customHeight="1" spans="1:19">
      <c r="A206" s="64">
        <v>13</v>
      </c>
      <c r="B206" s="71" t="s">
        <v>451</v>
      </c>
      <c r="C206" s="68" t="s">
        <v>30</v>
      </c>
      <c r="D206" s="60" t="s">
        <v>452</v>
      </c>
      <c r="E206" s="68" t="s">
        <v>56</v>
      </c>
      <c r="F206" s="85" t="s">
        <v>453</v>
      </c>
      <c r="G206" s="73">
        <v>7.56</v>
      </c>
      <c r="H206" s="73">
        <v>7.56</v>
      </c>
      <c r="I206" s="73"/>
      <c r="J206" s="73"/>
      <c r="K206" s="73"/>
      <c r="L206" s="73">
        <v>7.56</v>
      </c>
      <c r="M206" s="73">
        <v>7.56</v>
      </c>
      <c r="N206" s="73"/>
      <c r="O206" s="73"/>
      <c r="P206" s="73"/>
      <c r="Q206" s="74" t="s">
        <v>37</v>
      </c>
      <c r="R206" s="75" t="s">
        <v>56</v>
      </c>
      <c r="S206" s="76" t="s">
        <v>38</v>
      </c>
    </row>
    <row r="207" s="4" customFormat="1" ht="264" customHeight="1" spans="1:19">
      <c r="A207" s="64">
        <v>14</v>
      </c>
      <c r="B207" s="71" t="s">
        <v>454</v>
      </c>
      <c r="C207" s="68" t="s">
        <v>30</v>
      </c>
      <c r="D207" s="60" t="s">
        <v>78</v>
      </c>
      <c r="E207" s="68" t="s">
        <v>72</v>
      </c>
      <c r="F207" s="85" t="s">
        <v>455</v>
      </c>
      <c r="G207" s="73">
        <v>20.84</v>
      </c>
      <c r="H207" s="73">
        <v>20.84</v>
      </c>
      <c r="I207" s="73"/>
      <c r="J207" s="73"/>
      <c r="K207" s="73"/>
      <c r="L207" s="73">
        <v>20.84</v>
      </c>
      <c r="M207" s="73">
        <v>20.84</v>
      </c>
      <c r="N207" s="73"/>
      <c r="O207" s="73"/>
      <c r="P207" s="73"/>
      <c r="Q207" s="74" t="s">
        <v>37</v>
      </c>
      <c r="R207" s="75" t="s">
        <v>72</v>
      </c>
      <c r="S207" s="76" t="s">
        <v>38</v>
      </c>
    </row>
    <row r="208" s="4" customFormat="1" ht="180" customHeight="1" spans="1:19">
      <c r="A208" s="64">
        <v>15</v>
      </c>
      <c r="B208" s="71" t="s">
        <v>456</v>
      </c>
      <c r="C208" s="68" t="s">
        <v>30</v>
      </c>
      <c r="D208" s="60" t="s">
        <v>78</v>
      </c>
      <c r="E208" s="68" t="s">
        <v>79</v>
      </c>
      <c r="F208" s="72" t="s">
        <v>457</v>
      </c>
      <c r="G208" s="73">
        <f>27.49</f>
        <v>27.49</v>
      </c>
      <c r="H208" s="73">
        <v>27.49</v>
      </c>
      <c r="I208" s="73"/>
      <c r="J208" s="73"/>
      <c r="K208" s="73"/>
      <c r="L208" s="73">
        <f>27.49</f>
        <v>27.49</v>
      </c>
      <c r="M208" s="73">
        <v>27.49</v>
      </c>
      <c r="N208" s="73"/>
      <c r="O208" s="73"/>
      <c r="P208" s="73"/>
      <c r="Q208" s="75" t="s">
        <v>37</v>
      </c>
      <c r="R208" s="75" t="s">
        <v>79</v>
      </c>
      <c r="S208" s="76" t="s">
        <v>38</v>
      </c>
    </row>
    <row r="209" s="3" customFormat="1" ht="80" customHeight="1" spans="1:19">
      <c r="A209" s="58" t="s">
        <v>458</v>
      </c>
      <c r="B209" s="59" t="s">
        <v>459</v>
      </c>
      <c r="C209" s="60"/>
      <c r="D209" s="60"/>
      <c r="E209" s="61"/>
      <c r="F209" s="62" t="s">
        <v>460</v>
      </c>
      <c r="G209" s="63">
        <f t="shared" ref="G209:P209" si="22">G210+G226+G241+G258+G238+G263</f>
        <v>2073.9225</v>
      </c>
      <c r="H209" s="63">
        <f t="shared" si="22"/>
        <v>1579.2575</v>
      </c>
      <c r="I209" s="63">
        <f t="shared" si="22"/>
        <v>494.665</v>
      </c>
      <c r="J209" s="63">
        <f t="shared" si="22"/>
        <v>0</v>
      </c>
      <c r="K209" s="63">
        <f t="shared" si="22"/>
        <v>0</v>
      </c>
      <c r="L209" s="63">
        <f t="shared" si="22"/>
        <v>2052.6655</v>
      </c>
      <c r="M209" s="63">
        <f t="shared" si="22"/>
        <v>1558.0005</v>
      </c>
      <c r="N209" s="63">
        <f t="shared" si="22"/>
        <v>494.665</v>
      </c>
      <c r="O209" s="63">
        <f t="shared" si="22"/>
        <v>0</v>
      </c>
      <c r="P209" s="63">
        <f t="shared" si="22"/>
        <v>0</v>
      </c>
      <c r="Q209" s="64"/>
      <c r="R209" s="65"/>
      <c r="S209" s="66"/>
    </row>
    <row r="210" s="3" customFormat="1" ht="80" customHeight="1" spans="1:19">
      <c r="A210" s="65">
        <v>4.1</v>
      </c>
      <c r="B210" s="59" t="s">
        <v>84</v>
      </c>
      <c r="C210" s="68" t="s">
        <v>30</v>
      </c>
      <c r="D210" s="60" t="s">
        <v>31</v>
      </c>
      <c r="E210" s="69" t="s">
        <v>32</v>
      </c>
      <c r="F210" s="62" t="s">
        <v>461</v>
      </c>
      <c r="G210" s="63">
        <f t="shared" ref="G210:P210" si="23">SUM(G211:G225)</f>
        <v>1166.834</v>
      </c>
      <c r="H210" s="63">
        <f t="shared" si="23"/>
        <v>1166.834</v>
      </c>
      <c r="I210" s="63">
        <f t="shared" si="23"/>
        <v>0</v>
      </c>
      <c r="J210" s="63">
        <f t="shared" si="23"/>
        <v>0</v>
      </c>
      <c r="K210" s="63">
        <f t="shared" si="23"/>
        <v>0</v>
      </c>
      <c r="L210" s="63">
        <f t="shared" si="23"/>
        <v>1166.834</v>
      </c>
      <c r="M210" s="63">
        <f t="shared" si="23"/>
        <v>1166.834</v>
      </c>
      <c r="N210" s="63">
        <f t="shared" si="23"/>
        <v>0</v>
      </c>
      <c r="O210" s="63">
        <f t="shared" si="23"/>
        <v>0</v>
      </c>
      <c r="P210" s="63">
        <f t="shared" si="23"/>
        <v>0</v>
      </c>
      <c r="Q210" s="80"/>
      <c r="R210" s="65"/>
      <c r="S210" s="76" t="s">
        <v>38</v>
      </c>
    </row>
    <row r="211" s="4" customFormat="1" ht="80" customHeight="1" spans="1:19">
      <c r="A211" s="64">
        <v>1</v>
      </c>
      <c r="B211" s="71" t="s">
        <v>86</v>
      </c>
      <c r="C211" s="68" t="s">
        <v>30</v>
      </c>
      <c r="D211" s="60" t="s">
        <v>31</v>
      </c>
      <c r="E211" s="68" t="s">
        <v>35</v>
      </c>
      <c r="F211" s="72" t="s">
        <v>462</v>
      </c>
      <c r="G211" s="73">
        <v>53.16</v>
      </c>
      <c r="H211" s="73">
        <v>53.16</v>
      </c>
      <c r="I211" s="73"/>
      <c r="J211" s="73"/>
      <c r="K211" s="73"/>
      <c r="L211" s="73">
        <v>53.16</v>
      </c>
      <c r="M211" s="73">
        <v>53.16</v>
      </c>
      <c r="N211" s="73"/>
      <c r="O211" s="73"/>
      <c r="P211" s="73"/>
      <c r="Q211" s="75" t="s">
        <v>88</v>
      </c>
      <c r="R211" s="75" t="s">
        <v>35</v>
      </c>
      <c r="S211" s="76" t="s">
        <v>38</v>
      </c>
    </row>
    <row r="212" s="4" customFormat="1" ht="106" customHeight="1" spans="1:19">
      <c r="A212" s="64">
        <v>2</v>
      </c>
      <c r="B212" s="71" t="s">
        <v>463</v>
      </c>
      <c r="C212" s="68" t="s">
        <v>30</v>
      </c>
      <c r="D212" s="60" t="s">
        <v>31</v>
      </c>
      <c r="E212" s="68" t="s">
        <v>40</v>
      </c>
      <c r="F212" s="72" t="s">
        <v>464</v>
      </c>
      <c r="G212" s="73">
        <v>129.98</v>
      </c>
      <c r="H212" s="73">
        <v>129.98</v>
      </c>
      <c r="I212" s="73"/>
      <c r="J212" s="73"/>
      <c r="K212" s="73"/>
      <c r="L212" s="73">
        <v>129.98</v>
      </c>
      <c r="M212" s="73">
        <v>129.98</v>
      </c>
      <c r="N212" s="73"/>
      <c r="O212" s="73"/>
      <c r="P212" s="73"/>
      <c r="Q212" s="75" t="s">
        <v>88</v>
      </c>
      <c r="R212" s="75" t="s">
        <v>40</v>
      </c>
      <c r="S212" s="76" t="s">
        <v>38</v>
      </c>
    </row>
    <row r="213" s="4" customFormat="1" ht="80" customHeight="1" spans="1:19">
      <c r="A213" s="64">
        <v>3</v>
      </c>
      <c r="B213" s="71" t="s">
        <v>91</v>
      </c>
      <c r="C213" s="68" t="s">
        <v>30</v>
      </c>
      <c r="D213" s="60" t="s">
        <v>78</v>
      </c>
      <c r="E213" s="68" t="s">
        <v>43</v>
      </c>
      <c r="F213" s="72" t="s">
        <v>465</v>
      </c>
      <c r="G213" s="73">
        <v>28.2</v>
      </c>
      <c r="H213" s="73">
        <v>28.2</v>
      </c>
      <c r="I213" s="73"/>
      <c r="J213" s="73"/>
      <c r="K213" s="73"/>
      <c r="L213" s="73">
        <v>28.2</v>
      </c>
      <c r="M213" s="73">
        <v>28.2</v>
      </c>
      <c r="N213" s="73"/>
      <c r="O213" s="73"/>
      <c r="P213" s="73"/>
      <c r="Q213" s="75" t="s">
        <v>88</v>
      </c>
      <c r="R213" s="75" t="s">
        <v>43</v>
      </c>
      <c r="S213" s="76" t="s">
        <v>38</v>
      </c>
    </row>
    <row r="214" s="4" customFormat="1" ht="80" customHeight="1" spans="1:19">
      <c r="A214" s="64">
        <v>4</v>
      </c>
      <c r="B214" s="71" t="s">
        <v>93</v>
      </c>
      <c r="C214" s="68" t="s">
        <v>30</v>
      </c>
      <c r="D214" s="60" t="s">
        <v>78</v>
      </c>
      <c r="E214" s="68" t="s">
        <v>47</v>
      </c>
      <c r="F214" s="72" t="s">
        <v>466</v>
      </c>
      <c r="G214" s="73">
        <v>7.64</v>
      </c>
      <c r="H214" s="73">
        <v>7.64</v>
      </c>
      <c r="I214" s="73"/>
      <c r="J214" s="73"/>
      <c r="K214" s="73"/>
      <c r="L214" s="73">
        <v>7.64</v>
      </c>
      <c r="M214" s="73">
        <v>7.64</v>
      </c>
      <c r="N214" s="73"/>
      <c r="O214" s="73"/>
      <c r="P214" s="73"/>
      <c r="Q214" s="75" t="s">
        <v>88</v>
      </c>
      <c r="R214" s="75" t="s">
        <v>47</v>
      </c>
      <c r="S214" s="76" t="s">
        <v>38</v>
      </c>
    </row>
    <row r="215" s="4" customFormat="1" ht="89" customHeight="1" spans="1:19">
      <c r="A215" s="64">
        <v>5</v>
      </c>
      <c r="B215" s="71" t="s">
        <v>95</v>
      </c>
      <c r="C215" s="68" t="s">
        <v>30</v>
      </c>
      <c r="D215" s="60" t="s">
        <v>31</v>
      </c>
      <c r="E215" s="68" t="s">
        <v>50</v>
      </c>
      <c r="F215" s="72" t="s">
        <v>467</v>
      </c>
      <c r="G215" s="73">
        <v>69.966</v>
      </c>
      <c r="H215" s="73">
        <v>69.966</v>
      </c>
      <c r="I215" s="73"/>
      <c r="J215" s="73"/>
      <c r="K215" s="73"/>
      <c r="L215" s="73">
        <v>69.966</v>
      </c>
      <c r="M215" s="73">
        <v>69.966</v>
      </c>
      <c r="N215" s="73"/>
      <c r="O215" s="73"/>
      <c r="P215" s="73"/>
      <c r="Q215" s="75" t="s">
        <v>88</v>
      </c>
      <c r="R215" s="75" t="s">
        <v>50</v>
      </c>
      <c r="S215" s="76" t="s">
        <v>38</v>
      </c>
    </row>
    <row r="216" s="4" customFormat="1" ht="102" customHeight="1" spans="1:19">
      <c r="A216" s="64">
        <v>6</v>
      </c>
      <c r="B216" s="71" t="s">
        <v>97</v>
      </c>
      <c r="C216" s="68" t="s">
        <v>30</v>
      </c>
      <c r="D216" s="60" t="s">
        <v>31</v>
      </c>
      <c r="E216" s="68" t="s">
        <v>53</v>
      </c>
      <c r="F216" s="72" t="s">
        <v>468</v>
      </c>
      <c r="G216" s="73">
        <v>108.228</v>
      </c>
      <c r="H216" s="73">
        <v>108.228</v>
      </c>
      <c r="I216" s="73"/>
      <c r="J216" s="73"/>
      <c r="K216" s="73"/>
      <c r="L216" s="73">
        <v>108.228</v>
      </c>
      <c r="M216" s="73">
        <v>108.228</v>
      </c>
      <c r="N216" s="73"/>
      <c r="O216" s="73"/>
      <c r="P216" s="73"/>
      <c r="Q216" s="75" t="s">
        <v>88</v>
      </c>
      <c r="R216" s="75" t="s">
        <v>53</v>
      </c>
      <c r="S216" s="76" t="s">
        <v>38</v>
      </c>
    </row>
    <row r="217" s="4" customFormat="1" ht="88" customHeight="1" spans="1:19">
      <c r="A217" s="64">
        <v>7</v>
      </c>
      <c r="B217" s="71" t="s">
        <v>99</v>
      </c>
      <c r="C217" s="68" t="s">
        <v>30</v>
      </c>
      <c r="D217" s="60" t="s">
        <v>78</v>
      </c>
      <c r="E217" s="68" t="s">
        <v>56</v>
      </c>
      <c r="F217" s="72" t="s">
        <v>469</v>
      </c>
      <c r="G217" s="73">
        <v>19.08</v>
      </c>
      <c r="H217" s="73">
        <v>19.08</v>
      </c>
      <c r="I217" s="73"/>
      <c r="J217" s="73"/>
      <c r="K217" s="73"/>
      <c r="L217" s="73">
        <v>19.08</v>
      </c>
      <c r="M217" s="73">
        <v>19.08</v>
      </c>
      <c r="N217" s="73"/>
      <c r="O217" s="73"/>
      <c r="P217" s="73"/>
      <c r="Q217" s="75" t="s">
        <v>88</v>
      </c>
      <c r="R217" s="75" t="s">
        <v>56</v>
      </c>
      <c r="S217" s="76" t="s">
        <v>38</v>
      </c>
    </row>
    <row r="218" s="4" customFormat="1" ht="85" customHeight="1" spans="1:19">
      <c r="A218" s="64">
        <v>8</v>
      </c>
      <c r="B218" s="71" t="s">
        <v>101</v>
      </c>
      <c r="C218" s="68" t="s">
        <v>30</v>
      </c>
      <c r="D218" s="60" t="s">
        <v>78</v>
      </c>
      <c r="E218" s="68" t="s">
        <v>59</v>
      </c>
      <c r="F218" s="77" t="s">
        <v>470</v>
      </c>
      <c r="G218" s="73">
        <v>53</v>
      </c>
      <c r="H218" s="73">
        <v>53</v>
      </c>
      <c r="I218" s="73"/>
      <c r="J218" s="73"/>
      <c r="K218" s="73"/>
      <c r="L218" s="73">
        <v>53</v>
      </c>
      <c r="M218" s="73">
        <v>53</v>
      </c>
      <c r="N218" s="73"/>
      <c r="O218" s="73"/>
      <c r="P218" s="73"/>
      <c r="Q218" s="75" t="s">
        <v>88</v>
      </c>
      <c r="R218" s="75" t="s">
        <v>59</v>
      </c>
      <c r="S218" s="76" t="s">
        <v>38</v>
      </c>
    </row>
    <row r="219" s="4" customFormat="1" ht="109" customHeight="1" spans="1:19">
      <c r="A219" s="64">
        <v>9</v>
      </c>
      <c r="B219" s="71" t="s">
        <v>103</v>
      </c>
      <c r="C219" s="68" t="s">
        <v>30</v>
      </c>
      <c r="D219" s="60" t="s">
        <v>78</v>
      </c>
      <c r="E219" s="68" t="s">
        <v>82</v>
      </c>
      <c r="F219" s="72" t="s">
        <v>471</v>
      </c>
      <c r="G219" s="73">
        <v>146.64</v>
      </c>
      <c r="H219" s="73">
        <v>146.64</v>
      </c>
      <c r="I219" s="73"/>
      <c r="J219" s="73"/>
      <c r="K219" s="73"/>
      <c r="L219" s="73">
        <v>146.64</v>
      </c>
      <c r="M219" s="73">
        <v>146.64</v>
      </c>
      <c r="N219" s="73"/>
      <c r="O219" s="73"/>
      <c r="P219" s="73"/>
      <c r="Q219" s="75" t="s">
        <v>88</v>
      </c>
      <c r="R219" s="75" t="s">
        <v>82</v>
      </c>
      <c r="S219" s="76" t="s">
        <v>38</v>
      </c>
    </row>
    <row r="220" s="4" customFormat="1" ht="80" customHeight="1" spans="1:19">
      <c r="A220" s="64">
        <v>10</v>
      </c>
      <c r="B220" s="71" t="s">
        <v>105</v>
      </c>
      <c r="C220" s="68" t="s">
        <v>30</v>
      </c>
      <c r="D220" s="60" t="s">
        <v>31</v>
      </c>
      <c r="E220" s="68" t="s">
        <v>62</v>
      </c>
      <c r="F220" s="77" t="s">
        <v>472</v>
      </c>
      <c r="G220" s="73">
        <v>53.66</v>
      </c>
      <c r="H220" s="73">
        <v>53.66</v>
      </c>
      <c r="I220" s="73"/>
      <c r="J220" s="73"/>
      <c r="K220" s="73"/>
      <c r="L220" s="73">
        <v>53.66</v>
      </c>
      <c r="M220" s="73">
        <v>53.66</v>
      </c>
      <c r="N220" s="73"/>
      <c r="O220" s="73"/>
      <c r="P220" s="73"/>
      <c r="Q220" s="75" t="s">
        <v>88</v>
      </c>
      <c r="R220" s="75" t="s">
        <v>62</v>
      </c>
      <c r="S220" s="76" t="s">
        <v>38</v>
      </c>
    </row>
    <row r="221" s="4" customFormat="1" ht="80" customHeight="1" spans="1:19">
      <c r="A221" s="64">
        <v>11</v>
      </c>
      <c r="B221" s="71" t="s">
        <v>107</v>
      </c>
      <c r="C221" s="68" t="s">
        <v>30</v>
      </c>
      <c r="D221" s="60" t="s">
        <v>31</v>
      </c>
      <c r="E221" s="68" t="s">
        <v>65</v>
      </c>
      <c r="F221" s="72" t="s">
        <v>473</v>
      </c>
      <c r="G221" s="73">
        <v>111.64</v>
      </c>
      <c r="H221" s="73">
        <v>111.64</v>
      </c>
      <c r="I221" s="73"/>
      <c r="J221" s="73"/>
      <c r="K221" s="73"/>
      <c r="L221" s="73">
        <v>111.64</v>
      </c>
      <c r="M221" s="73">
        <v>111.64</v>
      </c>
      <c r="N221" s="73"/>
      <c r="O221" s="73"/>
      <c r="P221" s="73"/>
      <c r="Q221" s="75" t="s">
        <v>88</v>
      </c>
      <c r="R221" s="75" t="s">
        <v>65</v>
      </c>
      <c r="S221" s="76" t="s">
        <v>38</v>
      </c>
    </row>
    <row r="222" s="4" customFormat="1" ht="96" customHeight="1" spans="1:19">
      <c r="A222" s="64">
        <v>12</v>
      </c>
      <c r="B222" s="71" t="s">
        <v>109</v>
      </c>
      <c r="C222" s="68" t="s">
        <v>30</v>
      </c>
      <c r="D222" s="60" t="s">
        <v>31</v>
      </c>
      <c r="E222" s="68" t="s">
        <v>69</v>
      </c>
      <c r="F222" s="72" t="s">
        <v>474</v>
      </c>
      <c r="G222" s="73">
        <v>43.32</v>
      </c>
      <c r="H222" s="73">
        <v>43.32</v>
      </c>
      <c r="I222" s="73"/>
      <c r="J222" s="73"/>
      <c r="K222" s="73"/>
      <c r="L222" s="73">
        <v>43.32</v>
      </c>
      <c r="M222" s="73">
        <v>43.32</v>
      </c>
      <c r="N222" s="73"/>
      <c r="O222" s="73"/>
      <c r="P222" s="73"/>
      <c r="Q222" s="75" t="s">
        <v>88</v>
      </c>
      <c r="R222" s="75" t="s">
        <v>69</v>
      </c>
      <c r="S222" s="76" t="s">
        <v>38</v>
      </c>
    </row>
    <row r="223" s="4" customFormat="1" ht="96" customHeight="1" spans="1:19">
      <c r="A223" s="64">
        <v>13</v>
      </c>
      <c r="B223" s="71" t="s">
        <v>111</v>
      </c>
      <c r="C223" s="68" t="s">
        <v>30</v>
      </c>
      <c r="D223" s="60" t="s">
        <v>31</v>
      </c>
      <c r="E223" s="68" t="s">
        <v>72</v>
      </c>
      <c r="F223" s="72" t="s">
        <v>475</v>
      </c>
      <c r="G223" s="73">
        <v>151.16</v>
      </c>
      <c r="H223" s="73">
        <v>151.16</v>
      </c>
      <c r="I223" s="73"/>
      <c r="J223" s="73"/>
      <c r="K223" s="73"/>
      <c r="L223" s="73">
        <v>151.16</v>
      </c>
      <c r="M223" s="73">
        <v>151.16</v>
      </c>
      <c r="N223" s="73"/>
      <c r="O223" s="73"/>
      <c r="P223" s="73"/>
      <c r="Q223" s="75" t="s">
        <v>88</v>
      </c>
      <c r="R223" s="75" t="s">
        <v>72</v>
      </c>
      <c r="S223" s="76" t="s">
        <v>38</v>
      </c>
    </row>
    <row r="224" s="4" customFormat="1" ht="128" customHeight="1" spans="1:19">
      <c r="A224" s="64">
        <v>13</v>
      </c>
      <c r="B224" s="71" t="s">
        <v>113</v>
      </c>
      <c r="C224" s="68" t="s">
        <v>30</v>
      </c>
      <c r="D224" s="60" t="s">
        <v>31</v>
      </c>
      <c r="E224" s="68" t="s">
        <v>75</v>
      </c>
      <c r="F224" s="72" t="s">
        <v>476</v>
      </c>
      <c r="G224" s="73">
        <v>116.7</v>
      </c>
      <c r="H224" s="73">
        <v>116.7</v>
      </c>
      <c r="I224" s="73"/>
      <c r="J224" s="73"/>
      <c r="K224" s="73"/>
      <c r="L224" s="73">
        <v>116.7</v>
      </c>
      <c r="M224" s="73">
        <v>116.7</v>
      </c>
      <c r="N224" s="73"/>
      <c r="O224" s="73"/>
      <c r="P224" s="73"/>
      <c r="Q224" s="75" t="s">
        <v>88</v>
      </c>
      <c r="R224" s="75" t="s">
        <v>75</v>
      </c>
      <c r="S224" s="76" t="s">
        <v>38</v>
      </c>
    </row>
    <row r="225" s="4" customFormat="1" ht="108" customHeight="1" spans="1:19">
      <c r="A225" s="64">
        <v>15</v>
      </c>
      <c r="B225" s="71" t="s">
        <v>115</v>
      </c>
      <c r="C225" s="68" t="s">
        <v>30</v>
      </c>
      <c r="D225" s="60" t="s">
        <v>78</v>
      </c>
      <c r="E225" s="68" t="s">
        <v>79</v>
      </c>
      <c r="F225" s="72" t="s">
        <v>477</v>
      </c>
      <c r="G225" s="73">
        <v>74.46</v>
      </c>
      <c r="H225" s="73">
        <v>74.46</v>
      </c>
      <c r="I225" s="73"/>
      <c r="J225" s="73"/>
      <c r="K225" s="73"/>
      <c r="L225" s="73">
        <v>74.46</v>
      </c>
      <c r="M225" s="73">
        <v>74.46</v>
      </c>
      <c r="N225" s="73"/>
      <c r="O225" s="73"/>
      <c r="P225" s="73"/>
      <c r="Q225" s="75" t="s">
        <v>88</v>
      </c>
      <c r="R225" s="75" t="s">
        <v>79</v>
      </c>
      <c r="S225" s="76" t="s">
        <v>38</v>
      </c>
    </row>
    <row r="226" s="3" customFormat="1" ht="80" customHeight="1" spans="1:19">
      <c r="A226" s="65">
        <v>4.2</v>
      </c>
      <c r="B226" s="59" t="s">
        <v>29</v>
      </c>
      <c r="C226" s="68" t="s">
        <v>30</v>
      </c>
      <c r="D226" s="60" t="s">
        <v>31</v>
      </c>
      <c r="E226" s="69" t="s">
        <v>32</v>
      </c>
      <c r="F226" s="62" t="s">
        <v>478</v>
      </c>
      <c r="G226" s="63">
        <f t="shared" ref="G226:P226" si="24">SUM(G227:G237)</f>
        <v>494.665</v>
      </c>
      <c r="H226" s="63">
        <f t="shared" si="24"/>
        <v>0</v>
      </c>
      <c r="I226" s="63">
        <f t="shared" si="24"/>
        <v>494.665</v>
      </c>
      <c r="J226" s="63">
        <f t="shared" si="24"/>
        <v>0</v>
      </c>
      <c r="K226" s="63">
        <f t="shared" si="24"/>
        <v>0</v>
      </c>
      <c r="L226" s="63">
        <f t="shared" si="24"/>
        <v>494.665</v>
      </c>
      <c r="M226" s="63">
        <f t="shared" si="24"/>
        <v>0</v>
      </c>
      <c r="N226" s="63">
        <f t="shared" si="24"/>
        <v>494.665</v>
      </c>
      <c r="O226" s="63">
        <f t="shared" si="24"/>
        <v>0</v>
      </c>
      <c r="P226" s="63">
        <f t="shared" si="24"/>
        <v>0</v>
      </c>
      <c r="Q226" s="80"/>
      <c r="R226" s="65"/>
      <c r="S226" s="76" t="s">
        <v>38</v>
      </c>
    </row>
    <row r="227" s="4" customFormat="1" ht="80" customHeight="1" spans="1:19">
      <c r="A227" s="64">
        <v>1</v>
      </c>
      <c r="B227" s="71" t="s">
        <v>34</v>
      </c>
      <c r="C227" s="68" t="s">
        <v>30</v>
      </c>
      <c r="D227" s="60" t="s">
        <v>31</v>
      </c>
      <c r="E227" s="68" t="s">
        <v>35</v>
      </c>
      <c r="F227" s="72" t="s">
        <v>479</v>
      </c>
      <c r="G227" s="73">
        <v>40.6</v>
      </c>
      <c r="H227" s="73"/>
      <c r="I227" s="73">
        <v>40.6</v>
      </c>
      <c r="J227" s="73"/>
      <c r="K227" s="73"/>
      <c r="L227" s="73">
        <v>40.6</v>
      </c>
      <c r="M227" s="73"/>
      <c r="N227" s="73">
        <v>40.6</v>
      </c>
      <c r="O227" s="73"/>
      <c r="P227" s="73"/>
      <c r="Q227" s="75" t="s">
        <v>37</v>
      </c>
      <c r="R227" s="75" t="s">
        <v>35</v>
      </c>
      <c r="S227" s="76" t="s">
        <v>38</v>
      </c>
    </row>
    <row r="228" s="4" customFormat="1" ht="103" customHeight="1" spans="1:19">
      <c r="A228" s="64">
        <v>2</v>
      </c>
      <c r="B228" s="71" t="s">
        <v>39</v>
      </c>
      <c r="C228" s="68" t="s">
        <v>30</v>
      </c>
      <c r="D228" s="60" t="s">
        <v>31</v>
      </c>
      <c r="E228" s="68" t="s">
        <v>40</v>
      </c>
      <c r="F228" s="72" t="s">
        <v>480</v>
      </c>
      <c r="G228" s="73">
        <v>101.55</v>
      </c>
      <c r="H228" s="73"/>
      <c r="I228" s="73">
        <v>101.55</v>
      </c>
      <c r="J228" s="73"/>
      <c r="K228" s="73"/>
      <c r="L228" s="73">
        <v>101.55</v>
      </c>
      <c r="M228" s="73"/>
      <c r="N228" s="73">
        <v>101.55</v>
      </c>
      <c r="O228" s="73"/>
      <c r="P228" s="73"/>
      <c r="Q228" s="75" t="s">
        <v>37</v>
      </c>
      <c r="R228" s="75" t="s">
        <v>40</v>
      </c>
      <c r="S228" s="76" t="s">
        <v>38</v>
      </c>
    </row>
    <row r="229" s="4" customFormat="1" ht="103" customHeight="1" spans="1:19">
      <c r="A229" s="64">
        <v>3</v>
      </c>
      <c r="B229" s="71" t="s">
        <v>49</v>
      </c>
      <c r="C229" s="68" t="s">
        <v>30</v>
      </c>
      <c r="D229" s="60" t="s">
        <v>31</v>
      </c>
      <c r="E229" s="68" t="s">
        <v>50</v>
      </c>
      <c r="F229" s="72" t="s">
        <v>481</v>
      </c>
      <c r="G229" s="73">
        <v>50.7</v>
      </c>
      <c r="H229" s="73"/>
      <c r="I229" s="73">
        <v>50.7</v>
      </c>
      <c r="J229" s="73"/>
      <c r="K229" s="73"/>
      <c r="L229" s="73">
        <v>50.7</v>
      </c>
      <c r="M229" s="73"/>
      <c r="N229" s="73">
        <v>50.7</v>
      </c>
      <c r="O229" s="73"/>
      <c r="P229" s="73"/>
      <c r="Q229" s="75" t="s">
        <v>37</v>
      </c>
      <c r="R229" s="75" t="s">
        <v>50</v>
      </c>
      <c r="S229" s="76" t="s">
        <v>38</v>
      </c>
    </row>
    <row r="230" s="4" customFormat="1" ht="103" customHeight="1" spans="1:19">
      <c r="A230" s="64">
        <v>4</v>
      </c>
      <c r="B230" s="71" t="s">
        <v>52</v>
      </c>
      <c r="C230" s="68" t="s">
        <v>30</v>
      </c>
      <c r="D230" s="60" t="s">
        <v>31</v>
      </c>
      <c r="E230" s="68" t="s">
        <v>53</v>
      </c>
      <c r="F230" s="72" t="s">
        <v>482</v>
      </c>
      <c r="G230" s="73">
        <v>49.89</v>
      </c>
      <c r="H230" s="73"/>
      <c r="I230" s="73">
        <v>49.89</v>
      </c>
      <c r="J230" s="73"/>
      <c r="K230" s="73"/>
      <c r="L230" s="73">
        <v>49.89</v>
      </c>
      <c r="M230" s="73"/>
      <c r="N230" s="73">
        <v>49.89</v>
      </c>
      <c r="O230" s="73"/>
      <c r="P230" s="73"/>
      <c r="Q230" s="75" t="s">
        <v>37</v>
      </c>
      <c r="R230" s="75" t="s">
        <v>53</v>
      </c>
      <c r="S230" s="76" t="s">
        <v>38</v>
      </c>
    </row>
    <row r="231" s="4" customFormat="1" ht="103" customHeight="1" spans="1:19">
      <c r="A231" s="64">
        <v>5</v>
      </c>
      <c r="B231" s="71" t="s">
        <v>58</v>
      </c>
      <c r="C231" s="68" t="s">
        <v>30</v>
      </c>
      <c r="D231" s="60" t="s">
        <v>31</v>
      </c>
      <c r="E231" s="68" t="s">
        <v>59</v>
      </c>
      <c r="F231" s="72" t="s">
        <v>483</v>
      </c>
      <c r="G231" s="73">
        <v>30</v>
      </c>
      <c r="H231" s="73"/>
      <c r="I231" s="73">
        <v>30</v>
      </c>
      <c r="J231" s="73"/>
      <c r="K231" s="73"/>
      <c r="L231" s="73">
        <v>30</v>
      </c>
      <c r="M231" s="73"/>
      <c r="N231" s="73">
        <v>30</v>
      </c>
      <c r="O231" s="73"/>
      <c r="P231" s="73"/>
      <c r="Q231" s="75" t="s">
        <v>37</v>
      </c>
      <c r="R231" s="75" t="s">
        <v>59</v>
      </c>
      <c r="S231" s="76" t="s">
        <v>38</v>
      </c>
    </row>
    <row r="232" s="4" customFormat="1" ht="103" customHeight="1" spans="1:19">
      <c r="A232" s="64">
        <v>6</v>
      </c>
      <c r="B232" s="71" t="s">
        <v>64</v>
      </c>
      <c r="C232" s="68" t="s">
        <v>30</v>
      </c>
      <c r="D232" s="60" t="s">
        <v>31</v>
      </c>
      <c r="E232" s="68" t="s">
        <v>65</v>
      </c>
      <c r="F232" s="72" t="s">
        <v>484</v>
      </c>
      <c r="G232" s="73">
        <v>40.9</v>
      </c>
      <c r="H232" s="73"/>
      <c r="I232" s="73">
        <v>40.9</v>
      </c>
      <c r="J232" s="73"/>
      <c r="K232" s="73"/>
      <c r="L232" s="73">
        <v>40.9</v>
      </c>
      <c r="M232" s="73"/>
      <c r="N232" s="73">
        <v>40.9</v>
      </c>
      <c r="O232" s="73"/>
      <c r="P232" s="73"/>
      <c r="Q232" s="75" t="s">
        <v>37</v>
      </c>
      <c r="R232" s="75" t="s">
        <v>65</v>
      </c>
      <c r="S232" s="76" t="s">
        <v>38</v>
      </c>
    </row>
    <row r="233" s="4" customFormat="1" ht="103" customHeight="1" spans="1:19">
      <c r="A233" s="64">
        <v>7</v>
      </c>
      <c r="B233" s="71" t="s">
        <v>67</v>
      </c>
      <c r="C233" s="68" t="s">
        <v>30</v>
      </c>
      <c r="D233" s="60" t="s">
        <v>31</v>
      </c>
      <c r="E233" s="68" t="s">
        <v>69</v>
      </c>
      <c r="F233" s="72" t="s">
        <v>485</v>
      </c>
      <c r="G233" s="73">
        <v>45.2</v>
      </c>
      <c r="H233" s="73"/>
      <c r="I233" s="73">
        <v>45.2</v>
      </c>
      <c r="J233" s="73"/>
      <c r="K233" s="73"/>
      <c r="L233" s="73">
        <v>45.2</v>
      </c>
      <c r="M233" s="73"/>
      <c r="N233" s="73">
        <v>45.2</v>
      </c>
      <c r="O233" s="73"/>
      <c r="P233" s="73"/>
      <c r="Q233" s="75" t="s">
        <v>37</v>
      </c>
      <c r="R233" s="75" t="s">
        <v>69</v>
      </c>
      <c r="S233" s="76" t="s">
        <v>38</v>
      </c>
    </row>
    <row r="234" s="4" customFormat="1" ht="103" customHeight="1" spans="1:19">
      <c r="A234" s="64">
        <v>8</v>
      </c>
      <c r="B234" s="71" t="s">
        <v>71</v>
      </c>
      <c r="C234" s="68" t="s">
        <v>486</v>
      </c>
      <c r="D234" s="60" t="s">
        <v>31</v>
      </c>
      <c r="E234" s="68" t="s">
        <v>72</v>
      </c>
      <c r="F234" s="72" t="s">
        <v>487</v>
      </c>
      <c r="G234" s="73">
        <v>43.2</v>
      </c>
      <c r="H234" s="73"/>
      <c r="I234" s="73">
        <v>43.2</v>
      </c>
      <c r="J234" s="73"/>
      <c r="K234" s="73"/>
      <c r="L234" s="73">
        <v>43.2</v>
      </c>
      <c r="M234" s="73"/>
      <c r="N234" s="73">
        <v>43.2</v>
      </c>
      <c r="O234" s="73"/>
      <c r="P234" s="73"/>
      <c r="Q234" s="75" t="s">
        <v>37</v>
      </c>
      <c r="R234" s="75" t="s">
        <v>72</v>
      </c>
      <c r="S234" s="76" t="s">
        <v>38</v>
      </c>
    </row>
    <row r="235" s="4" customFormat="1" ht="103" customHeight="1" spans="1:19">
      <c r="A235" s="64">
        <v>9</v>
      </c>
      <c r="B235" s="71" t="s">
        <v>74</v>
      </c>
      <c r="C235" s="68" t="s">
        <v>30</v>
      </c>
      <c r="D235" s="60" t="s">
        <v>31</v>
      </c>
      <c r="E235" s="68" t="s">
        <v>75</v>
      </c>
      <c r="F235" s="72" t="s">
        <v>488</v>
      </c>
      <c r="G235" s="73">
        <v>25</v>
      </c>
      <c r="H235" s="73"/>
      <c r="I235" s="73">
        <v>25</v>
      </c>
      <c r="J235" s="73"/>
      <c r="K235" s="73"/>
      <c r="L235" s="73">
        <v>25</v>
      </c>
      <c r="M235" s="73"/>
      <c r="N235" s="73">
        <v>25</v>
      </c>
      <c r="O235" s="73"/>
      <c r="P235" s="73"/>
      <c r="Q235" s="75" t="s">
        <v>37</v>
      </c>
      <c r="R235" s="75" t="s">
        <v>75</v>
      </c>
      <c r="S235" s="76" t="s">
        <v>38</v>
      </c>
    </row>
    <row r="236" s="4" customFormat="1" ht="103" customHeight="1" spans="1:19">
      <c r="A236" s="64">
        <v>10</v>
      </c>
      <c r="B236" s="71" t="s">
        <v>489</v>
      </c>
      <c r="C236" s="68" t="s">
        <v>30</v>
      </c>
      <c r="D236" s="60" t="s">
        <v>78</v>
      </c>
      <c r="E236" s="68" t="s">
        <v>490</v>
      </c>
      <c r="F236" s="72" t="s">
        <v>491</v>
      </c>
      <c r="G236" s="73">
        <v>28.825</v>
      </c>
      <c r="H236" s="73"/>
      <c r="I236" s="73">
        <v>28.825</v>
      </c>
      <c r="J236" s="73"/>
      <c r="K236" s="73"/>
      <c r="L236" s="73">
        <v>28.825</v>
      </c>
      <c r="M236" s="73"/>
      <c r="N236" s="73">
        <v>28.825</v>
      </c>
      <c r="O236" s="73"/>
      <c r="P236" s="73"/>
      <c r="Q236" s="75" t="s">
        <v>37</v>
      </c>
      <c r="R236" s="75" t="s">
        <v>79</v>
      </c>
      <c r="S236" s="76" t="s">
        <v>38</v>
      </c>
    </row>
    <row r="237" s="4" customFormat="1" ht="103" customHeight="1" spans="1:19">
      <c r="A237" s="64">
        <v>11</v>
      </c>
      <c r="B237" s="71" t="s">
        <v>81</v>
      </c>
      <c r="C237" s="68" t="s">
        <v>30</v>
      </c>
      <c r="D237" s="60" t="s">
        <v>78</v>
      </c>
      <c r="E237" s="68" t="s">
        <v>82</v>
      </c>
      <c r="F237" s="72" t="s">
        <v>492</v>
      </c>
      <c r="G237" s="73">
        <v>38.8</v>
      </c>
      <c r="H237" s="73"/>
      <c r="I237" s="73">
        <v>38.8</v>
      </c>
      <c r="J237" s="73"/>
      <c r="K237" s="73"/>
      <c r="L237" s="73">
        <v>38.8</v>
      </c>
      <c r="M237" s="73"/>
      <c r="N237" s="73">
        <v>38.8</v>
      </c>
      <c r="O237" s="73"/>
      <c r="P237" s="73"/>
      <c r="Q237" s="75" t="s">
        <v>37</v>
      </c>
      <c r="R237" s="75" t="s">
        <v>82</v>
      </c>
      <c r="S237" s="76" t="s">
        <v>38</v>
      </c>
    </row>
    <row r="238" s="3" customFormat="1" ht="66" customHeight="1" spans="1:19">
      <c r="A238" s="65">
        <v>4.3</v>
      </c>
      <c r="B238" s="59" t="s">
        <v>157</v>
      </c>
      <c r="C238" s="68" t="s">
        <v>30</v>
      </c>
      <c r="D238" s="60" t="s">
        <v>31</v>
      </c>
      <c r="E238" s="69" t="s">
        <v>32</v>
      </c>
      <c r="F238" s="62" t="s">
        <v>493</v>
      </c>
      <c r="G238" s="63">
        <f t="shared" ref="G238:P238" si="25">G239+G240</f>
        <v>132.372</v>
      </c>
      <c r="H238" s="63">
        <f t="shared" si="25"/>
        <v>132.372</v>
      </c>
      <c r="I238" s="63">
        <f t="shared" si="25"/>
        <v>0</v>
      </c>
      <c r="J238" s="63">
        <f t="shared" si="25"/>
        <v>0</v>
      </c>
      <c r="K238" s="63">
        <f t="shared" si="25"/>
        <v>0</v>
      </c>
      <c r="L238" s="63">
        <f>L239+L240-13.737</f>
        <v>118.635</v>
      </c>
      <c r="M238" s="63">
        <f>M239+M240-13.737</f>
        <v>118.635</v>
      </c>
      <c r="N238" s="63">
        <f t="shared" si="25"/>
        <v>0</v>
      </c>
      <c r="O238" s="63">
        <f t="shared" si="25"/>
        <v>0</v>
      </c>
      <c r="P238" s="63">
        <f t="shared" si="25"/>
        <v>0</v>
      </c>
      <c r="Q238" s="80"/>
      <c r="R238" s="65"/>
      <c r="S238" s="76" t="s">
        <v>38</v>
      </c>
    </row>
    <row r="239" s="3" customFormat="1" ht="138" customHeight="1" spans="1:19">
      <c r="A239" s="64">
        <v>1</v>
      </c>
      <c r="B239" s="71" t="s">
        <v>159</v>
      </c>
      <c r="C239" s="68" t="s">
        <v>30</v>
      </c>
      <c r="D239" s="60" t="s">
        <v>31</v>
      </c>
      <c r="E239" s="86" t="s">
        <v>494</v>
      </c>
      <c r="F239" s="77" t="s">
        <v>495</v>
      </c>
      <c r="G239" s="73">
        <v>132.042</v>
      </c>
      <c r="H239" s="73">
        <v>132.042</v>
      </c>
      <c r="I239" s="73"/>
      <c r="J239" s="73"/>
      <c r="K239" s="73"/>
      <c r="L239" s="73">
        <v>132.042</v>
      </c>
      <c r="M239" s="73">
        <v>132.042</v>
      </c>
      <c r="N239" s="73"/>
      <c r="O239" s="73"/>
      <c r="P239" s="73"/>
      <c r="Q239" s="75" t="s">
        <v>37</v>
      </c>
      <c r="R239" s="75" t="s">
        <v>53</v>
      </c>
      <c r="S239" s="76" t="s">
        <v>38</v>
      </c>
    </row>
    <row r="240" s="3" customFormat="1" ht="96" customHeight="1" spans="1:19">
      <c r="A240" s="64">
        <v>2</v>
      </c>
      <c r="B240" s="71" t="s">
        <v>162</v>
      </c>
      <c r="C240" s="68" t="s">
        <v>30</v>
      </c>
      <c r="D240" s="60" t="s">
        <v>78</v>
      </c>
      <c r="E240" s="68" t="s">
        <v>56</v>
      </c>
      <c r="F240" s="72" t="s">
        <v>496</v>
      </c>
      <c r="G240" s="73">
        <v>0.33</v>
      </c>
      <c r="H240" s="73">
        <v>0.33</v>
      </c>
      <c r="I240" s="73"/>
      <c r="J240" s="73"/>
      <c r="K240" s="73"/>
      <c r="L240" s="73">
        <v>0.33</v>
      </c>
      <c r="M240" s="73">
        <v>0.33</v>
      </c>
      <c r="N240" s="73"/>
      <c r="O240" s="73"/>
      <c r="P240" s="73"/>
      <c r="Q240" s="75" t="s">
        <v>37</v>
      </c>
      <c r="R240" s="75" t="s">
        <v>56</v>
      </c>
      <c r="S240" s="76" t="s">
        <v>38</v>
      </c>
    </row>
    <row r="241" s="3" customFormat="1" ht="80" customHeight="1" spans="1:19">
      <c r="A241" s="65">
        <v>4.4</v>
      </c>
      <c r="B241" s="59" t="s">
        <v>129</v>
      </c>
      <c r="C241" s="68" t="s">
        <v>30</v>
      </c>
      <c r="D241" s="60" t="s">
        <v>31</v>
      </c>
      <c r="E241" s="69" t="s">
        <v>32</v>
      </c>
      <c r="F241" s="62" t="s">
        <v>497</v>
      </c>
      <c r="G241" s="63">
        <f t="shared" ref="G241:P241" si="26">SUM(G242:G257)</f>
        <v>258.9715</v>
      </c>
      <c r="H241" s="63">
        <f t="shared" si="26"/>
        <v>258.9715</v>
      </c>
      <c r="I241" s="63">
        <f t="shared" si="26"/>
        <v>0</v>
      </c>
      <c r="J241" s="63">
        <f t="shared" si="26"/>
        <v>0</v>
      </c>
      <c r="K241" s="63">
        <f t="shared" si="26"/>
        <v>0</v>
      </c>
      <c r="L241" s="63">
        <f>SUM(L242:L257)-5.72</f>
        <v>253.2515</v>
      </c>
      <c r="M241" s="63">
        <f>SUM(M242:M257)-5.72</f>
        <v>253.2515</v>
      </c>
      <c r="N241" s="63">
        <f t="shared" si="26"/>
        <v>0</v>
      </c>
      <c r="O241" s="63">
        <f t="shared" si="26"/>
        <v>0</v>
      </c>
      <c r="P241" s="63">
        <f t="shared" si="26"/>
        <v>0</v>
      </c>
      <c r="Q241" s="80"/>
      <c r="R241" s="65"/>
      <c r="S241" s="76" t="s">
        <v>38</v>
      </c>
    </row>
    <row r="242" s="3" customFormat="1" ht="80" customHeight="1" spans="1:19">
      <c r="A242" s="64">
        <v>1</v>
      </c>
      <c r="B242" s="71" t="s">
        <v>131</v>
      </c>
      <c r="C242" s="68" t="s">
        <v>30</v>
      </c>
      <c r="D242" s="60" t="s">
        <v>31</v>
      </c>
      <c r="E242" s="68" t="s">
        <v>498</v>
      </c>
      <c r="F242" s="72" t="s">
        <v>499</v>
      </c>
      <c r="G242" s="73">
        <v>7.6</v>
      </c>
      <c r="H242" s="73">
        <v>7.6</v>
      </c>
      <c r="I242" s="73"/>
      <c r="J242" s="73"/>
      <c r="K242" s="73"/>
      <c r="L242" s="73">
        <v>7.6</v>
      </c>
      <c r="M242" s="73">
        <v>7.6</v>
      </c>
      <c r="N242" s="73"/>
      <c r="O242" s="73"/>
      <c r="P242" s="73"/>
      <c r="Q242" s="75" t="s">
        <v>37</v>
      </c>
      <c r="R242" s="75" t="s">
        <v>35</v>
      </c>
      <c r="S242" s="76" t="s">
        <v>38</v>
      </c>
    </row>
    <row r="243" s="3" customFormat="1" ht="80" customHeight="1" spans="1:19">
      <c r="A243" s="64">
        <v>2</v>
      </c>
      <c r="B243" s="71" t="s">
        <v>133</v>
      </c>
      <c r="C243" s="68" t="s">
        <v>30</v>
      </c>
      <c r="D243" s="60" t="s">
        <v>31</v>
      </c>
      <c r="E243" s="68" t="s">
        <v>40</v>
      </c>
      <c r="F243" s="72" t="s">
        <v>500</v>
      </c>
      <c r="G243" s="73">
        <v>6.4</v>
      </c>
      <c r="H243" s="73">
        <v>6.4</v>
      </c>
      <c r="I243" s="73"/>
      <c r="J243" s="73"/>
      <c r="K243" s="73"/>
      <c r="L243" s="73">
        <v>6.4</v>
      </c>
      <c r="M243" s="73">
        <v>6.4</v>
      </c>
      <c r="N243" s="73"/>
      <c r="O243" s="73"/>
      <c r="P243" s="73"/>
      <c r="Q243" s="75" t="s">
        <v>37</v>
      </c>
      <c r="R243" s="75" t="s">
        <v>40</v>
      </c>
      <c r="S243" s="76" t="s">
        <v>38</v>
      </c>
    </row>
    <row r="244" s="3" customFormat="1" ht="80" customHeight="1" spans="1:19">
      <c r="A244" s="64">
        <v>3</v>
      </c>
      <c r="B244" s="71" t="s">
        <v>139</v>
      </c>
      <c r="C244" s="68" t="s">
        <v>30</v>
      </c>
      <c r="D244" s="60" t="s">
        <v>31</v>
      </c>
      <c r="E244" s="68" t="s">
        <v>501</v>
      </c>
      <c r="F244" s="77" t="s">
        <v>502</v>
      </c>
      <c r="G244" s="73">
        <v>1.48</v>
      </c>
      <c r="H244" s="73">
        <v>1.48</v>
      </c>
      <c r="I244" s="73"/>
      <c r="J244" s="73"/>
      <c r="K244" s="73"/>
      <c r="L244" s="73">
        <v>1.48</v>
      </c>
      <c r="M244" s="73">
        <v>1.48</v>
      </c>
      <c r="N244" s="73"/>
      <c r="O244" s="73"/>
      <c r="P244" s="73"/>
      <c r="Q244" s="75" t="s">
        <v>37</v>
      </c>
      <c r="R244" s="75" t="s">
        <v>50</v>
      </c>
      <c r="S244" s="76" t="s">
        <v>38</v>
      </c>
    </row>
    <row r="245" s="3" customFormat="1" ht="80" customHeight="1" spans="1:19">
      <c r="A245" s="64">
        <v>4</v>
      </c>
      <c r="B245" s="71" t="s">
        <v>141</v>
      </c>
      <c r="C245" s="68" t="s">
        <v>30</v>
      </c>
      <c r="D245" s="60" t="s">
        <v>78</v>
      </c>
      <c r="E245" s="68" t="s">
        <v>503</v>
      </c>
      <c r="F245" s="72" t="s">
        <v>504</v>
      </c>
      <c r="G245" s="73">
        <v>4.36</v>
      </c>
      <c r="H245" s="73">
        <v>4.36</v>
      </c>
      <c r="I245" s="73"/>
      <c r="J245" s="73"/>
      <c r="K245" s="73"/>
      <c r="L245" s="73">
        <v>4.36</v>
      </c>
      <c r="M245" s="73">
        <v>4.36</v>
      </c>
      <c r="N245" s="73"/>
      <c r="O245" s="73"/>
      <c r="P245" s="73"/>
      <c r="Q245" s="75" t="s">
        <v>37</v>
      </c>
      <c r="R245" s="75" t="s">
        <v>56</v>
      </c>
      <c r="S245" s="76" t="s">
        <v>38</v>
      </c>
    </row>
    <row r="246" s="3" customFormat="1" ht="80" customHeight="1" spans="1:19">
      <c r="A246" s="64">
        <v>5</v>
      </c>
      <c r="B246" s="71" t="s">
        <v>141</v>
      </c>
      <c r="C246" s="68" t="s">
        <v>30</v>
      </c>
      <c r="D246" s="60" t="s">
        <v>78</v>
      </c>
      <c r="E246" s="68" t="s">
        <v>505</v>
      </c>
      <c r="F246" s="77" t="s">
        <v>506</v>
      </c>
      <c r="G246" s="73">
        <v>3.75</v>
      </c>
      <c r="H246" s="73">
        <v>3.75</v>
      </c>
      <c r="I246" s="73"/>
      <c r="J246" s="73"/>
      <c r="K246" s="73"/>
      <c r="L246" s="73">
        <v>3.75</v>
      </c>
      <c r="M246" s="73">
        <v>3.75</v>
      </c>
      <c r="N246" s="73"/>
      <c r="O246" s="73"/>
      <c r="P246" s="73"/>
      <c r="Q246" s="75" t="s">
        <v>37</v>
      </c>
      <c r="R246" s="75" t="s">
        <v>56</v>
      </c>
      <c r="S246" s="76" t="s">
        <v>38</v>
      </c>
    </row>
    <row r="247" s="3" customFormat="1" ht="105" customHeight="1" spans="1:19">
      <c r="A247" s="64">
        <v>6</v>
      </c>
      <c r="B247" s="71" t="s">
        <v>507</v>
      </c>
      <c r="C247" s="68" t="s">
        <v>30</v>
      </c>
      <c r="D247" s="60" t="s">
        <v>78</v>
      </c>
      <c r="E247" s="68" t="s">
        <v>59</v>
      </c>
      <c r="F247" s="77" t="s">
        <v>508</v>
      </c>
      <c r="G247" s="73">
        <v>63.08</v>
      </c>
      <c r="H247" s="73">
        <v>63.08</v>
      </c>
      <c r="I247" s="73"/>
      <c r="J247" s="73"/>
      <c r="K247" s="73"/>
      <c r="L247" s="73">
        <v>63.08</v>
      </c>
      <c r="M247" s="73">
        <v>63.08</v>
      </c>
      <c r="N247" s="73"/>
      <c r="O247" s="73"/>
      <c r="P247" s="73"/>
      <c r="Q247" s="75" t="s">
        <v>37</v>
      </c>
      <c r="R247" s="75" t="s">
        <v>59</v>
      </c>
      <c r="S247" s="76" t="s">
        <v>38</v>
      </c>
    </row>
    <row r="248" s="3" customFormat="1" ht="80" customHeight="1" spans="1:19">
      <c r="A248" s="64">
        <v>7</v>
      </c>
      <c r="B248" s="71" t="s">
        <v>145</v>
      </c>
      <c r="C248" s="68" t="s">
        <v>30</v>
      </c>
      <c r="D248" s="60" t="s">
        <v>31</v>
      </c>
      <c r="E248" s="68" t="s">
        <v>62</v>
      </c>
      <c r="F248" s="72" t="s">
        <v>509</v>
      </c>
      <c r="G248" s="73">
        <v>38.64</v>
      </c>
      <c r="H248" s="73">
        <v>38.64</v>
      </c>
      <c r="I248" s="73"/>
      <c r="J248" s="73"/>
      <c r="K248" s="73"/>
      <c r="L248" s="73">
        <v>38.64</v>
      </c>
      <c r="M248" s="73">
        <v>38.64</v>
      </c>
      <c r="N248" s="73"/>
      <c r="O248" s="73"/>
      <c r="P248" s="73"/>
      <c r="Q248" s="75" t="s">
        <v>37</v>
      </c>
      <c r="R248" s="75" t="s">
        <v>62</v>
      </c>
      <c r="S248" s="76" t="s">
        <v>38</v>
      </c>
    </row>
    <row r="249" s="3" customFormat="1" ht="80" customHeight="1" spans="1:19">
      <c r="A249" s="64">
        <v>8</v>
      </c>
      <c r="B249" s="71" t="s">
        <v>510</v>
      </c>
      <c r="C249" s="68" t="s">
        <v>30</v>
      </c>
      <c r="D249" s="60" t="s">
        <v>31</v>
      </c>
      <c r="E249" s="68" t="s">
        <v>65</v>
      </c>
      <c r="F249" s="72" t="s">
        <v>511</v>
      </c>
      <c r="G249" s="73">
        <v>4</v>
      </c>
      <c r="H249" s="73">
        <v>4</v>
      </c>
      <c r="I249" s="73"/>
      <c r="J249" s="73"/>
      <c r="K249" s="73"/>
      <c r="L249" s="73">
        <v>4</v>
      </c>
      <c r="M249" s="73">
        <v>4</v>
      </c>
      <c r="N249" s="73"/>
      <c r="O249" s="73"/>
      <c r="P249" s="73"/>
      <c r="Q249" s="75" t="s">
        <v>37</v>
      </c>
      <c r="R249" s="75" t="s">
        <v>65</v>
      </c>
      <c r="S249" s="76" t="s">
        <v>38</v>
      </c>
    </row>
    <row r="250" s="3" customFormat="1" ht="80" customHeight="1" spans="1:19">
      <c r="A250" s="64">
        <v>9</v>
      </c>
      <c r="B250" s="71" t="s">
        <v>512</v>
      </c>
      <c r="C250" s="68" t="s">
        <v>30</v>
      </c>
      <c r="D250" s="60" t="s">
        <v>31</v>
      </c>
      <c r="E250" s="68" t="s">
        <v>65</v>
      </c>
      <c r="F250" s="72" t="s">
        <v>513</v>
      </c>
      <c r="G250" s="73">
        <v>2.4</v>
      </c>
      <c r="H250" s="73">
        <v>2.4</v>
      </c>
      <c r="I250" s="73"/>
      <c r="J250" s="73"/>
      <c r="K250" s="73"/>
      <c r="L250" s="73">
        <v>2.4</v>
      </c>
      <c r="M250" s="73">
        <v>2.4</v>
      </c>
      <c r="N250" s="73"/>
      <c r="O250" s="73"/>
      <c r="P250" s="73"/>
      <c r="Q250" s="75" t="s">
        <v>37</v>
      </c>
      <c r="R250" s="75" t="s">
        <v>65</v>
      </c>
      <c r="S250" s="76" t="s">
        <v>38</v>
      </c>
    </row>
    <row r="251" s="3" customFormat="1" ht="80" customHeight="1" spans="1:19">
      <c r="A251" s="64">
        <v>10</v>
      </c>
      <c r="B251" s="71" t="s">
        <v>514</v>
      </c>
      <c r="C251" s="68" t="s">
        <v>30</v>
      </c>
      <c r="D251" s="60" t="s">
        <v>31</v>
      </c>
      <c r="E251" s="68" t="s">
        <v>69</v>
      </c>
      <c r="F251" s="77" t="s">
        <v>515</v>
      </c>
      <c r="G251" s="73">
        <v>1.84</v>
      </c>
      <c r="H251" s="73">
        <v>1.84</v>
      </c>
      <c r="I251" s="73"/>
      <c r="J251" s="73"/>
      <c r="K251" s="73"/>
      <c r="L251" s="73">
        <v>1.84</v>
      </c>
      <c r="M251" s="73">
        <v>1.84</v>
      </c>
      <c r="N251" s="73"/>
      <c r="O251" s="73"/>
      <c r="P251" s="73"/>
      <c r="Q251" s="75" t="s">
        <v>37</v>
      </c>
      <c r="R251" s="75" t="s">
        <v>69</v>
      </c>
      <c r="S251" s="76" t="s">
        <v>38</v>
      </c>
    </row>
    <row r="252" s="3" customFormat="1" ht="80" customHeight="1" spans="1:19">
      <c r="A252" s="64">
        <v>11</v>
      </c>
      <c r="B252" s="71" t="s">
        <v>516</v>
      </c>
      <c r="C252" s="68" t="s">
        <v>30</v>
      </c>
      <c r="D252" s="81" t="s">
        <v>78</v>
      </c>
      <c r="E252" s="68" t="s">
        <v>72</v>
      </c>
      <c r="F252" s="77" t="s">
        <v>517</v>
      </c>
      <c r="G252" s="73">
        <v>4.56</v>
      </c>
      <c r="H252" s="73">
        <v>4.56</v>
      </c>
      <c r="I252" s="73"/>
      <c r="J252" s="73"/>
      <c r="K252" s="73"/>
      <c r="L252" s="73">
        <v>4.56</v>
      </c>
      <c r="M252" s="73">
        <v>4.56</v>
      </c>
      <c r="N252" s="73"/>
      <c r="O252" s="73"/>
      <c r="P252" s="73"/>
      <c r="Q252" s="75" t="s">
        <v>37</v>
      </c>
      <c r="R252" s="75" t="s">
        <v>72</v>
      </c>
      <c r="S252" s="76" t="s">
        <v>38</v>
      </c>
    </row>
    <row r="253" s="3" customFormat="1" ht="80" customHeight="1" spans="1:19">
      <c r="A253" s="64">
        <v>12</v>
      </c>
      <c r="B253" s="71" t="s">
        <v>153</v>
      </c>
      <c r="C253" s="68" t="s">
        <v>30</v>
      </c>
      <c r="D253" s="81" t="s">
        <v>31</v>
      </c>
      <c r="E253" s="68" t="s">
        <v>75</v>
      </c>
      <c r="F253" s="72" t="s">
        <v>518</v>
      </c>
      <c r="G253" s="73">
        <v>10.64</v>
      </c>
      <c r="H253" s="73">
        <v>10.64</v>
      </c>
      <c r="I253" s="73"/>
      <c r="J253" s="73"/>
      <c r="K253" s="73"/>
      <c r="L253" s="73">
        <v>10.64</v>
      </c>
      <c r="M253" s="73">
        <v>10.64</v>
      </c>
      <c r="N253" s="73"/>
      <c r="O253" s="73"/>
      <c r="P253" s="73"/>
      <c r="Q253" s="75" t="s">
        <v>37</v>
      </c>
      <c r="R253" s="75" t="s">
        <v>75</v>
      </c>
      <c r="S253" s="76" t="s">
        <v>38</v>
      </c>
    </row>
    <row r="254" s="3" customFormat="1" ht="80" customHeight="1" spans="1:19">
      <c r="A254" s="64">
        <v>13</v>
      </c>
      <c r="B254" s="71" t="s">
        <v>519</v>
      </c>
      <c r="C254" s="68" t="s">
        <v>30</v>
      </c>
      <c r="D254" s="60" t="s">
        <v>78</v>
      </c>
      <c r="E254" s="68" t="s">
        <v>79</v>
      </c>
      <c r="F254" s="77" t="s">
        <v>520</v>
      </c>
      <c r="G254" s="73">
        <v>25.552</v>
      </c>
      <c r="H254" s="73">
        <v>25.552</v>
      </c>
      <c r="I254" s="73"/>
      <c r="J254" s="73"/>
      <c r="K254" s="73"/>
      <c r="L254" s="73">
        <v>25.552</v>
      </c>
      <c r="M254" s="73">
        <v>25.552</v>
      </c>
      <c r="N254" s="73"/>
      <c r="O254" s="73"/>
      <c r="P254" s="73"/>
      <c r="Q254" s="75" t="s">
        <v>37</v>
      </c>
      <c r="R254" s="75" t="s">
        <v>79</v>
      </c>
      <c r="S254" s="76" t="s">
        <v>38</v>
      </c>
    </row>
    <row r="255" s="3" customFormat="1" ht="80" customHeight="1" spans="1:19">
      <c r="A255" s="64">
        <v>14</v>
      </c>
      <c r="B255" s="71" t="s">
        <v>521</v>
      </c>
      <c r="C255" s="68" t="s">
        <v>30</v>
      </c>
      <c r="D255" s="60" t="s">
        <v>78</v>
      </c>
      <c r="E255" s="68" t="s">
        <v>79</v>
      </c>
      <c r="F255" s="77" t="s">
        <v>522</v>
      </c>
      <c r="G255" s="73">
        <v>39.3975</v>
      </c>
      <c r="H255" s="73">
        <v>39.3975</v>
      </c>
      <c r="I255" s="73"/>
      <c r="J255" s="73"/>
      <c r="K255" s="73"/>
      <c r="L255" s="73">
        <v>39.3975</v>
      </c>
      <c r="M255" s="73">
        <v>39.3975</v>
      </c>
      <c r="N255" s="73"/>
      <c r="O255" s="73"/>
      <c r="P255" s="73"/>
      <c r="Q255" s="75" t="s">
        <v>37</v>
      </c>
      <c r="R255" s="75" t="s">
        <v>79</v>
      </c>
      <c r="S255" s="76" t="s">
        <v>38</v>
      </c>
    </row>
    <row r="256" s="3" customFormat="1" ht="80" customHeight="1" spans="1:19">
      <c r="A256" s="64">
        <v>15</v>
      </c>
      <c r="B256" s="71" t="s">
        <v>523</v>
      </c>
      <c r="C256" s="68" t="s">
        <v>30</v>
      </c>
      <c r="D256" s="60" t="s">
        <v>78</v>
      </c>
      <c r="E256" s="68" t="s">
        <v>79</v>
      </c>
      <c r="F256" s="77" t="s">
        <v>524</v>
      </c>
      <c r="G256" s="73">
        <v>40.872</v>
      </c>
      <c r="H256" s="73">
        <v>40.872</v>
      </c>
      <c r="I256" s="73"/>
      <c r="J256" s="73"/>
      <c r="K256" s="73"/>
      <c r="L256" s="73">
        <v>40.872</v>
      </c>
      <c r="M256" s="73">
        <v>40.872</v>
      </c>
      <c r="N256" s="73"/>
      <c r="O256" s="73"/>
      <c r="P256" s="73"/>
      <c r="Q256" s="75" t="s">
        <v>37</v>
      </c>
      <c r="R256" s="75" t="s">
        <v>79</v>
      </c>
      <c r="S256" s="76" t="s">
        <v>38</v>
      </c>
    </row>
    <row r="257" s="3" customFormat="1" ht="80" customHeight="1" spans="1:19">
      <c r="A257" s="64">
        <v>16</v>
      </c>
      <c r="B257" s="71" t="s">
        <v>525</v>
      </c>
      <c r="C257" s="68" t="s">
        <v>30</v>
      </c>
      <c r="D257" s="60" t="s">
        <v>78</v>
      </c>
      <c r="E257" s="68" t="s">
        <v>79</v>
      </c>
      <c r="F257" s="77" t="s">
        <v>526</v>
      </c>
      <c r="G257" s="73">
        <v>4.4</v>
      </c>
      <c r="H257" s="73">
        <v>4.4</v>
      </c>
      <c r="I257" s="73"/>
      <c r="J257" s="73"/>
      <c r="K257" s="73"/>
      <c r="L257" s="73">
        <v>4.4</v>
      </c>
      <c r="M257" s="73">
        <v>4.4</v>
      </c>
      <c r="N257" s="73"/>
      <c r="O257" s="73"/>
      <c r="P257" s="73"/>
      <c r="Q257" s="75" t="s">
        <v>37</v>
      </c>
      <c r="R257" s="75" t="s">
        <v>79</v>
      </c>
      <c r="S257" s="76" t="s">
        <v>38</v>
      </c>
    </row>
    <row r="258" s="3" customFormat="1" ht="80" customHeight="1" spans="1:19">
      <c r="A258" s="65">
        <v>4.5</v>
      </c>
      <c r="B258" s="59" t="s">
        <v>117</v>
      </c>
      <c r="C258" s="68" t="s">
        <v>30</v>
      </c>
      <c r="D258" s="60" t="s">
        <v>31</v>
      </c>
      <c r="E258" s="69" t="s">
        <v>32</v>
      </c>
      <c r="F258" s="62" t="s">
        <v>527</v>
      </c>
      <c r="G258" s="63">
        <f t="shared" ref="G258:P258" si="27">SUM(G259:G262)</f>
        <v>18.08</v>
      </c>
      <c r="H258" s="63">
        <f t="shared" si="27"/>
        <v>18.08</v>
      </c>
      <c r="I258" s="63">
        <f t="shared" si="27"/>
        <v>0</v>
      </c>
      <c r="J258" s="63">
        <f t="shared" si="27"/>
        <v>0</v>
      </c>
      <c r="K258" s="63">
        <f t="shared" si="27"/>
        <v>0</v>
      </c>
      <c r="L258" s="63">
        <f t="shared" si="27"/>
        <v>18.08</v>
      </c>
      <c r="M258" s="63">
        <f t="shared" si="27"/>
        <v>18.08</v>
      </c>
      <c r="N258" s="63">
        <f t="shared" si="27"/>
        <v>0</v>
      </c>
      <c r="O258" s="63">
        <f t="shared" si="27"/>
        <v>0</v>
      </c>
      <c r="P258" s="63">
        <f t="shared" si="27"/>
        <v>0</v>
      </c>
      <c r="Q258" s="80"/>
      <c r="R258" s="65"/>
      <c r="S258" s="76" t="s">
        <v>38</v>
      </c>
    </row>
    <row r="259" s="4" customFormat="1" ht="80" customHeight="1" spans="1:19">
      <c r="A259" s="64">
        <v>1</v>
      </c>
      <c r="B259" s="71" t="s">
        <v>121</v>
      </c>
      <c r="C259" s="68" t="s">
        <v>30</v>
      </c>
      <c r="D259" s="60" t="s">
        <v>31</v>
      </c>
      <c r="E259" s="68" t="s">
        <v>53</v>
      </c>
      <c r="F259" s="72" t="s">
        <v>528</v>
      </c>
      <c r="G259" s="73">
        <v>2.84</v>
      </c>
      <c r="H259" s="73">
        <v>2.84</v>
      </c>
      <c r="I259" s="73"/>
      <c r="J259" s="73"/>
      <c r="K259" s="73"/>
      <c r="L259" s="73">
        <v>2.84</v>
      </c>
      <c r="M259" s="73">
        <v>2.84</v>
      </c>
      <c r="N259" s="73"/>
      <c r="O259" s="73"/>
      <c r="P259" s="73"/>
      <c r="Q259" s="75" t="s">
        <v>88</v>
      </c>
      <c r="R259" s="75" t="s">
        <v>53</v>
      </c>
      <c r="S259" s="76" t="s">
        <v>38</v>
      </c>
    </row>
    <row r="260" s="4" customFormat="1" ht="80" customHeight="1" spans="1:19">
      <c r="A260" s="64">
        <v>2</v>
      </c>
      <c r="B260" s="71" t="s">
        <v>123</v>
      </c>
      <c r="C260" s="68" t="s">
        <v>30</v>
      </c>
      <c r="D260" s="60" t="s">
        <v>78</v>
      </c>
      <c r="E260" s="68" t="s">
        <v>56</v>
      </c>
      <c r="F260" s="72" t="s">
        <v>529</v>
      </c>
      <c r="G260" s="73">
        <v>3.66</v>
      </c>
      <c r="H260" s="73">
        <v>3.66</v>
      </c>
      <c r="I260" s="73"/>
      <c r="J260" s="73"/>
      <c r="K260" s="73"/>
      <c r="L260" s="73">
        <v>3.66</v>
      </c>
      <c r="M260" s="73">
        <v>3.66</v>
      </c>
      <c r="N260" s="73"/>
      <c r="O260" s="73"/>
      <c r="P260" s="73"/>
      <c r="Q260" s="75" t="s">
        <v>88</v>
      </c>
      <c r="R260" s="75" t="s">
        <v>56</v>
      </c>
      <c r="S260" s="76" t="s">
        <v>38</v>
      </c>
    </row>
    <row r="261" s="4" customFormat="1" ht="80" customHeight="1" spans="1:19">
      <c r="A261" s="64">
        <v>3</v>
      </c>
      <c r="B261" s="71" t="s">
        <v>125</v>
      </c>
      <c r="C261" s="68" t="s">
        <v>30</v>
      </c>
      <c r="D261" s="60" t="s">
        <v>78</v>
      </c>
      <c r="E261" s="68" t="s">
        <v>72</v>
      </c>
      <c r="F261" s="72" t="s">
        <v>530</v>
      </c>
      <c r="G261" s="73">
        <v>1.8</v>
      </c>
      <c r="H261" s="73">
        <v>1.8</v>
      </c>
      <c r="I261" s="73"/>
      <c r="J261" s="73"/>
      <c r="K261" s="73"/>
      <c r="L261" s="73">
        <v>1.8</v>
      </c>
      <c r="M261" s="73">
        <v>1.8</v>
      </c>
      <c r="N261" s="73"/>
      <c r="O261" s="73"/>
      <c r="P261" s="73"/>
      <c r="Q261" s="75" t="s">
        <v>88</v>
      </c>
      <c r="R261" s="75" t="s">
        <v>72</v>
      </c>
      <c r="S261" s="76" t="s">
        <v>38</v>
      </c>
    </row>
    <row r="262" s="4" customFormat="1" ht="80" customHeight="1" spans="1:19">
      <c r="A262" s="64">
        <v>4</v>
      </c>
      <c r="B262" s="71" t="s">
        <v>127</v>
      </c>
      <c r="C262" s="68" t="s">
        <v>30</v>
      </c>
      <c r="D262" s="60" t="s">
        <v>78</v>
      </c>
      <c r="E262" s="68" t="s">
        <v>79</v>
      </c>
      <c r="F262" s="72" t="s">
        <v>531</v>
      </c>
      <c r="G262" s="73">
        <v>9.78</v>
      </c>
      <c r="H262" s="73">
        <v>9.78</v>
      </c>
      <c r="I262" s="73"/>
      <c r="J262" s="73"/>
      <c r="K262" s="73"/>
      <c r="L262" s="73">
        <v>9.78</v>
      </c>
      <c r="M262" s="73">
        <v>9.78</v>
      </c>
      <c r="N262" s="73"/>
      <c r="O262" s="73"/>
      <c r="P262" s="73"/>
      <c r="Q262" s="75" t="s">
        <v>88</v>
      </c>
      <c r="R262" s="75" t="s">
        <v>79</v>
      </c>
      <c r="S262" s="76" t="s">
        <v>38</v>
      </c>
    </row>
    <row r="263" s="3" customFormat="1" ht="48" customHeight="1" spans="1:19">
      <c r="A263" s="65">
        <v>4.6</v>
      </c>
      <c r="B263" s="59" t="s">
        <v>164</v>
      </c>
      <c r="C263" s="68" t="s">
        <v>30</v>
      </c>
      <c r="D263" s="60" t="s">
        <v>78</v>
      </c>
      <c r="E263" s="87" t="s">
        <v>82</v>
      </c>
      <c r="F263" s="62" t="s">
        <v>532</v>
      </c>
      <c r="G263" s="63">
        <f t="shared" ref="G263:P263" si="28">G264</f>
        <v>3</v>
      </c>
      <c r="H263" s="63">
        <f t="shared" si="28"/>
        <v>3</v>
      </c>
      <c r="I263" s="63">
        <f t="shared" si="28"/>
        <v>0</v>
      </c>
      <c r="J263" s="63">
        <f t="shared" si="28"/>
        <v>0</v>
      </c>
      <c r="K263" s="63">
        <f t="shared" si="28"/>
        <v>0</v>
      </c>
      <c r="L263" s="63">
        <f>L264-1.8</f>
        <v>1.2</v>
      </c>
      <c r="M263" s="63">
        <f>M264-1.8</f>
        <v>1.2</v>
      </c>
      <c r="N263" s="63">
        <f t="shared" si="28"/>
        <v>0</v>
      </c>
      <c r="O263" s="63">
        <f t="shared" si="28"/>
        <v>0</v>
      </c>
      <c r="P263" s="63">
        <f t="shared" si="28"/>
        <v>0</v>
      </c>
      <c r="Q263" s="80"/>
      <c r="R263" s="88"/>
      <c r="S263" s="76" t="s">
        <v>38</v>
      </c>
    </row>
    <row r="264" s="4" customFormat="1" ht="80" customHeight="1" spans="1:19">
      <c r="A264" s="64">
        <v>1</v>
      </c>
      <c r="B264" s="71" t="s">
        <v>533</v>
      </c>
      <c r="C264" s="68" t="s">
        <v>30</v>
      </c>
      <c r="D264" s="60" t="s">
        <v>78</v>
      </c>
      <c r="E264" s="68" t="s">
        <v>82</v>
      </c>
      <c r="F264" s="72" t="s">
        <v>534</v>
      </c>
      <c r="G264" s="73">
        <v>3</v>
      </c>
      <c r="H264" s="73">
        <v>3</v>
      </c>
      <c r="I264" s="73"/>
      <c r="J264" s="73"/>
      <c r="K264" s="73"/>
      <c r="L264" s="73">
        <v>3</v>
      </c>
      <c r="M264" s="73">
        <v>3</v>
      </c>
      <c r="N264" s="73"/>
      <c r="O264" s="73"/>
      <c r="P264" s="73"/>
      <c r="Q264" s="75" t="s">
        <v>37</v>
      </c>
      <c r="R264" s="75" t="s">
        <v>82</v>
      </c>
      <c r="S264" s="76" t="s">
        <v>38</v>
      </c>
    </row>
    <row r="265" s="3" customFormat="1" ht="87" customHeight="1" spans="1:19">
      <c r="A265" s="58" t="s">
        <v>535</v>
      </c>
      <c r="B265" s="59" t="s">
        <v>536</v>
      </c>
      <c r="C265" s="60"/>
      <c r="D265" s="60"/>
      <c r="E265" s="61"/>
      <c r="F265" s="62" t="s">
        <v>537</v>
      </c>
      <c r="G265" s="63">
        <f t="shared" ref="G265:P265" si="29">G266+G280+G294+G307+G317+G340+G349+G331</f>
        <v>1728.564</v>
      </c>
      <c r="H265" s="63">
        <f t="shared" si="29"/>
        <v>734.2</v>
      </c>
      <c r="I265" s="63">
        <f t="shared" si="29"/>
        <v>994.364</v>
      </c>
      <c r="J265" s="63">
        <f t="shared" si="29"/>
        <v>0</v>
      </c>
      <c r="K265" s="63">
        <f t="shared" si="29"/>
        <v>0</v>
      </c>
      <c r="L265" s="63">
        <f t="shared" si="29"/>
        <v>1646.308</v>
      </c>
      <c r="M265" s="63">
        <f t="shared" si="29"/>
        <v>689.7</v>
      </c>
      <c r="N265" s="63">
        <f t="shared" si="29"/>
        <v>912.108</v>
      </c>
      <c r="O265" s="63">
        <f t="shared" si="29"/>
        <v>0</v>
      </c>
      <c r="P265" s="63">
        <f t="shared" si="29"/>
        <v>0</v>
      </c>
      <c r="Q265" s="64"/>
      <c r="R265" s="65"/>
      <c r="S265" s="66"/>
    </row>
    <row r="266" s="3" customFormat="1" ht="56" customHeight="1" spans="1:19">
      <c r="A266" s="65">
        <v>5.1</v>
      </c>
      <c r="B266" s="59" t="s">
        <v>180</v>
      </c>
      <c r="C266" s="68" t="s">
        <v>30</v>
      </c>
      <c r="D266" s="60" t="s">
        <v>31</v>
      </c>
      <c r="E266" s="69" t="s">
        <v>32</v>
      </c>
      <c r="F266" s="62" t="s">
        <v>538</v>
      </c>
      <c r="G266" s="63">
        <f t="shared" ref="G266:P266" si="30">SUM(G267:G279)</f>
        <v>911.4</v>
      </c>
      <c r="H266" s="63">
        <f t="shared" si="30"/>
        <v>498.6</v>
      </c>
      <c r="I266" s="63">
        <f t="shared" si="30"/>
        <v>412.8</v>
      </c>
      <c r="J266" s="63">
        <f t="shared" si="30"/>
        <v>0</v>
      </c>
      <c r="K266" s="63">
        <f t="shared" si="30"/>
        <v>0</v>
      </c>
      <c r="L266" s="63">
        <f>M266+N266+O266+P266</f>
        <v>863.7</v>
      </c>
      <c r="M266" s="63">
        <f t="shared" si="30"/>
        <v>498.6</v>
      </c>
      <c r="N266" s="63">
        <f>SUM(N267:N279)-47.7</f>
        <v>365.1</v>
      </c>
      <c r="O266" s="63">
        <f t="shared" si="30"/>
        <v>0</v>
      </c>
      <c r="P266" s="63">
        <f t="shared" si="30"/>
        <v>0</v>
      </c>
      <c r="Q266" s="80"/>
      <c r="R266" s="65"/>
      <c r="S266" s="76" t="s">
        <v>38</v>
      </c>
    </row>
    <row r="267" s="4" customFormat="1" ht="80" customHeight="1" spans="1:19">
      <c r="A267" s="64">
        <v>1</v>
      </c>
      <c r="B267" s="71" t="s">
        <v>182</v>
      </c>
      <c r="C267" s="68" t="s">
        <v>30</v>
      </c>
      <c r="D267" s="60" t="s">
        <v>31</v>
      </c>
      <c r="E267" s="68" t="s">
        <v>35</v>
      </c>
      <c r="F267" s="72" t="s">
        <v>539</v>
      </c>
      <c r="G267" s="73">
        <v>30.6</v>
      </c>
      <c r="H267" s="73">
        <v>30.6</v>
      </c>
      <c r="I267" s="73"/>
      <c r="J267" s="73"/>
      <c r="K267" s="73"/>
      <c r="L267" s="73">
        <v>30.6</v>
      </c>
      <c r="M267" s="73">
        <v>30.6</v>
      </c>
      <c r="N267" s="73"/>
      <c r="O267" s="73"/>
      <c r="P267" s="73"/>
      <c r="Q267" s="75" t="s">
        <v>88</v>
      </c>
      <c r="R267" s="75" t="s">
        <v>35</v>
      </c>
      <c r="S267" s="76" t="s">
        <v>38</v>
      </c>
    </row>
    <row r="268" s="4" customFormat="1" ht="80" customHeight="1" spans="1:19">
      <c r="A268" s="64">
        <v>2</v>
      </c>
      <c r="B268" s="71" t="s">
        <v>184</v>
      </c>
      <c r="C268" s="68" t="s">
        <v>30</v>
      </c>
      <c r="D268" s="60" t="s">
        <v>31</v>
      </c>
      <c r="E268" s="68" t="s">
        <v>40</v>
      </c>
      <c r="F268" s="72" t="s">
        <v>540</v>
      </c>
      <c r="G268" s="73">
        <v>79.8</v>
      </c>
      <c r="H268" s="73">
        <v>79.8</v>
      </c>
      <c r="I268" s="73"/>
      <c r="J268" s="73"/>
      <c r="K268" s="73"/>
      <c r="L268" s="73">
        <v>79.8</v>
      </c>
      <c r="M268" s="73">
        <v>79.8</v>
      </c>
      <c r="N268" s="73"/>
      <c r="O268" s="73"/>
      <c r="P268" s="73"/>
      <c r="Q268" s="75" t="s">
        <v>88</v>
      </c>
      <c r="R268" s="75" t="s">
        <v>40</v>
      </c>
      <c r="S268" s="76" t="s">
        <v>38</v>
      </c>
    </row>
    <row r="269" s="4" customFormat="1" ht="80" customHeight="1" spans="1:19">
      <c r="A269" s="64">
        <v>3</v>
      </c>
      <c r="B269" s="71" t="s">
        <v>186</v>
      </c>
      <c r="C269" s="68" t="s">
        <v>30</v>
      </c>
      <c r="D269" s="60" t="s">
        <v>78</v>
      </c>
      <c r="E269" s="68" t="s">
        <v>43</v>
      </c>
      <c r="F269" s="72" t="s">
        <v>541</v>
      </c>
      <c r="G269" s="73">
        <v>27.6</v>
      </c>
      <c r="H269" s="73">
        <v>27.6</v>
      </c>
      <c r="I269" s="73"/>
      <c r="J269" s="73"/>
      <c r="K269" s="73"/>
      <c r="L269" s="73">
        <v>27.6</v>
      </c>
      <c r="M269" s="73">
        <v>27.6</v>
      </c>
      <c r="N269" s="73"/>
      <c r="O269" s="73"/>
      <c r="P269" s="73"/>
      <c r="Q269" s="75" t="s">
        <v>88</v>
      </c>
      <c r="R269" s="75" t="s">
        <v>43</v>
      </c>
      <c r="S269" s="76" t="s">
        <v>38</v>
      </c>
    </row>
    <row r="270" s="4" customFormat="1" ht="80" customHeight="1" spans="1:19">
      <c r="A270" s="64">
        <v>4</v>
      </c>
      <c r="B270" s="71" t="s">
        <v>190</v>
      </c>
      <c r="C270" s="68" t="s">
        <v>30</v>
      </c>
      <c r="D270" s="81" t="s">
        <v>78</v>
      </c>
      <c r="E270" s="68" t="s">
        <v>50</v>
      </c>
      <c r="F270" s="72" t="s">
        <v>542</v>
      </c>
      <c r="G270" s="73">
        <v>86.1</v>
      </c>
      <c r="H270" s="73">
        <v>86.1</v>
      </c>
      <c r="I270" s="73"/>
      <c r="J270" s="73"/>
      <c r="K270" s="73"/>
      <c r="L270" s="73">
        <v>86.1</v>
      </c>
      <c r="M270" s="73">
        <v>86.1</v>
      </c>
      <c r="N270" s="73"/>
      <c r="O270" s="73"/>
      <c r="P270" s="73"/>
      <c r="Q270" s="75" t="s">
        <v>88</v>
      </c>
      <c r="R270" s="75" t="s">
        <v>50</v>
      </c>
      <c r="S270" s="76" t="s">
        <v>38</v>
      </c>
    </row>
    <row r="271" s="4" customFormat="1" ht="118" customHeight="1" spans="1:19">
      <c r="A271" s="64">
        <v>5</v>
      </c>
      <c r="B271" s="71" t="s">
        <v>192</v>
      </c>
      <c r="C271" s="68" t="s">
        <v>30</v>
      </c>
      <c r="D271" s="60" t="s">
        <v>31</v>
      </c>
      <c r="E271" s="68" t="s">
        <v>53</v>
      </c>
      <c r="F271" s="72" t="s">
        <v>543</v>
      </c>
      <c r="G271" s="73">
        <v>86.4</v>
      </c>
      <c r="H271" s="73">
        <v>86.4</v>
      </c>
      <c r="I271" s="73"/>
      <c r="J271" s="73"/>
      <c r="K271" s="73"/>
      <c r="L271" s="73">
        <v>86.4</v>
      </c>
      <c r="M271" s="73">
        <v>86.4</v>
      </c>
      <c r="N271" s="73"/>
      <c r="O271" s="73"/>
      <c r="P271" s="73"/>
      <c r="Q271" s="75" t="s">
        <v>88</v>
      </c>
      <c r="R271" s="75" t="s">
        <v>53</v>
      </c>
      <c r="S271" s="76" t="s">
        <v>38</v>
      </c>
    </row>
    <row r="272" s="4" customFormat="1" ht="80" customHeight="1" spans="1:19">
      <c r="A272" s="64">
        <v>6</v>
      </c>
      <c r="B272" s="71" t="s">
        <v>194</v>
      </c>
      <c r="C272" s="68" t="s">
        <v>30</v>
      </c>
      <c r="D272" s="60" t="s">
        <v>78</v>
      </c>
      <c r="E272" s="68" t="s">
        <v>56</v>
      </c>
      <c r="F272" s="72" t="s">
        <v>544</v>
      </c>
      <c r="G272" s="73">
        <v>83.4</v>
      </c>
      <c r="H272" s="73">
        <v>83.4</v>
      </c>
      <c r="I272" s="73"/>
      <c r="J272" s="73"/>
      <c r="K272" s="73"/>
      <c r="L272" s="73">
        <v>83.4</v>
      </c>
      <c r="M272" s="73">
        <v>83.4</v>
      </c>
      <c r="N272" s="73"/>
      <c r="O272" s="73"/>
      <c r="P272" s="73"/>
      <c r="Q272" s="75" t="s">
        <v>88</v>
      </c>
      <c r="R272" s="75" t="s">
        <v>56</v>
      </c>
      <c r="S272" s="76" t="s">
        <v>38</v>
      </c>
    </row>
    <row r="273" s="4" customFormat="1" ht="80" customHeight="1" spans="1:19">
      <c r="A273" s="64">
        <v>7</v>
      </c>
      <c r="B273" s="71" t="s">
        <v>196</v>
      </c>
      <c r="C273" s="68" t="s">
        <v>30</v>
      </c>
      <c r="D273" s="60" t="s">
        <v>78</v>
      </c>
      <c r="E273" s="68" t="s">
        <v>59</v>
      </c>
      <c r="F273" s="72" t="s">
        <v>545</v>
      </c>
      <c r="G273" s="73">
        <v>26.4</v>
      </c>
      <c r="H273" s="73">
        <v>26.4</v>
      </c>
      <c r="I273" s="73"/>
      <c r="J273" s="73"/>
      <c r="K273" s="73"/>
      <c r="L273" s="73">
        <v>26.4</v>
      </c>
      <c r="M273" s="73">
        <v>26.4</v>
      </c>
      <c r="N273" s="73"/>
      <c r="O273" s="73"/>
      <c r="P273" s="73"/>
      <c r="Q273" s="75" t="s">
        <v>88</v>
      </c>
      <c r="R273" s="75" t="s">
        <v>59</v>
      </c>
      <c r="S273" s="76" t="s">
        <v>38</v>
      </c>
    </row>
    <row r="274" s="4" customFormat="1" ht="80" customHeight="1" spans="1:19">
      <c r="A274" s="64">
        <v>8</v>
      </c>
      <c r="B274" s="71" t="s">
        <v>198</v>
      </c>
      <c r="C274" s="68" t="s">
        <v>30</v>
      </c>
      <c r="D274" s="60" t="s">
        <v>78</v>
      </c>
      <c r="E274" s="68" t="s">
        <v>82</v>
      </c>
      <c r="F274" s="72" t="s">
        <v>546</v>
      </c>
      <c r="G274" s="73">
        <v>78.3</v>
      </c>
      <c r="H274" s="73">
        <v>78.3</v>
      </c>
      <c r="I274" s="73"/>
      <c r="J274" s="73"/>
      <c r="K274" s="73"/>
      <c r="L274" s="73">
        <v>78.3</v>
      </c>
      <c r="M274" s="73">
        <v>78.3</v>
      </c>
      <c r="N274" s="73"/>
      <c r="O274" s="73"/>
      <c r="P274" s="73"/>
      <c r="Q274" s="75" t="s">
        <v>88</v>
      </c>
      <c r="R274" s="75" t="s">
        <v>82</v>
      </c>
      <c r="S274" s="76" t="s">
        <v>38</v>
      </c>
    </row>
    <row r="275" s="4" customFormat="1" ht="80" customHeight="1" spans="1:19">
      <c r="A275" s="64">
        <v>9</v>
      </c>
      <c r="B275" s="71" t="s">
        <v>202</v>
      </c>
      <c r="C275" s="68" t="s">
        <v>30</v>
      </c>
      <c r="D275" s="60" t="s">
        <v>31</v>
      </c>
      <c r="E275" s="68" t="s">
        <v>65</v>
      </c>
      <c r="F275" s="72" t="s">
        <v>547</v>
      </c>
      <c r="G275" s="73">
        <v>75.9</v>
      </c>
      <c r="H275" s="73"/>
      <c r="I275" s="73">
        <v>75.9</v>
      </c>
      <c r="J275" s="73"/>
      <c r="K275" s="73"/>
      <c r="L275" s="73">
        <v>75.9</v>
      </c>
      <c r="M275" s="73"/>
      <c r="N275" s="73">
        <v>75.9</v>
      </c>
      <c r="O275" s="73"/>
      <c r="P275" s="73"/>
      <c r="Q275" s="75" t="s">
        <v>88</v>
      </c>
      <c r="R275" s="75" t="s">
        <v>65</v>
      </c>
      <c r="S275" s="76" t="s">
        <v>38</v>
      </c>
    </row>
    <row r="276" s="4" customFormat="1" ht="80" customHeight="1" spans="1:19">
      <c r="A276" s="64">
        <v>10</v>
      </c>
      <c r="B276" s="71" t="s">
        <v>548</v>
      </c>
      <c r="C276" s="68" t="s">
        <v>30</v>
      </c>
      <c r="D276" s="60" t="s">
        <v>31</v>
      </c>
      <c r="E276" s="68" t="s">
        <v>69</v>
      </c>
      <c r="F276" s="72" t="s">
        <v>549</v>
      </c>
      <c r="G276" s="73">
        <v>75.6</v>
      </c>
      <c r="H276" s="73"/>
      <c r="I276" s="73">
        <v>75.6</v>
      </c>
      <c r="J276" s="73"/>
      <c r="K276" s="73"/>
      <c r="L276" s="73">
        <v>75.6</v>
      </c>
      <c r="M276" s="73"/>
      <c r="N276" s="73">
        <v>75.6</v>
      </c>
      <c r="O276" s="73"/>
      <c r="P276" s="73"/>
      <c r="Q276" s="75" t="s">
        <v>88</v>
      </c>
      <c r="R276" s="75" t="s">
        <v>69</v>
      </c>
      <c r="S276" s="76" t="s">
        <v>38</v>
      </c>
    </row>
    <row r="277" s="4" customFormat="1" ht="80" customHeight="1" spans="1:19">
      <c r="A277" s="64">
        <v>11</v>
      </c>
      <c r="B277" s="71" t="s">
        <v>206</v>
      </c>
      <c r="C277" s="68" t="s">
        <v>30</v>
      </c>
      <c r="D277" s="60" t="s">
        <v>78</v>
      </c>
      <c r="E277" s="68" t="s">
        <v>72</v>
      </c>
      <c r="F277" s="72" t="s">
        <v>550</v>
      </c>
      <c r="G277" s="73">
        <v>60.6</v>
      </c>
      <c r="H277" s="73"/>
      <c r="I277" s="73">
        <v>60.6</v>
      </c>
      <c r="J277" s="73"/>
      <c r="K277" s="73"/>
      <c r="L277" s="73">
        <v>60.6</v>
      </c>
      <c r="M277" s="73"/>
      <c r="N277" s="73">
        <v>60.6</v>
      </c>
      <c r="O277" s="73"/>
      <c r="P277" s="73"/>
      <c r="Q277" s="75" t="s">
        <v>88</v>
      </c>
      <c r="R277" s="75" t="s">
        <v>72</v>
      </c>
      <c r="S277" s="76" t="s">
        <v>38</v>
      </c>
    </row>
    <row r="278" s="4" customFormat="1" ht="80" customHeight="1" spans="1:19">
      <c r="A278" s="64">
        <v>12</v>
      </c>
      <c r="B278" s="71" t="s">
        <v>208</v>
      </c>
      <c r="C278" s="68" t="s">
        <v>30</v>
      </c>
      <c r="D278" s="60" t="s">
        <v>31</v>
      </c>
      <c r="E278" s="68" t="s">
        <v>75</v>
      </c>
      <c r="F278" s="72" t="s">
        <v>551</v>
      </c>
      <c r="G278" s="73">
        <v>167.4</v>
      </c>
      <c r="H278" s="73"/>
      <c r="I278" s="73">
        <v>167.4</v>
      </c>
      <c r="J278" s="73"/>
      <c r="K278" s="73"/>
      <c r="L278" s="73">
        <v>167.4</v>
      </c>
      <c r="M278" s="73"/>
      <c r="N278" s="73">
        <v>167.4</v>
      </c>
      <c r="O278" s="73"/>
      <c r="P278" s="73"/>
      <c r="Q278" s="75" t="s">
        <v>88</v>
      </c>
      <c r="R278" s="75" t="s">
        <v>75</v>
      </c>
      <c r="S278" s="76" t="s">
        <v>38</v>
      </c>
    </row>
    <row r="279" s="4" customFormat="1" ht="80" customHeight="1" spans="1:19">
      <c r="A279" s="64">
        <v>13</v>
      </c>
      <c r="B279" s="71" t="s">
        <v>210</v>
      </c>
      <c r="C279" s="68" t="s">
        <v>30</v>
      </c>
      <c r="D279" s="60" t="s">
        <v>78</v>
      </c>
      <c r="E279" s="68" t="s">
        <v>79</v>
      </c>
      <c r="F279" s="72" t="s">
        <v>552</v>
      </c>
      <c r="G279" s="73">
        <v>33.3</v>
      </c>
      <c r="H279" s="73"/>
      <c r="I279" s="73">
        <v>33.3</v>
      </c>
      <c r="J279" s="73"/>
      <c r="K279" s="73"/>
      <c r="L279" s="73">
        <v>33.3</v>
      </c>
      <c r="M279" s="73"/>
      <c r="N279" s="73">
        <v>33.3</v>
      </c>
      <c r="O279" s="73"/>
      <c r="P279" s="73"/>
      <c r="Q279" s="75" t="s">
        <v>88</v>
      </c>
      <c r="R279" s="75" t="s">
        <v>79</v>
      </c>
      <c r="S279" s="76" t="s">
        <v>38</v>
      </c>
    </row>
    <row r="280" s="3" customFormat="1" ht="80" customHeight="1" spans="1:19">
      <c r="A280" s="65">
        <v>5.2</v>
      </c>
      <c r="B280" s="59" t="s">
        <v>212</v>
      </c>
      <c r="C280" s="68" t="s">
        <v>30</v>
      </c>
      <c r="D280" s="60" t="s">
        <v>31</v>
      </c>
      <c r="E280" s="69" t="s">
        <v>32</v>
      </c>
      <c r="F280" s="62" t="s">
        <v>553</v>
      </c>
      <c r="G280" s="63">
        <f t="shared" ref="G280:P280" si="31">SUM(G281:G293)</f>
        <v>220.08</v>
      </c>
      <c r="H280" s="63">
        <f t="shared" si="31"/>
        <v>0</v>
      </c>
      <c r="I280" s="63">
        <f t="shared" si="31"/>
        <v>220.08</v>
      </c>
      <c r="J280" s="63">
        <f t="shared" si="31"/>
        <v>0</v>
      </c>
      <c r="K280" s="63">
        <f t="shared" si="31"/>
        <v>0</v>
      </c>
      <c r="L280" s="63">
        <f>M280+N280+O280+P280</f>
        <v>210.48</v>
      </c>
      <c r="M280" s="63">
        <f t="shared" si="31"/>
        <v>0</v>
      </c>
      <c r="N280" s="63">
        <f>SUM(N281:N293)-9.6</f>
        <v>210.48</v>
      </c>
      <c r="O280" s="63">
        <f t="shared" si="31"/>
        <v>0</v>
      </c>
      <c r="P280" s="63">
        <f t="shared" si="31"/>
        <v>0</v>
      </c>
      <c r="Q280" s="80"/>
      <c r="R280" s="65"/>
      <c r="S280" s="76" t="s">
        <v>38</v>
      </c>
    </row>
    <row r="281" s="4" customFormat="1" ht="80" customHeight="1" spans="1:19">
      <c r="A281" s="64">
        <v>1</v>
      </c>
      <c r="B281" s="71" t="s">
        <v>214</v>
      </c>
      <c r="C281" s="68" t="s">
        <v>30</v>
      </c>
      <c r="D281" s="60" t="s">
        <v>31</v>
      </c>
      <c r="E281" s="68" t="s">
        <v>35</v>
      </c>
      <c r="F281" s="72" t="s">
        <v>554</v>
      </c>
      <c r="G281" s="73">
        <v>6.9</v>
      </c>
      <c r="H281" s="73"/>
      <c r="I281" s="73">
        <v>6.9</v>
      </c>
      <c r="J281" s="73"/>
      <c r="K281" s="73"/>
      <c r="L281" s="73">
        <v>6.9</v>
      </c>
      <c r="M281" s="73"/>
      <c r="N281" s="73">
        <v>6.9</v>
      </c>
      <c r="O281" s="73"/>
      <c r="P281" s="73"/>
      <c r="Q281" s="75" t="s">
        <v>88</v>
      </c>
      <c r="R281" s="75" t="s">
        <v>35</v>
      </c>
      <c r="S281" s="76" t="s">
        <v>38</v>
      </c>
    </row>
    <row r="282" s="4" customFormat="1" ht="80" customHeight="1" spans="1:19">
      <c r="A282" s="64">
        <v>2</v>
      </c>
      <c r="B282" s="71" t="s">
        <v>216</v>
      </c>
      <c r="C282" s="68" t="s">
        <v>30</v>
      </c>
      <c r="D282" s="60" t="s">
        <v>31</v>
      </c>
      <c r="E282" s="68" t="s">
        <v>40</v>
      </c>
      <c r="F282" s="72" t="s">
        <v>555</v>
      </c>
      <c r="G282" s="73">
        <v>20.25</v>
      </c>
      <c r="H282" s="73"/>
      <c r="I282" s="73">
        <v>20.25</v>
      </c>
      <c r="J282" s="73"/>
      <c r="K282" s="73"/>
      <c r="L282" s="73">
        <v>20.25</v>
      </c>
      <c r="M282" s="73"/>
      <c r="N282" s="73">
        <v>20.25</v>
      </c>
      <c r="O282" s="73"/>
      <c r="P282" s="73"/>
      <c r="Q282" s="75" t="s">
        <v>88</v>
      </c>
      <c r="R282" s="75" t="s">
        <v>40</v>
      </c>
      <c r="S282" s="76" t="s">
        <v>38</v>
      </c>
    </row>
    <row r="283" s="4" customFormat="1" ht="80" customHeight="1" spans="1:19">
      <c r="A283" s="64">
        <v>3</v>
      </c>
      <c r="B283" s="71" t="s">
        <v>222</v>
      </c>
      <c r="C283" s="68" t="s">
        <v>30</v>
      </c>
      <c r="D283" s="60" t="s">
        <v>31</v>
      </c>
      <c r="E283" s="68" t="s">
        <v>50</v>
      </c>
      <c r="F283" s="77" t="s">
        <v>556</v>
      </c>
      <c r="G283" s="73">
        <v>20.7</v>
      </c>
      <c r="H283" s="73"/>
      <c r="I283" s="73">
        <v>20.7</v>
      </c>
      <c r="J283" s="73"/>
      <c r="K283" s="73"/>
      <c r="L283" s="73">
        <v>20.7</v>
      </c>
      <c r="M283" s="73"/>
      <c r="N283" s="73">
        <v>20.7</v>
      </c>
      <c r="O283" s="73"/>
      <c r="P283" s="73"/>
      <c r="Q283" s="75" t="s">
        <v>88</v>
      </c>
      <c r="R283" s="75" t="s">
        <v>50</v>
      </c>
      <c r="S283" s="76" t="s">
        <v>38</v>
      </c>
    </row>
    <row r="284" s="4" customFormat="1" ht="80" customHeight="1" spans="1:19">
      <c r="A284" s="64">
        <v>4</v>
      </c>
      <c r="B284" s="71" t="s">
        <v>224</v>
      </c>
      <c r="C284" s="68" t="s">
        <v>30</v>
      </c>
      <c r="D284" s="60" t="s">
        <v>31</v>
      </c>
      <c r="E284" s="68" t="s">
        <v>53</v>
      </c>
      <c r="F284" s="72" t="s">
        <v>557</v>
      </c>
      <c r="G284" s="73">
        <v>20.1</v>
      </c>
      <c r="H284" s="73"/>
      <c r="I284" s="73">
        <v>20.1</v>
      </c>
      <c r="J284" s="73"/>
      <c r="K284" s="73"/>
      <c r="L284" s="73">
        <v>20.1</v>
      </c>
      <c r="M284" s="73"/>
      <c r="N284" s="73">
        <v>20.1</v>
      </c>
      <c r="O284" s="73"/>
      <c r="P284" s="73"/>
      <c r="Q284" s="75" t="s">
        <v>88</v>
      </c>
      <c r="R284" s="75" t="s">
        <v>53</v>
      </c>
      <c r="S284" s="76" t="s">
        <v>38</v>
      </c>
    </row>
    <row r="285" s="4" customFormat="1" ht="80" customHeight="1" spans="1:19">
      <c r="A285" s="64">
        <v>5</v>
      </c>
      <c r="B285" s="71" t="s">
        <v>226</v>
      </c>
      <c r="C285" s="68" t="s">
        <v>30</v>
      </c>
      <c r="D285" s="60" t="s">
        <v>78</v>
      </c>
      <c r="E285" s="68" t="s">
        <v>56</v>
      </c>
      <c r="F285" s="72" t="s">
        <v>558</v>
      </c>
      <c r="G285" s="73">
        <v>6</v>
      </c>
      <c r="H285" s="73"/>
      <c r="I285" s="73">
        <v>6</v>
      </c>
      <c r="J285" s="73"/>
      <c r="K285" s="73"/>
      <c r="L285" s="73">
        <v>6</v>
      </c>
      <c r="M285" s="73"/>
      <c r="N285" s="73">
        <v>6</v>
      </c>
      <c r="O285" s="73"/>
      <c r="P285" s="73"/>
      <c r="Q285" s="75" t="s">
        <v>88</v>
      </c>
      <c r="R285" s="75" t="s">
        <v>56</v>
      </c>
      <c r="S285" s="76" t="s">
        <v>38</v>
      </c>
    </row>
    <row r="286" s="4" customFormat="1" ht="80" customHeight="1" spans="1:19">
      <c r="A286" s="64">
        <v>6</v>
      </c>
      <c r="B286" s="71" t="s">
        <v>228</v>
      </c>
      <c r="C286" s="68" t="s">
        <v>30</v>
      </c>
      <c r="D286" s="60" t="s">
        <v>78</v>
      </c>
      <c r="E286" s="68" t="s">
        <v>59</v>
      </c>
      <c r="F286" s="72" t="s">
        <v>559</v>
      </c>
      <c r="G286" s="73">
        <v>3.9</v>
      </c>
      <c r="H286" s="73"/>
      <c r="I286" s="73">
        <v>3.9</v>
      </c>
      <c r="J286" s="73"/>
      <c r="K286" s="73"/>
      <c r="L286" s="73">
        <v>3.9</v>
      </c>
      <c r="M286" s="73"/>
      <c r="N286" s="73">
        <v>3.9</v>
      </c>
      <c r="O286" s="73"/>
      <c r="P286" s="73"/>
      <c r="Q286" s="75" t="s">
        <v>88</v>
      </c>
      <c r="R286" s="75" t="s">
        <v>59</v>
      </c>
      <c r="S286" s="76" t="s">
        <v>38</v>
      </c>
    </row>
    <row r="287" s="4" customFormat="1" ht="115" customHeight="1" spans="1:19">
      <c r="A287" s="64">
        <v>7</v>
      </c>
      <c r="B287" s="71" t="s">
        <v>230</v>
      </c>
      <c r="C287" s="68" t="s">
        <v>30</v>
      </c>
      <c r="D287" s="60" t="s">
        <v>78</v>
      </c>
      <c r="E287" s="68" t="s">
        <v>82</v>
      </c>
      <c r="F287" s="72" t="s">
        <v>560</v>
      </c>
      <c r="G287" s="73">
        <v>68.76</v>
      </c>
      <c r="H287" s="73"/>
      <c r="I287" s="73">
        <v>68.76</v>
      </c>
      <c r="J287" s="73"/>
      <c r="K287" s="73"/>
      <c r="L287" s="73">
        <v>68.76</v>
      </c>
      <c r="M287" s="73"/>
      <c r="N287" s="73">
        <v>68.76</v>
      </c>
      <c r="O287" s="73"/>
      <c r="P287" s="73"/>
      <c r="Q287" s="75" t="s">
        <v>88</v>
      </c>
      <c r="R287" s="75" t="s">
        <v>82</v>
      </c>
      <c r="S287" s="76" t="s">
        <v>38</v>
      </c>
    </row>
    <row r="288" s="4" customFormat="1" ht="80" customHeight="1" spans="1:19">
      <c r="A288" s="64">
        <v>8</v>
      </c>
      <c r="B288" s="71" t="s">
        <v>561</v>
      </c>
      <c r="C288" s="68" t="s">
        <v>30</v>
      </c>
      <c r="D288" s="60" t="s">
        <v>31</v>
      </c>
      <c r="E288" s="68" t="s">
        <v>62</v>
      </c>
      <c r="F288" s="72" t="s">
        <v>562</v>
      </c>
      <c r="G288" s="73">
        <v>11.4</v>
      </c>
      <c r="H288" s="73"/>
      <c r="I288" s="73">
        <v>11.4</v>
      </c>
      <c r="J288" s="73"/>
      <c r="K288" s="73"/>
      <c r="L288" s="73">
        <v>11.4</v>
      </c>
      <c r="M288" s="73"/>
      <c r="N288" s="73">
        <v>11.4</v>
      </c>
      <c r="O288" s="73"/>
      <c r="P288" s="73"/>
      <c r="Q288" s="75" t="s">
        <v>88</v>
      </c>
      <c r="R288" s="75" t="s">
        <v>62</v>
      </c>
      <c r="S288" s="76" t="s">
        <v>38</v>
      </c>
    </row>
    <row r="289" s="4" customFormat="1" ht="80" customHeight="1" spans="1:19">
      <c r="A289" s="64">
        <v>9</v>
      </c>
      <c r="B289" s="71" t="s">
        <v>234</v>
      </c>
      <c r="C289" s="68" t="s">
        <v>30</v>
      </c>
      <c r="D289" s="60" t="s">
        <v>31</v>
      </c>
      <c r="E289" s="68" t="s">
        <v>65</v>
      </c>
      <c r="F289" s="72" t="s">
        <v>563</v>
      </c>
      <c r="G289" s="73">
        <v>7.8</v>
      </c>
      <c r="H289" s="73"/>
      <c r="I289" s="73">
        <v>7.8</v>
      </c>
      <c r="J289" s="73"/>
      <c r="K289" s="73"/>
      <c r="L289" s="73">
        <v>7.8</v>
      </c>
      <c r="M289" s="73"/>
      <c r="N289" s="73">
        <v>7.8</v>
      </c>
      <c r="O289" s="73"/>
      <c r="P289" s="73"/>
      <c r="Q289" s="75" t="s">
        <v>88</v>
      </c>
      <c r="R289" s="75" t="s">
        <v>65</v>
      </c>
      <c r="S289" s="76" t="s">
        <v>38</v>
      </c>
    </row>
    <row r="290" s="4" customFormat="1" ht="80" customHeight="1" spans="1:19">
      <c r="A290" s="64">
        <v>10</v>
      </c>
      <c r="B290" s="71" t="s">
        <v>236</v>
      </c>
      <c r="C290" s="68" t="s">
        <v>30</v>
      </c>
      <c r="D290" s="60" t="s">
        <v>31</v>
      </c>
      <c r="E290" s="68" t="s">
        <v>69</v>
      </c>
      <c r="F290" s="72" t="s">
        <v>564</v>
      </c>
      <c r="G290" s="73">
        <v>1.35</v>
      </c>
      <c r="H290" s="73"/>
      <c r="I290" s="73">
        <v>1.35</v>
      </c>
      <c r="J290" s="73"/>
      <c r="K290" s="73"/>
      <c r="L290" s="73">
        <v>1.35</v>
      </c>
      <c r="M290" s="73"/>
      <c r="N290" s="73">
        <v>1.35</v>
      </c>
      <c r="O290" s="73"/>
      <c r="P290" s="73"/>
      <c r="Q290" s="75" t="s">
        <v>88</v>
      </c>
      <c r="R290" s="75" t="s">
        <v>69</v>
      </c>
      <c r="S290" s="76" t="s">
        <v>38</v>
      </c>
    </row>
    <row r="291" s="4" customFormat="1" ht="80" customHeight="1" spans="1:19">
      <c r="A291" s="64">
        <v>11</v>
      </c>
      <c r="B291" s="71" t="s">
        <v>238</v>
      </c>
      <c r="C291" s="68" t="s">
        <v>30</v>
      </c>
      <c r="D291" s="60" t="s">
        <v>78</v>
      </c>
      <c r="E291" s="68" t="s">
        <v>72</v>
      </c>
      <c r="F291" s="72" t="s">
        <v>565</v>
      </c>
      <c r="G291" s="73">
        <v>5.4</v>
      </c>
      <c r="H291" s="73"/>
      <c r="I291" s="73">
        <v>5.4</v>
      </c>
      <c r="J291" s="73"/>
      <c r="K291" s="73"/>
      <c r="L291" s="73">
        <v>5.4</v>
      </c>
      <c r="M291" s="73"/>
      <c r="N291" s="73">
        <v>5.4</v>
      </c>
      <c r="O291" s="73"/>
      <c r="P291" s="73"/>
      <c r="Q291" s="75" t="s">
        <v>88</v>
      </c>
      <c r="R291" s="75" t="s">
        <v>72</v>
      </c>
      <c r="S291" s="76" t="s">
        <v>38</v>
      </c>
    </row>
    <row r="292" s="4" customFormat="1" ht="80" customHeight="1" spans="1:19">
      <c r="A292" s="64">
        <v>12</v>
      </c>
      <c r="B292" s="71" t="s">
        <v>566</v>
      </c>
      <c r="C292" s="68" t="s">
        <v>30</v>
      </c>
      <c r="D292" s="60" t="s">
        <v>31</v>
      </c>
      <c r="E292" s="68" t="s">
        <v>75</v>
      </c>
      <c r="F292" s="72" t="s">
        <v>567</v>
      </c>
      <c r="G292" s="73">
        <v>29.4</v>
      </c>
      <c r="H292" s="73"/>
      <c r="I292" s="73">
        <v>29.4</v>
      </c>
      <c r="J292" s="73"/>
      <c r="K292" s="73"/>
      <c r="L292" s="73">
        <v>29.4</v>
      </c>
      <c r="M292" s="73"/>
      <c r="N292" s="73">
        <v>29.4</v>
      </c>
      <c r="O292" s="73"/>
      <c r="P292" s="73"/>
      <c r="Q292" s="75" t="s">
        <v>88</v>
      </c>
      <c r="R292" s="75" t="s">
        <v>75</v>
      </c>
      <c r="S292" s="76" t="s">
        <v>38</v>
      </c>
    </row>
    <row r="293" s="4" customFormat="1" ht="80" customHeight="1" spans="1:19">
      <c r="A293" s="64">
        <v>13</v>
      </c>
      <c r="B293" s="71" t="s">
        <v>242</v>
      </c>
      <c r="C293" s="68" t="s">
        <v>30</v>
      </c>
      <c r="D293" s="60" t="s">
        <v>78</v>
      </c>
      <c r="E293" s="68" t="s">
        <v>79</v>
      </c>
      <c r="F293" s="72" t="s">
        <v>568</v>
      </c>
      <c r="G293" s="73">
        <v>18.12</v>
      </c>
      <c r="H293" s="73"/>
      <c r="I293" s="73">
        <v>18.12</v>
      </c>
      <c r="J293" s="73"/>
      <c r="K293" s="73"/>
      <c r="L293" s="73">
        <v>18.12</v>
      </c>
      <c r="M293" s="73"/>
      <c r="N293" s="73">
        <v>18.12</v>
      </c>
      <c r="O293" s="73"/>
      <c r="P293" s="73"/>
      <c r="Q293" s="75" t="s">
        <v>88</v>
      </c>
      <c r="R293" s="75" t="s">
        <v>79</v>
      </c>
      <c r="S293" s="76" t="s">
        <v>38</v>
      </c>
    </row>
    <row r="294" s="3" customFormat="1" ht="58" customHeight="1" spans="1:19">
      <c r="A294" s="65">
        <v>5.3</v>
      </c>
      <c r="B294" s="59" t="s">
        <v>244</v>
      </c>
      <c r="C294" s="68" t="s">
        <v>30</v>
      </c>
      <c r="D294" s="60" t="s">
        <v>31</v>
      </c>
      <c r="E294" s="69" t="s">
        <v>32</v>
      </c>
      <c r="F294" s="62" t="s">
        <v>569</v>
      </c>
      <c r="G294" s="63">
        <f t="shared" ref="G294:P294" si="32">SUM(G295:G306)</f>
        <v>46.824</v>
      </c>
      <c r="H294" s="63">
        <f t="shared" si="32"/>
        <v>0</v>
      </c>
      <c r="I294" s="63">
        <f t="shared" si="32"/>
        <v>46.824</v>
      </c>
      <c r="J294" s="63">
        <f t="shared" si="32"/>
        <v>0</v>
      </c>
      <c r="K294" s="63">
        <f t="shared" si="32"/>
        <v>0</v>
      </c>
      <c r="L294" s="63">
        <f>M294+N294+O294+P294</f>
        <v>45.968</v>
      </c>
      <c r="M294" s="63">
        <f t="shared" si="32"/>
        <v>0</v>
      </c>
      <c r="N294" s="63">
        <f>SUM(N295:N306)-0.856</f>
        <v>45.968</v>
      </c>
      <c r="O294" s="63">
        <f t="shared" si="32"/>
        <v>0</v>
      </c>
      <c r="P294" s="63">
        <f t="shared" si="32"/>
        <v>0</v>
      </c>
      <c r="Q294" s="80"/>
      <c r="R294" s="65"/>
      <c r="S294" s="76" t="s">
        <v>38</v>
      </c>
    </row>
    <row r="295" s="4" customFormat="1" ht="80" customHeight="1" spans="1:19">
      <c r="A295" s="64">
        <v>1</v>
      </c>
      <c r="B295" s="71" t="s">
        <v>570</v>
      </c>
      <c r="C295" s="68" t="s">
        <v>30</v>
      </c>
      <c r="D295" s="60" t="s">
        <v>31</v>
      </c>
      <c r="E295" s="68" t="s">
        <v>35</v>
      </c>
      <c r="F295" s="72" t="s">
        <v>571</v>
      </c>
      <c r="G295" s="73">
        <v>0.64</v>
      </c>
      <c r="H295" s="73"/>
      <c r="I295" s="73">
        <v>0.64</v>
      </c>
      <c r="J295" s="73"/>
      <c r="K295" s="73"/>
      <c r="L295" s="73">
        <v>0.64</v>
      </c>
      <c r="M295" s="73"/>
      <c r="N295" s="73">
        <v>0.64</v>
      </c>
      <c r="O295" s="73"/>
      <c r="P295" s="73"/>
      <c r="Q295" s="75" t="s">
        <v>88</v>
      </c>
      <c r="R295" s="75" t="s">
        <v>35</v>
      </c>
      <c r="S295" s="76" t="s">
        <v>38</v>
      </c>
    </row>
    <row r="296" s="4" customFormat="1" ht="80" customHeight="1" spans="1:19">
      <c r="A296" s="64">
        <v>2</v>
      </c>
      <c r="B296" s="71" t="s">
        <v>572</v>
      </c>
      <c r="C296" s="68" t="s">
        <v>30</v>
      </c>
      <c r="D296" s="60" t="s">
        <v>31</v>
      </c>
      <c r="E296" s="68" t="s">
        <v>40</v>
      </c>
      <c r="F296" s="72" t="s">
        <v>573</v>
      </c>
      <c r="G296" s="73">
        <v>6.16</v>
      </c>
      <c r="H296" s="73"/>
      <c r="I296" s="73">
        <v>6.16</v>
      </c>
      <c r="J296" s="73"/>
      <c r="K296" s="73"/>
      <c r="L296" s="73">
        <v>6.16</v>
      </c>
      <c r="M296" s="73"/>
      <c r="N296" s="73">
        <v>6.16</v>
      </c>
      <c r="O296" s="73"/>
      <c r="P296" s="73"/>
      <c r="Q296" s="75" t="s">
        <v>88</v>
      </c>
      <c r="R296" s="75" t="s">
        <v>40</v>
      </c>
      <c r="S296" s="76" t="s">
        <v>38</v>
      </c>
    </row>
    <row r="297" s="4" customFormat="1" ht="80" customHeight="1" spans="1:19">
      <c r="A297" s="64">
        <v>3</v>
      </c>
      <c r="B297" s="71" t="s">
        <v>574</v>
      </c>
      <c r="C297" s="68" t="s">
        <v>30</v>
      </c>
      <c r="D297" s="60" t="s">
        <v>31</v>
      </c>
      <c r="E297" s="68" t="s">
        <v>47</v>
      </c>
      <c r="F297" s="72" t="s">
        <v>575</v>
      </c>
      <c r="G297" s="73">
        <v>1.76</v>
      </c>
      <c r="H297" s="73"/>
      <c r="I297" s="73">
        <v>1.76</v>
      </c>
      <c r="J297" s="73"/>
      <c r="K297" s="73"/>
      <c r="L297" s="73">
        <v>1.76</v>
      </c>
      <c r="M297" s="73"/>
      <c r="N297" s="73">
        <v>1.76</v>
      </c>
      <c r="O297" s="73"/>
      <c r="P297" s="73"/>
      <c r="Q297" s="75" t="s">
        <v>88</v>
      </c>
      <c r="R297" s="75" t="s">
        <v>47</v>
      </c>
      <c r="S297" s="76" t="s">
        <v>38</v>
      </c>
    </row>
    <row r="298" s="4" customFormat="1" ht="80" customHeight="1" spans="1:19">
      <c r="A298" s="64">
        <v>4</v>
      </c>
      <c r="B298" s="71" t="s">
        <v>576</v>
      </c>
      <c r="C298" s="68" t="s">
        <v>30</v>
      </c>
      <c r="D298" s="81" t="s">
        <v>78</v>
      </c>
      <c r="E298" s="68" t="s">
        <v>50</v>
      </c>
      <c r="F298" s="72" t="s">
        <v>577</v>
      </c>
      <c r="G298" s="73">
        <v>2.96</v>
      </c>
      <c r="H298" s="73"/>
      <c r="I298" s="73">
        <v>2.96</v>
      </c>
      <c r="J298" s="73"/>
      <c r="K298" s="73"/>
      <c r="L298" s="73">
        <v>2.96</v>
      </c>
      <c r="M298" s="73"/>
      <c r="N298" s="73">
        <v>2.96</v>
      </c>
      <c r="O298" s="73"/>
      <c r="P298" s="73"/>
      <c r="Q298" s="75" t="s">
        <v>88</v>
      </c>
      <c r="R298" s="75" t="s">
        <v>50</v>
      </c>
      <c r="S298" s="76" t="s">
        <v>38</v>
      </c>
    </row>
    <row r="299" s="4" customFormat="1" ht="80" customHeight="1" spans="1:19">
      <c r="A299" s="64">
        <v>5</v>
      </c>
      <c r="B299" s="71" t="s">
        <v>578</v>
      </c>
      <c r="C299" s="68" t="s">
        <v>30</v>
      </c>
      <c r="D299" s="60" t="s">
        <v>31</v>
      </c>
      <c r="E299" s="68" t="s">
        <v>53</v>
      </c>
      <c r="F299" s="72" t="s">
        <v>579</v>
      </c>
      <c r="G299" s="73">
        <v>13.688</v>
      </c>
      <c r="H299" s="73"/>
      <c r="I299" s="73">
        <v>13.688</v>
      </c>
      <c r="J299" s="73"/>
      <c r="K299" s="73"/>
      <c r="L299" s="73">
        <v>13.688</v>
      </c>
      <c r="M299" s="73"/>
      <c r="N299" s="73">
        <v>13.688</v>
      </c>
      <c r="O299" s="73"/>
      <c r="P299" s="73"/>
      <c r="Q299" s="75" t="s">
        <v>88</v>
      </c>
      <c r="R299" s="75" t="s">
        <v>53</v>
      </c>
      <c r="S299" s="76" t="s">
        <v>38</v>
      </c>
    </row>
    <row r="300" s="4" customFormat="1" ht="80" customHeight="1" spans="1:19">
      <c r="A300" s="64">
        <v>6</v>
      </c>
      <c r="B300" s="71" t="s">
        <v>580</v>
      </c>
      <c r="C300" s="68" t="s">
        <v>30</v>
      </c>
      <c r="D300" s="60" t="s">
        <v>78</v>
      </c>
      <c r="E300" s="68" t="s">
        <v>56</v>
      </c>
      <c r="F300" s="72" t="s">
        <v>581</v>
      </c>
      <c r="G300" s="73">
        <v>6.736</v>
      </c>
      <c r="H300" s="73"/>
      <c r="I300" s="73">
        <v>6.736</v>
      </c>
      <c r="J300" s="73"/>
      <c r="K300" s="73"/>
      <c r="L300" s="73">
        <v>6.736</v>
      </c>
      <c r="M300" s="73"/>
      <c r="N300" s="73">
        <v>6.736</v>
      </c>
      <c r="O300" s="73"/>
      <c r="P300" s="73"/>
      <c r="Q300" s="75" t="s">
        <v>88</v>
      </c>
      <c r="R300" s="75" t="s">
        <v>56</v>
      </c>
      <c r="S300" s="76" t="s">
        <v>38</v>
      </c>
    </row>
    <row r="301" s="4" customFormat="1" ht="80" customHeight="1" spans="1:19">
      <c r="A301" s="64">
        <v>7</v>
      </c>
      <c r="B301" s="71" t="s">
        <v>582</v>
      </c>
      <c r="C301" s="68" t="s">
        <v>30</v>
      </c>
      <c r="D301" s="60" t="s">
        <v>78</v>
      </c>
      <c r="E301" s="68" t="s">
        <v>59</v>
      </c>
      <c r="F301" s="72" t="s">
        <v>583</v>
      </c>
      <c r="G301" s="73">
        <v>1.76</v>
      </c>
      <c r="H301" s="73"/>
      <c r="I301" s="73">
        <v>1.76</v>
      </c>
      <c r="J301" s="73"/>
      <c r="K301" s="73"/>
      <c r="L301" s="73">
        <v>1.76</v>
      </c>
      <c r="M301" s="73"/>
      <c r="N301" s="73">
        <v>1.76</v>
      </c>
      <c r="O301" s="73"/>
      <c r="P301" s="73"/>
      <c r="Q301" s="75" t="s">
        <v>88</v>
      </c>
      <c r="R301" s="75" t="s">
        <v>59</v>
      </c>
      <c r="S301" s="76" t="s">
        <v>38</v>
      </c>
    </row>
    <row r="302" s="4" customFormat="1" ht="80" customHeight="1" spans="1:19">
      <c r="A302" s="64">
        <v>8</v>
      </c>
      <c r="B302" s="71" t="s">
        <v>584</v>
      </c>
      <c r="C302" s="68" t="s">
        <v>30</v>
      </c>
      <c r="D302" s="60" t="s">
        <v>78</v>
      </c>
      <c r="E302" s="68" t="s">
        <v>82</v>
      </c>
      <c r="F302" s="72" t="s">
        <v>585</v>
      </c>
      <c r="G302" s="73">
        <v>1.44</v>
      </c>
      <c r="H302" s="73"/>
      <c r="I302" s="73">
        <v>1.44</v>
      </c>
      <c r="J302" s="73"/>
      <c r="K302" s="73"/>
      <c r="L302" s="73">
        <v>1.44</v>
      </c>
      <c r="M302" s="73"/>
      <c r="N302" s="73">
        <v>1.44</v>
      </c>
      <c r="O302" s="73"/>
      <c r="P302" s="73"/>
      <c r="Q302" s="75" t="s">
        <v>88</v>
      </c>
      <c r="R302" s="75" t="s">
        <v>82</v>
      </c>
      <c r="S302" s="76" t="s">
        <v>38</v>
      </c>
    </row>
    <row r="303" s="4" customFormat="1" ht="80" customHeight="1" spans="1:19">
      <c r="A303" s="64">
        <v>9</v>
      </c>
      <c r="B303" s="71" t="s">
        <v>586</v>
      </c>
      <c r="C303" s="68" t="s">
        <v>30</v>
      </c>
      <c r="D303" s="60" t="s">
        <v>31</v>
      </c>
      <c r="E303" s="68" t="s">
        <v>65</v>
      </c>
      <c r="F303" s="72" t="s">
        <v>587</v>
      </c>
      <c r="G303" s="73">
        <v>1.28</v>
      </c>
      <c r="H303" s="73"/>
      <c r="I303" s="73">
        <v>1.28</v>
      </c>
      <c r="J303" s="73"/>
      <c r="K303" s="73"/>
      <c r="L303" s="73">
        <v>1.28</v>
      </c>
      <c r="M303" s="73"/>
      <c r="N303" s="73">
        <v>1.28</v>
      </c>
      <c r="O303" s="73"/>
      <c r="P303" s="73"/>
      <c r="Q303" s="75" t="s">
        <v>88</v>
      </c>
      <c r="R303" s="75" t="s">
        <v>65</v>
      </c>
      <c r="S303" s="76" t="s">
        <v>38</v>
      </c>
    </row>
    <row r="304" s="4" customFormat="1" ht="80" customHeight="1" spans="1:19">
      <c r="A304" s="64">
        <v>10</v>
      </c>
      <c r="B304" s="71" t="s">
        <v>588</v>
      </c>
      <c r="C304" s="68" t="s">
        <v>30</v>
      </c>
      <c r="D304" s="60" t="s">
        <v>31</v>
      </c>
      <c r="E304" s="68" t="s">
        <v>69</v>
      </c>
      <c r="F304" s="72" t="s">
        <v>589</v>
      </c>
      <c r="G304" s="73">
        <v>5.68</v>
      </c>
      <c r="H304" s="73"/>
      <c r="I304" s="73">
        <v>5.68</v>
      </c>
      <c r="J304" s="73"/>
      <c r="K304" s="73"/>
      <c r="L304" s="73">
        <v>5.68</v>
      </c>
      <c r="M304" s="73"/>
      <c r="N304" s="73">
        <v>5.68</v>
      </c>
      <c r="O304" s="73"/>
      <c r="P304" s="73"/>
      <c r="Q304" s="75" t="s">
        <v>88</v>
      </c>
      <c r="R304" s="75" t="s">
        <v>69</v>
      </c>
      <c r="S304" s="76" t="s">
        <v>38</v>
      </c>
    </row>
    <row r="305" s="4" customFormat="1" ht="80" customHeight="1" spans="1:19">
      <c r="A305" s="64">
        <v>11</v>
      </c>
      <c r="B305" s="71" t="s">
        <v>590</v>
      </c>
      <c r="C305" s="68" t="s">
        <v>30</v>
      </c>
      <c r="D305" s="60" t="s">
        <v>31</v>
      </c>
      <c r="E305" s="68" t="s">
        <v>72</v>
      </c>
      <c r="F305" s="72" t="s">
        <v>591</v>
      </c>
      <c r="G305" s="73">
        <v>0.16</v>
      </c>
      <c r="H305" s="73"/>
      <c r="I305" s="73">
        <v>0.16</v>
      </c>
      <c r="J305" s="73"/>
      <c r="K305" s="73"/>
      <c r="L305" s="73">
        <v>0.16</v>
      </c>
      <c r="M305" s="73"/>
      <c r="N305" s="73">
        <v>0.16</v>
      </c>
      <c r="O305" s="73"/>
      <c r="P305" s="73"/>
      <c r="Q305" s="75" t="s">
        <v>88</v>
      </c>
      <c r="R305" s="75" t="s">
        <v>72</v>
      </c>
      <c r="S305" s="76" t="s">
        <v>38</v>
      </c>
    </row>
    <row r="306" s="4" customFormat="1" ht="80" customHeight="1" spans="1:19">
      <c r="A306" s="64">
        <v>12</v>
      </c>
      <c r="B306" s="71" t="s">
        <v>592</v>
      </c>
      <c r="C306" s="68" t="s">
        <v>30</v>
      </c>
      <c r="D306" s="60" t="s">
        <v>78</v>
      </c>
      <c r="E306" s="68" t="s">
        <v>79</v>
      </c>
      <c r="F306" s="72" t="s">
        <v>593</v>
      </c>
      <c r="G306" s="73">
        <v>4.56</v>
      </c>
      <c r="H306" s="73"/>
      <c r="I306" s="73">
        <v>4.56</v>
      </c>
      <c r="J306" s="73"/>
      <c r="K306" s="73"/>
      <c r="L306" s="73">
        <v>4.56</v>
      </c>
      <c r="M306" s="73"/>
      <c r="N306" s="73">
        <v>4.56</v>
      </c>
      <c r="O306" s="73"/>
      <c r="P306" s="73"/>
      <c r="Q306" s="75" t="s">
        <v>88</v>
      </c>
      <c r="R306" s="75" t="s">
        <v>79</v>
      </c>
      <c r="S306" s="76" t="s">
        <v>38</v>
      </c>
    </row>
    <row r="307" s="3" customFormat="1" ht="60" customHeight="1" spans="1:19">
      <c r="A307" s="65">
        <v>5.4</v>
      </c>
      <c r="B307" s="59" t="s">
        <v>305</v>
      </c>
      <c r="C307" s="68" t="s">
        <v>30</v>
      </c>
      <c r="D307" s="60" t="s">
        <v>31</v>
      </c>
      <c r="E307" s="69" t="s">
        <v>32</v>
      </c>
      <c r="F307" s="62" t="s">
        <v>594</v>
      </c>
      <c r="G307" s="63">
        <f t="shared" ref="G307:P307" si="33">SUM(G308:G316)</f>
        <v>44.55</v>
      </c>
      <c r="H307" s="63">
        <f t="shared" si="33"/>
        <v>0</v>
      </c>
      <c r="I307" s="63">
        <f t="shared" si="33"/>
        <v>44.55</v>
      </c>
      <c r="J307" s="63">
        <f t="shared" si="33"/>
        <v>0</v>
      </c>
      <c r="K307" s="63">
        <f t="shared" si="33"/>
        <v>0</v>
      </c>
      <c r="L307" s="63">
        <f>M307+N307+O307+P307</f>
        <v>43.95</v>
      </c>
      <c r="M307" s="63">
        <f t="shared" si="33"/>
        <v>0</v>
      </c>
      <c r="N307" s="63">
        <f>SUM(N308:N316)-0.6</f>
        <v>43.95</v>
      </c>
      <c r="O307" s="63">
        <f t="shared" si="33"/>
        <v>0</v>
      </c>
      <c r="P307" s="63">
        <f t="shared" si="33"/>
        <v>0</v>
      </c>
      <c r="Q307" s="80"/>
      <c r="R307" s="65"/>
      <c r="S307" s="76" t="s">
        <v>38</v>
      </c>
    </row>
    <row r="308" s="4" customFormat="1" ht="80" customHeight="1" spans="1:19">
      <c r="A308" s="64">
        <v>1</v>
      </c>
      <c r="B308" s="71" t="s">
        <v>307</v>
      </c>
      <c r="C308" s="68" t="s">
        <v>30</v>
      </c>
      <c r="D308" s="60" t="s">
        <v>31</v>
      </c>
      <c r="E308" s="68" t="s">
        <v>35</v>
      </c>
      <c r="F308" s="72" t="s">
        <v>595</v>
      </c>
      <c r="G308" s="73">
        <v>4.2</v>
      </c>
      <c r="H308" s="73"/>
      <c r="I308" s="73">
        <v>4.2</v>
      </c>
      <c r="J308" s="73"/>
      <c r="K308" s="73"/>
      <c r="L308" s="73">
        <v>4.2</v>
      </c>
      <c r="M308" s="73"/>
      <c r="N308" s="73">
        <v>4.2</v>
      </c>
      <c r="O308" s="73"/>
      <c r="P308" s="73"/>
      <c r="Q308" s="75" t="s">
        <v>88</v>
      </c>
      <c r="R308" s="75" t="s">
        <v>35</v>
      </c>
      <c r="S308" s="76" t="s">
        <v>38</v>
      </c>
    </row>
    <row r="309" s="4" customFormat="1" ht="80" customHeight="1" spans="1:19">
      <c r="A309" s="64">
        <v>2</v>
      </c>
      <c r="B309" s="71" t="s">
        <v>309</v>
      </c>
      <c r="C309" s="68" t="s">
        <v>30</v>
      </c>
      <c r="D309" s="60" t="s">
        <v>31</v>
      </c>
      <c r="E309" s="68" t="s">
        <v>40</v>
      </c>
      <c r="F309" s="72" t="s">
        <v>596</v>
      </c>
      <c r="G309" s="73">
        <v>5.25</v>
      </c>
      <c r="H309" s="73"/>
      <c r="I309" s="73">
        <v>5.25</v>
      </c>
      <c r="J309" s="73"/>
      <c r="K309" s="73"/>
      <c r="L309" s="73">
        <v>5.25</v>
      </c>
      <c r="M309" s="73"/>
      <c r="N309" s="73">
        <v>5.25</v>
      </c>
      <c r="O309" s="73"/>
      <c r="P309" s="73"/>
      <c r="Q309" s="75" t="s">
        <v>88</v>
      </c>
      <c r="R309" s="75" t="s">
        <v>40</v>
      </c>
      <c r="S309" s="76" t="s">
        <v>38</v>
      </c>
    </row>
    <row r="310" s="4" customFormat="1" ht="80" customHeight="1" spans="1:19">
      <c r="A310" s="64">
        <v>3</v>
      </c>
      <c r="B310" s="71" t="s">
        <v>311</v>
      </c>
      <c r="C310" s="68" t="s">
        <v>30</v>
      </c>
      <c r="D310" s="60" t="s">
        <v>78</v>
      </c>
      <c r="E310" s="68" t="s">
        <v>43</v>
      </c>
      <c r="F310" s="72" t="s">
        <v>597</v>
      </c>
      <c r="G310" s="73">
        <v>3.75</v>
      </c>
      <c r="H310" s="73"/>
      <c r="I310" s="73">
        <v>3.75</v>
      </c>
      <c r="J310" s="73"/>
      <c r="K310" s="73"/>
      <c r="L310" s="73">
        <v>3.75</v>
      </c>
      <c r="M310" s="73"/>
      <c r="N310" s="73">
        <v>3.75</v>
      </c>
      <c r="O310" s="73"/>
      <c r="P310" s="73"/>
      <c r="Q310" s="75" t="s">
        <v>88</v>
      </c>
      <c r="R310" s="75" t="s">
        <v>43</v>
      </c>
      <c r="S310" s="76" t="s">
        <v>38</v>
      </c>
    </row>
    <row r="311" s="4" customFormat="1" ht="80" customHeight="1" spans="1:19">
      <c r="A311" s="64">
        <v>4</v>
      </c>
      <c r="B311" s="71" t="s">
        <v>317</v>
      </c>
      <c r="C311" s="68" t="s">
        <v>30</v>
      </c>
      <c r="D311" s="60" t="s">
        <v>31</v>
      </c>
      <c r="E311" s="68" t="s">
        <v>53</v>
      </c>
      <c r="F311" s="77" t="s">
        <v>598</v>
      </c>
      <c r="G311" s="73">
        <v>7.35</v>
      </c>
      <c r="H311" s="73"/>
      <c r="I311" s="73">
        <v>7.35</v>
      </c>
      <c r="J311" s="73"/>
      <c r="K311" s="73"/>
      <c r="L311" s="73">
        <v>7.35</v>
      </c>
      <c r="M311" s="73"/>
      <c r="N311" s="73">
        <v>7.35</v>
      </c>
      <c r="O311" s="73"/>
      <c r="P311" s="73"/>
      <c r="Q311" s="75" t="s">
        <v>88</v>
      </c>
      <c r="R311" s="75" t="s">
        <v>53</v>
      </c>
      <c r="S311" s="76" t="s">
        <v>38</v>
      </c>
    </row>
    <row r="312" s="4" customFormat="1" ht="80" customHeight="1" spans="1:19">
      <c r="A312" s="64">
        <v>5</v>
      </c>
      <c r="B312" s="71" t="s">
        <v>319</v>
      </c>
      <c r="C312" s="68" t="s">
        <v>30</v>
      </c>
      <c r="D312" s="60" t="s">
        <v>78</v>
      </c>
      <c r="E312" s="68" t="s">
        <v>56</v>
      </c>
      <c r="F312" s="72" t="s">
        <v>599</v>
      </c>
      <c r="G312" s="73">
        <v>3.15</v>
      </c>
      <c r="H312" s="73"/>
      <c r="I312" s="73">
        <v>3.15</v>
      </c>
      <c r="J312" s="73"/>
      <c r="K312" s="73"/>
      <c r="L312" s="73">
        <v>3.15</v>
      </c>
      <c r="M312" s="73"/>
      <c r="N312" s="73">
        <v>3.15</v>
      </c>
      <c r="O312" s="73"/>
      <c r="P312" s="73"/>
      <c r="Q312" s="75" t="s">
        <v>88</v>
      </c>
      <c r="R312" s="75" t="s">
        <v>56</v>
      </c>
      <c r="S312" s="76" t="s">
        <v>38</v>
      </c>
    </row>
    <row r="313" s="4" customFormat="1" ht="80" customHeight="1" spans="1:19">
      <c r="A313" s="64">
        <v>6</v>
      </c>
      <c r="B313" s="71" t="s">
        <v>321</v>
      </c>
      <c r="C313" s="68" t="s">
        <v>30</v>
      </c>
      <c r="D313" s="60" t="s">
        <v>78</v>
      </c>
      <c r="E313" s="68" t="s">
        <v>82</v>
      </c>
      <c r="F313" s="72" t="s">
        <v>600</v>
      </c>
      <c r="G313" s="73">
        <v>0.9</v>
      </c>
      <c r="H313" s="73"/>
      <c r="I313" s="73">
        <v>0.9</v>
      </c>
      <c r="J313" s="73"/>
      <c r="K313" s="73"/>
      <c r="L313" s="73">
        <v>0.9</v>
      </c>
      <c r="M313" s="73"/>
      <c r="N313" s="73">
        <v>0.9</v>
      </c>
      <c r="O313" s="73"/>
      <c r="P313" s="73"/>
      <c r="Q313" s="75" t="s">
        <v>88</v>
      </c>
      <c r="R313" s="75" t="s">
        <v>82</v>
      </c>
      <c r="S313" s="76" t="s">
        <v>38</v>
      </c>
    </row>
    <row r="314" s="4" customFormat="1" ht="80" customHeight="1" spans="1:19">
      <c r="A314" s="64">
        <v>7</v>
      </c>
      <c r="B314" s="71" t="s">
        <v>323</v>
      </c>
      <c r="C314" s="68" t="s">
        <v>30</v>
      </c>
      <c r="D314" s="60" t="s">
        <v>31</v>
      </c>
      <c r="E314" s="68" t="s">
        <v>65</v>
      </c>
      <c r="F314" s="72" t="s">
        <v>601</v>
      </c>
      <c r="G314" s="73">
        <v>1.8</v>
      </c>
      <c r="H314" s="73"/>
      <c r="I314" s="73">
        <v>1.8</v>
      </c>
      <c r="J314" s="73"/>
      <c r="K314" s="73"/>
      <c r="L314" s="73">
        <v>1.8</v>
      </c>
      <c r="M314" s="73"/>
      <c r="N314" s="73">
        <v>1.8</v>
      </c>
      <c r="O314" s="73"/>
      <c r="P314" s="73"/>
      <c r="Q314" s="75" t="s">
        <v>88</v>
      </c>
      <c r="R314" s="75" t="s">
        <v>65</v>
      </c>
      <c r="S314" s="76" t="s">
        <v>38</v>
      </c>
    </row>
    <row r="315" s="4" customFormat="1" ht="80" customHeight="1" spans="1:19">
      <c r="A315" s="64">
        <v>8</v>
      </c>
      <c r="B315" s="71" t="s">
        <v>325</v>
      </c>
      <c r="C315" s="68" t="s">
        <v>30</v>
      </c>
      <c r="D315" s="60" t="s">
        <v>31</v>
      </c>
      <c r="E315" s="68" t="s">
        <v>69</v>
      </c>
      <c r="F315" s="72" t="s">
        <v>602</v>
      </c>
      <c r="G315" s="73">
        <v>4.65</v>
      </c>
      <c r="H315" s="73"/>
      <c r="I315" s="73">
        <v>4.65</v>
      </c>
      <c r="J315" s="73"/>
      <c r="K315" s="73"/>
      <c r="L315" s="73">
        <v>4.65</v>
      </c>
      <c r="M315" s="73"/>
      <c r="N315" s="73">
        <v>4.65</v>
      </c>
      <c r="O315" s="73"/>
      <c r="P315" s="73"/>
      <c r="Q315" s="75" t="s">
        <v>88</v>
      </c>
      <c r="R315" s="75" t="s">
        <v>69</v>
      </c>
      <c r="S315" s="76" t="s">
        <v>38</v>
      </c>
    </row>
    <row r="316" s="4" customFormat="1" ht="80" customHeight="1" spans="1:19">
      <c r="A316" s="64">
        <v>9</v>
      </c>
      <c r="B316" s="71" t="s">
        <v>327</v>
      </c>
      <c r="C316" s="68" t="s">
        <v>30</v>
      </c>
      <c r="D316" s="60" t="s">
        <v>31</v>
      </c>
      <c r="E316" s="68" t="s">
        <v>72</v>
      </c>
      <c r="F316" s="72" t="s">
        <v>603</v>
      </c>
      <c r="G316" s="73">
        <v>13.5</v>
      </c>
      <c r="H316" s="73"/>
      <c r="I316" s="73">
        <v>13.5</v>
      </c>
      <c r="J316" s="73"/>
      <c r="K316" s="73"/>
      <c r="L316" s="73">
        <v>13.5</v>
      </c>
      <c r="M316" s="73"/>
      <c r="N316" s="73">
        <v>13.5</v>
      </c>
      <c r="O316" s="73"/>
      <c r="P316" s="73"/>
      <c r="Q316" s="75" t="s">
        <v>88</v>
      </c>
      <c r="R316" s="75" t="s">
        <v>72</v>
      </c>
      <c r="S316" s="76" t="s">
        <v>38</v>
      </c>
    </row>
    <row r="317" s="3" customFormat="1" ht="66" customHeight="1" spans="1:19">
      <c r="A317" s="65">
        <v>5.5</v>
      </c>
      <c r="B317" s="59" t="s">
        <v>351</v>
      </c>
      <c r="C317" s="68" t="s">
        <v>30</v>
      </c>
      <c r="D317" s="60" t="s">
        <v>31</v>
      </c>
      <c r="E317" s="69" t="s">
        <v>32</v>
      </c>
      <c r="F317" s="62" t="s">
        <v>604</v>
      </c>
      <c r="G317" s="63">
        <f t="shared" ref="G317:P317" si="34">SUM(G318:G330)</f>
        <v>224</v>
      </c>
      <c r="H317" s="63">
        <f t="shared" si="34"/>
        <v>0</v>
      </c>
      <c r="I317" s="63">
        <f t="shared" si="34"/>
        <v>224</v>
      </c>
      <c r="J317" s="63">
        <f t="shared" si="34"/>
        <v>0</v>
      </c>
      <c r="K317" s="63">
        <f t="shared" si="34"/>
        <v>0</v>
      </c>
      <c r="L317" s="63">
        <f>M317+N317+O317+P317</f>
        <v>205.6</v>
      </c>
      <c r="M317" s="63">
        <f t="shared" si="34"/>
        <v>0</v>
      </c>
      <c r="N317" s="63">
        <f>SUM(N318:N330)-18.4</f>
        <v>205.6</v>
      </c>
      <c r="O317" s="63">
        <f t="shared" si="34"/>
        <v>0</v>
      </c>
      <c r="P317" s="63">
        <f t="shared" si="34"/>
        <v>0</v>
      </c>
      <c r="Q317" s="80"/>
      <c r="R317" s="65"/>
      <c r="S317" s="76" t="s">
        <v>38</v>
      </c>
    </row>
    <row r="318" s="4" customFormat="1" ht="80" customHeight="1" spans="1:19">
      <c r="A318" s="64">
        <v>1</v>
      </c>
      <c r="B318" s="71" t="s">
        <v>605</v>
      </c>
      <c r="C318" s="68" t="s">
        <v>30</v>
      </c>
      <c r="D318" s="60" t="s">
        <v>31</v>
      </c>
      <c r="E318" s="68" t="s">
        <v>35</v>
      </c>
      <c r="F318" s="72" t="s">
        <v>606</v>
      </c>
      <c r="G318" s="73">
        <v>4</v>
      </c>
      <c r="H318" s="73"/>
      <c r="I318" s="73">
        <v>4</v>
      </c>
      <c r="J318" s="73"/>
      <c r="K318" s="73"/>
      <c r="L318" s="73">
        <v>4</v>
      </c>
      <c r="M318" s="73"/>
      <c r="N318" s="73">
        <v>4</v>
      </c>
      <c r="O318" s="73"/>
      <c r="P318" s="73"/>
      <c r="Q318" s="75" t="s">
        <v>88</v>
      </c>
      <c r="R318" s="75" t="s">
        <v>35</v>
      </c>
      <c r="S318" s="76" t="s">
        <v>38</v>
      </c>
    </row>
    <row r="319" s="4" customFormat="1" ht="80" customHeight="1" spans="1:19">
      <c r="A319" s="64">
        <v>2</v>
      </c>
      <c r="B319" s="71" t="s">
        <v>354</v>
      </c>
      <c r="C319" s="68" t="s">
        <v>30</v>
      </c>
      <c r="D319" s="60" t="s">
        <v>31</v>
      </c>
      <c r="E319" s="68" t="s">
        <v>40</v>
      </c>
      <c r="F319" s="72" t="s">
        <v>607</v>
      </c>
      <c r="G319" s="73">
        <v>26.4</v>
      </c>
      <c r="H319" s="73"/>
      <c r="I319" s="73">
        <v>26.4</v>
      </c>
      <c r="J319" s="73"/>
      <c r="K319" s="73"/>
      <c r="L319" s="73">
        <v>26.4</v>
      </c>
      <c r="M319" s="73"/>
      <c r="N319" s="73">
        <v>26.4</v>
      </c>
      <c r="O319" s="73"/>
      <c r="P319" s="73"/>
      <c r="Q319" s="75" t="s">
        <v>88</v>
      </c>
      <c r="R319" s="75" t="s">
        <v>40</v>
      </c>
      <c r="S319" s="76" t="s">
        <v>38</v>
      </c>
    </row>
    <row r="320" s="4" customFormat="1" ht="80" customHeight="1" spans="1:19">
      <c r="A320" s="64">
        <v>3</v>
      </c>
      <c r="B320" s="71" t="s">
        <v>356</v>
      </c>
      <c r="C320" s="68" t="s">
        <v>30</v>
      </c>
      <c r="D320" s="60" t="s">
        <v>78</v>
      </c>
      <c r="E320" s="68" t="s">
        <v>43</v>
      </c>
      <c r="F320" s="72" t="s">
        <v>608</v>
      </c>
      <c r="G320" s="73">
        <v>15.2</v>
      </c>
      <c r="H320" s="73"/>
      <c r="I320" s="73">
        <v>15.2</v>
      </c>
      <c r="J320" s="73"/>
      <c r="K320" s="73"/>
      <c r="L320" s="73">
        <v>15.2</v>
      </c>
      <c r="M320" s="73"/>
      <c r="N320" s="73">
        <v>15.2</v>
      </c>
      <c r="O320" s="73"/>
      <c r="P320" s="73"/>
      <c r="Q320" s="75" t="s">
        <v>88</v>
      </c>
      <c r="R320" s="75" t="s">
        <v>43</v>
      </c>
      <c r="S320" s="76" t="s">
        <v>38</v>
      </c>
    </row>
    <row r="321" s="4" customFormat="1" ht="80" customHeight="1" spans="1:19">
      <c r="A321" s="64">
        <v>4</v>
      </c>
      <c r="B321" s="71" t="s">
        <v>609</v>
      </c>
      <c r="C321" s="68" t="s">
        <v>30</v>
      </c>
      <c r="D321" s="60" t="s">
        <v>78</v>
      </c>
      <c r="E321" s="68" t="s">
        <v>50</v>
      </c>
      <c r="F321" s="72" t="s">
        <v>610</v>
      </c>
      <c r="G321" s="73">
        <v>17.6</v>
      </c>
      <c r="H321" s="73"/>
      <c r="I321" s="73">
        <v>17.6</v>
      </c>
      <c r="J321" s="73"/>
      <c r="K321" s="73"/>
      <c r="L321" s="73">
        <v>17.6</v>
      </c>
      <c r="M321" s="73"/>
      <c r="N321" s="73">
        <v>17.6</v>
      </c>
      <c r="O321" s="73"/>
      <c r="P321" s="73"/>
      <c r="Q321" s="75" t="s">
        <v>88</v>
      </c>
      <c r="R321" s="75" t="s">
        <v>50</v>
      </c>
      <c r="S321" s="76" t="s">
        <v>38</v>
      </c>
    </row>
    <row r="322" s="4" customFormat="1" ht="94" customHeight="1" spans="1:19">
      <c r="A322" s="64">
        <v>5</v>
      </c>
      <c r="B322" s="71" t="s">
        <v>358</v>
      </c>
      <c r="C322" s="68" t="s">
        <v>30</v>
      </c>
      <c r="D322" s="60" t="s">
        <v>31</v>
      </c>
      <c r="E322" s="68" t="s">
        <v>53</v>
      </c>
      <c r="F322" s="77" t="s">
        <v>611</v>
      </c>
      <c r="G322" s="73">
        <v>52.8</v>
      </c>
      <c r="H322" s="73"/>
      <c r="I322" s="73">
        <v>52.8</v>
      </c>
      <c r="J322" s="73"/>
      <c r="K322" s="73"/>
      <c r="L322" s="73">
        <v>52.8</v>
      </c>
      <c r="M322" s="73"/>
      <c r="N322" s="73">
        <v>52.8</v>
      </c>
      <c r="O322" s="73"/>
      <c r="P322" s="73"/>
      <c r="Q322" s="75" t="s">
        <v>88</v>
      </c>
      <c r="R322" s="75" t="s">
        <v>53</v>
      </c>
      <c r="S322" s="76" t="s">
        <v>38</v>
      </c>
    </row>
    <row r="323" s="4" customFormat="1" ht="80" customHeight="1" spans="1:19">
      <c r="A323" s="64">
        <v>6</v>
      </c>
      <c r="B323" s="71" t="s">
        <v>360</v>
      </c>
      <c r="C323" s="68" t="s">
        <v>30</v>
      </c>
      <c r="D323" s="60" t="s">
        <v>78</v>
      </c>
      <c r="E323" s="68" t="s">
        <v>56</v>
      </c>
      <c r="F323" s="72" t="s">
        <v>612</v>
      </c>
      <c r="G323" s="73">
        <v>28</v>
      </c>
      <c r="H323" s="73"/>
      <c r="I323" s="73">
        <v>28</v>
      </c>
      <c r="J323" s="73"/>
      <c r="K323" s="73"/>
      <c r="L323" s="73">
        <v>28</v>
      </c>
      <c r="M323" s="73"/>
      <c r="N323" s="73">
        <v>28</v>
      </c>
      <c r="O323" s="73"/>
      <c r="P323" s="73"/>
      <c r="Q323" s="75" t="s">
        <v>88</v>
      </c>
      <c r="R323" s="75" t="s">
        <v>56</v>
      </c>
      <c r="S323" s="76" t="s">
        <v>38</v>
      </c>
    </row>
    <row r="324" s="4" customFormat="1" ht="80" customHeight="1" spans="1:19">
      <c r="A324" s="64">
        <v>7</v>
      </c>
      <c r="B324" s="71" t="s">
        <v>362</v>
      </c>
      <c r="C324" s="68" t="s">
        <v>30</v>
      </c>
      <c r="D324" s="60" t="s">
        <v>78</v>
      </c>
      <c r="E324" s="68" t="s">
        <v>82</v>
      </c>
      <c r="F324" s="72" t="s">
        <v>613</v>
      </c>
      <c r="G324" s="73">
        <v>6.4</v>
      </c>
      <c r="H324" s="73"/>
      <c r="I324" s="73">
        <v>6.4</v>
      </c>
      <c r="J324" s="73"/>
      <c r="K324" s="73"/>
      <c r="L324" s="73">
        <v>6.4</v>
      </c>
      <c r="M324" s="73"/>
      <c r="N324" s="73">
        <v>6.4</v>
      </c>
      <c r="O324" s="73"/>
      <c r="P324" s="73"/>
      <c r="Q324" s="75" t="s">
        <v>88</v>
      </c>
      <c r="R324" s="75" t="s">
        <v>82</v>
      </c>
      <c r="S324" s="76" t="s">
        <v>38</v>
      </c>
    </row>
    <row r="325" s="4" customFormat="1" ht="80" customHeight="1" spans="1:19">
      <c r="A325" s="64">
        <v>8</v>
      </c>
      <c r="B325" s="71" t="s">
        <v>614</v>
      </c>
      <c r="C325" s="68" t="s">
        <v>30</v>
      </c>
      <c r="D325" s="60" t="s">
        <v>78</v>
      </c>
      <c r="E325" s="68" t="s">
        <v>59</v>
      </c>
      <c r="F325" s="72" t="s">
        <v>615</v>
      </c>
      <c r="G325" s="73">
        <v>0.8</v>
      </c>
      <c r="H325" s="73"/>
      <c r="I325" s="73">
        <v>0.8</v>
      </c>
      <c r="J325" s="73"/>
      <c r="K325" s="73"/>
      <c r="L325" s="73">
        <v>0.8</v>
      </c>
      <c r="M325" s="73"/>
      <c r="N325" s="73">
        <v>0.8</v>
      </c>
      <c r="O325" s="73"/>
      <c r="P325" s="73"/>
      <c r="Q325" s="75" t="s">
        <v>88</v>
      </c>
      <c r="R325" s="75" t="s">
        <v>59</v>
      </c>
      <c r="S325" s="76" t="s">
        <v>38</v>
      </c>
    </row>
    <row r="326" s="4" customFormat="1" ht="80" customHeight="1" spans="1:19">
      <c r="A326" s="64">
        <v>9</v>
      </c>
      <c r="B326" s="71" t="s">
        <v>616</v>
      </c>
      <c r="C326" s="68" t="s">
        <v>30</v>
      </c>
      <c r="D326" s="60" t="s">
        <v>31</v>
      </c>
      <c r="E326" s="68" t="s">
        <v>62</v>
      </c>
      <c r="F326" s="72" t="s">
        <v>617</v>
      </c>
      <c r="G326" s="73">
        <v>5.6</v>
      </c>
      <c r="H326" s="73"/>
      <c r="I326" s="73">
        <v>5.6</v>
      </c>
      <c r="J326" s="73"/>
      <c r="K326" s="73"/>
      <c r="L326" s="73">
        <v>5.6</v>
      </c>
      <c r="M326" s="73"/>
      <c r="N326" s="73">
        <v>5.6</v>
      </c>
      <c r="O326" s="73"/>
      <c r="P326" s="73"/>
      <c r="Q326" s="75" t="s">
        <v>88</v>
      </c>
      <c r="R326" s="75" t="s">
        <v>62</v>
      </c>
      <c r="S326" s="76" t="s">
        <v>38</v>
      </c>
    </row>
    <row r="327" s="4" customFormat="1" ht="80" customHeight="1" spans="1:19">
      <c r="A327" s="64">
        <v>10</v>
      </c>
      <c r="B327" s="71" t="s">
        <v>366</v>
      </c>
      <c r="C327" s="68" t="s">
        <v>30</v>
      </c>
      <c r="D327" s="60" t="s">
        <v>31</v>
      </c>
      <c r="E327" s="68" t="s">
        <v>65</v>
      </c>
      <c r="F327" s="72" t="s">
        <v>618</v>
      </c>
      <c r="G327" s="73">
        <v>13.6</v>
      </c>
      <c r="H327" s="73"/>
      <c r="I327" s="73">
        <v>13.6</v>
      </c>
      <c r="J327" s="73"/>
      <c r="K327" s="73"/>
      <c r="L327" s="73">
        <v>13.6</v>
      </c>
      <c r="M327" s="73"/>
      <c r="N327" s="73">
        <v>13.6</v>
      </c>
      <c r="O327" s="73"/>
      <c r="P327" s="73"/>
      <c r="Q327" s="75" t="s">
        <v>88</v>
      </c>
      <c r="R327" s="75" t="s">
        <v>65</v>
      </c>
      <c r="S327" s="76" t="s">
        <v>38</v>
      </c>
    </row>
    <row r="328" s="4" customFormat="1" ht="80" customHeight="1" spans="1:19">
      <c r="A328" s="64">
        <v>11</v>
      </c>
      <c r="B328" s="71" t="s">
        <v>368</v>
      </c>
      <c r="C328" s="68" t="s">
        <v>30</v>
      </c>
      <c r="D328" s="60" t="s">
        <v>31</v>
      </c>
      <c r="E328" s="68" t="s">
        <v>69</v>
      </c>
      <c r="F328" s="72" t="s">
        <v>619</v>
      </c>
      <c r="G328" s="73">
        <v>25.6</v>
      </c>
      <c r="H328" s="73"/>
      <c r="I328" s="73">
        <v>25.6</v>
      </c>
      <c r="J328" s="73"/>
      <c r="K328" s="73"/>
      <c r="L328" s="73">
        <v>25.6</v>
      </c>
      <c r="M328" s="73"/>
      <c r="N328" s="73">
        <v>25.6</v>
      </c>
      <c r="O328" s="73"/>
      <c r="P328" s="73"/>
      <c r="Q328" s="75" t="s">
        <v>88</v>
      </c>
      <c r="R328" s="75" t="s">
        <v>69</v>
      </c>
      <c r="S328" s="76" t="s">
        <v>38</v>
      </c>
    </row>
    <row r="329" s="4" customFormat="1" ht="80" customHeight="1" spans="1:19">
      <c r="A329" s="64">
        <v>12</v>
      </c>
      <c r="B329" s="71" t="s">
        <v>370</v>
      </c>
      <c r="C329" s="68" t="s">
        <v>30</v>
      </c>
      <c r="D329" s="60" t="s">
        <v>31</v>
      </c>
      <c r="E329" s="68" t="s">
        <v>72</v>
      </c>
      <c r="F329" s="72" t="s">
        <v>620</v>
      </c>
      <c r="G329" s="73">
        <v>15.2</v>
      </c>
      <c r="H329" s="73"/>
      <c r="I329" s="73">
        <v>15.2</v>
      </c>
      <c r="J329" s="73"/>
      <c r="K329" s="73"/>
      <c r="L329" s="73">
        <v>15.2</v>
      </c>
      <c r="M329" s="73"/>
      <c r="N329" s="73">
        <v>15.2</v>
      </c>
      <c r="O329" s="73"/>
      <c r="P329" s="73"/>
      <c r="Q329" s="75" t="s">
        <v>88</v>
      </c>
      <c r="R329" s="75" t="s">
        <v>72</v>
      </c>
      <c r="S329" s="76" t="s">
        <v>38</v>
      </c>
    </row>
    <row r="330" s="4" customFormat="1" ht="80" customHeight="1" spans="1:19">
      <c r="A330" s="64">
        <v>13</v>
      </c>
      <c r="B330" s="71" t="s">
        <v>372</v>
      </c>
      <c r="C330" s="68" t="s">
        <v>30</v>
      </c>
      <c r="D330" s="60" t="s">
        <v>78</v>
      </c>
      <c r="E330" s="68" t="s">
        <v>79</v>
      </c>
      <c r="F330" s="72" t="s">
        <v>621</v>
      </c>
      <c r="G330" s="73">
        <v>12.8</v>
      </c>
      <c r="H330" s="73"/>
      <c r="I330" s="73">
        <v>12.8</v>
      </c>
      <c r="J330" s="73"/>
      <c r="K330" s="73"/>
      <c r="L330" s="73">
        <v>12.8</v>
      </c>
      <c r="M330" s="73"/>
      <c r="N330" s="73">
        <v>12.8</v>
      </c>
      <c r="O330" s="73"/>
      <c r="P330" s="73"/>
      <c r="Q330" s="75" t="s">
        <v>88</v>
      </c>
      <c r="R330" s="75" t="s">
        <v>79</v>
      </c>
      <c r="S330" s="76" t="s">
        <v>38</v>
      </c>
    </row>
    <row r="331" s="3" customFormat="1" ht="80" customHeight="1" spans="1:19">
      <c r="A331" s="65">
        <v>5.6</v>
      </c>
      <c r="B331" s="59" t="s">
        <v>276</v>
      </c>
      <c r="C331" s="68" t="s">
        <v>30</v>
      </c>
      <c r="D331" s="60" t="s">
        <v>31</v>
      </c>
      <c r="E331" s="87" t="s">
        <v>32</v>
      </c>
      <c r="F331" s="62" t="s">
        <v>622</v>
      </c>
      <c r="G331" s="63">
        <f t="shared" ref="G331:P331" si="35">SUM(G332:G339)</f>
        <v>36.36</v>
      </c>
      <c r="H331" s="63">
        <f t="shared" si="35"/>
        <v>0</v>
      </c>
      <c r="I331" s="63">
        <f t="shared" si="35"/>
        <v>36.36</v>
      </c>
      <c r="J331" s="63">
        <f t="shared" si="35"/>
        <v>0</v>
      </c>
      <c r="K331" s="63">
        <f t="shared" si="35"/>
        <v>0</v>
      </c>
      <c r="L331" s="63">
        <f>M331+N331+O331+P331</f>
        <v>31.26</v>
      </c>
      <c r="M331" s="63">
        <f t="shared" si="35"/>
        <v>0</v>
      </c>
      <c r="N331" s="63">
        <f>SUM(N332:N339)-5.1</f>
        <v>31.26</v>
      </c>
      <c r="O331" s="63">
        <f t="shared" si="35"/>
        <v>0</v>
      </c>
      <c r="P331" s="63">
        <f t="shared" si="35"/>
        <v>0</v>
      </c>
      <c r="Q331" s="80"/>
      <c r="R331" s="88"/>
      <c r="S331" s="76" t="s">
        <v>38</v>
      </c>
    </row>
    <row r="332" s="3" customFormat="1" ht="80" customHeight="1" spans="1:19">
      <c r="A332" s="64">
        <v>1</v>
      </c>
      <c r="B332" s="71" t="s">
        <v>278</v>
      </c>
      <c r="C332" s="68" t="s">
        <v>30</v>
      </c>
      <c r="D332" s="60" t="s">
        <v>31</v>
      </c>
      <c r="E332" s="68" t="s">
        <v>35</v>
      </c>
      <c r="F332" s="72" t="s">
        <v>623</v>
      </c>
      <c r="G332" s="73">
        <v>0.51</v>
      </c>
      <c r="H332" s="73"/>
      <c r="I332" s="73">
        <v>0.51</v>
      </c>
      <c r="J332" s="73"/>
      <c r="K332" s="73"/>
      <c r="L332" s="73">
        <v>0.51</v>
      </c>
      <c r="M332" s="73"/>
      <c r="N332" s="73">
        <v>0.51</v>
      </c>
      <c r="O332" s="73"/>
      <c r="P332" s="73"/>
      <c r="Q332" s="75" t="s">
        <v>88</v>
      </c>
      <c r="R332" s="75" t="s">
        <v>35</v>
      </c>
      <c r="S332" s="76" t="s">
        <v>38</v>
      </c>
    </row>
    <row r="333" s="3" customFormat="1" ht="80" customHeight="1" spans="1:19">
      <c r="A333" s="64">
        <v>2</v>
      </c>
      <c r="B333" s="71" t="s">
        <v>282</v>
      </c>
      <c r="C333" s="68" t="s">
        <v>30</v>
      </c>
      <c r="D333" s="60" t="s">
        <v>78</v>
      </c>
      <c r="E333" s="68" t="s">
        <v>43</v>
      </c>
      <c r="F333" s="72" t="s">
        <v>624</v>
      </c>
      <c r="G333" s="73">
        <v>12.78</v>
      </c>
      <c r="H333" s="73"/>
      <c r="I333" s="73">
        <v>12.78</v>
      </c>
      <c r="J333" s="73"/>
      <c r="K333" s="73"/>
      <c r="L333" s="73">
        <v>12.78</v>
      </c>
      <c r="M333" s="73"/>
      <c r="N333" s="73">
        <v>12.78</v>
      </c>
      <c r="O333" s="73"/>
      <c r="P333" s="73"/>
      <c r="Q333" s="75" t="s">
        <v>88</v>
      </c>
      <c r="R333" s="75" t="s">
        <v>43</v>
      </c>
      <c r="S333" s="76" t="s">
        <v>38</v>
      </c>
    </row>
    <row r="334" s="3" customFormat="1" ht="80" customHeight="1" spans="1:19">
      <c r="A334" s="64">
        <v>3</v>
      </c>
      <c r="B334" s="71" t="s">
        <v>284</v>
      </c>
      <c r="C334" s="68" t="s">
        <v>30</v>
      </c>
      <c r="D334" s="60" t="s">
        <v>31</v>
      </c>
      <c r="E334" s="68" t="s">
        <v>47</v>
      </c>
      <c r="F334" s="72" t="s">
        <v>625</v>
      </c>
      <c r="G334" s="73">
        <v>3.6</v>
      </c>
      <c r="H334" s="73"/>
      <c r="I334" s="73">
        <v>3.6</v>
      </c>
      <c r="J334" s="73"/>
      <c r="K334" s="73"/>
      <c r="L334" s="73">
        <v>3.6</v>
      </c>
      <c r="M334" s="73"/>
      <c r="N334" s="73">
        <v>3.6</v>
      </c>
      <c r="O334" s="73"/>
      <c r="P334" s="73"/>
      <c r="Q334" s="75" t="s">
        <v>88</v>
      </c>
      <c r="R334" s="75" t="s">
        <v>47</v>
      </c>
      <c r="S334" s="76" t="s">
        <v>38</v>
      </c>
    </row>
    <row r="335" s="3" customFormat="1" ht="80" customHeight="1" spans="1:19">
      <c r="A335" s="64">
        <v>4</v>
      </c>
      <c r="B335" s="71" t="s">
        <v>288</v>
      </c>
      <c r="C335" s="68" t="s">
        <v>30</v>
      </c>
      <c r="D335" s="60" t="s">
        <v>31</v>
      </c>
      <c r="E335" s="68" t="s">
        <v>53</v>
      </c>
      <c r="F335" s="72" t="s">
        <v>626</v>
      </c>
      <c r="G335" s="73">
        <v>12.12</v>
      </c>
      <c r="H335" s="73"/>
      <c r="I335" s="73">
        <v>12.12</v>
      </c>
      <c r="J335" s="73"/>
      <c r="K335" s="73"/>
      <c r="L335" s="73">
        <v>12.12</v>
      </c>
      <c r="M335" s="73"/>
      <c r="N335" s="73">
        <v>12.12</v>
      </c>
      <c r="O335" s="73"/>
      <c r="P335" s="73"/>
      <c r="Q335" s="75" t="s">
        <v>88</v>
      </c>
      <c r="R335" s="75" t="s">
        <v>53</v>
      </c>
      <c r="S335" s="76" t="s">
        <v>38</v>
      </c>
    </row>
    <row r="336" s="3" customFormat="1" ht="80" customHeight="1" spans="1:19">
      <c r="A336" s="64">
        <v>5</v>
      </c>
      <c r="B336" s="71" t="s">
        <v>293</v>
      </c>
      <c r="C336" s="68" t="s">
        <v>30</v>
      </c>
      <c r="D336" s="60" t="s">
        <v>78</v>
      </c>
      <c r="E336" s="68" t="s">
        <v>59</v>
      </c>
      <c r="F336" s="72" t="s">
        <v>627</v>
      </c>
      <c r="G336" s="73">
        <v>2.7</v>
      </c>
      <c r="H336" s="73"/>
      <c r="I336" s="73">
        <v>2.7</v>
      </c>
      <c r="J336" s="73"/>
      <c r="K336" s="73"/>
      <c r="L336" s="73">
        <v>2.7</v>
      </c>
      <c r="M336" s="73"/>
      <c r="N336" s="73">
        <v>2.7</v>
      </c>
      <c r="O336" s="73"/>
      <c r="P336" s="73"/>
      <c r="Q336" s="75" t="s">
        <v>88</v>
      </c>
      <c r="R336" s="75" t="s">
        <v>59</v>
      </c>
      <c r="S336" s="76" t="s">
        <v>38</v>
      </c>
    </row>
    <row r="337" s="3" customFormat="1" ht="80" customHeight="1" spans="1:19">
      <c r="A337" s="64">
        <v>6</v>
      </c>
      <c r="B337" s="71" t="s">
        <v>295</v>
      </c>
      <c r="C337" s="68" t="s">
        <v>30</v>
      </c>
      <c r="D337" s="60" t="s">
        <v>78</v>
      </c>
      <c r="E337" s="68" t="s">
        <v>82</v>
      </c>
      <c r="F337" s="72" t="s">
        <v>628</v>
      </c>
      <c r="G337" s="73">
        <v>0.9</v>
      </c>
      <c r="H337" s="73"/>
      <c r="I337" s="73">
        <v>0.9</v>
      </c>
      <c r="J337" s="73"/>
      <c r="K337" s="73"/>
      <c r="L337" s="73">
        <v>0.9</v>
      </c>
      <c r="M337" s="73"/>
      <c r="N337" s="73">
        <v>0.9</v>
      </c>
      <c r="O337" s="73"/>
      <c r="P337" s="73"/>
      <c r="Q337" s="75" t="s">
        <v>88</v>
      </c>
      <c r="R337" s="75" t="s">
        <v>82</v>
      </c>
      <c r="S337" s="76" t="s">
        <v>38</v>
      </c>
    </row>
    <row r="338" s="3" customFormat="1" ht="80" customHeight="1" spans="1:19">
      <c r="A338" s="64">
        <v>7</v>
      </c>
      <c r="B338" s="71" t="s">
        <v>299</v>
      </c>
      <c r="C338" s="68" t="s">
        <v>30</v>
      </c>
      <c r="D338" s="60" t="s">
        <v>31</v>
      </c>
      <c r="E338" s="68" t="s">
        <v>65</v>
      </c>
      <c r="F338" s="72" t="s">
        <v>629</v>
      </c>
      <c r="G338" s="73">
        <v>1.11</v>
      </c>
      <c r="H338" s="73"/>
      <c r="I338" s="73">
        <v>1.11</v>
      </c>
      <c r="J338" s="73"/>
      <c r="K338" s="73"/>
      <c r="L338" s="73">
        <v>1.11</v>
      </c>
      <c r="M338" s="73"/>
      <c r="N338" s="73">
        <v>1.11</v>
      </c>
      <c r="O338" s="73"/>
      <c r="P338" s="73"/>
      <c r="Q338" s="75" t="s">
        <v>88</v>
      </c>
      <c r="R338" s="75" t="s">
        <v>65</v>
      </c>
      <c r="S338" s="76" t="s">
        <v>38</v>
      </c>
    </row>
    <row r="339" s="3" customFormat="1" ht="80" customHeight="1" spans="1:19">
      <c r="A339" s="64">
        <v>8</v>
      </c>
      <c r="B339" s="71" t="s">
        <v>301</v>
      </c>
      <c r="C339" s="68" t="s">
        <v>30</v>
      </c>
      <c r="D339" s="60" t="s">
        <v>78</v>
      </c>
      <c r="E339" s="68" t="s">
        <v>72</v>
      </c>
      <c r="F339" s="72" t="s">
        <v>630</v>
      </c>
      <c r="G339" s="73">
        <v>2.64</v>
      </c>
      <c r="H339" s="73"/>
      <c r="I339" s="73">
        <v>2.64</v>
      </c>
      <c r="J339" s="73"/>
      <c r="K339" s="73"/>
      <c r="L339" s="73">
        <v>2.64</v>
      </c>
      <c r="M339" s="73"/>
      <c r="N339" s="73">
        <v>2.64</v>
      </c>
      <c r="O339" s="73"/>
      <c r="P339" s="73"/>
      <c r="Q339" s="75" t="s">
        <v>88</v>
      </c>
      <c r="R339" s="75" t="s">
        <v>72</v>
      </c>
      <c r="S339" s="76" t="s">
        <v>38</v>
      </c>
    </row>
    <row r="340" s="3" customFormat="1" ht="80" customHeight="1" spans="1:19">
      <c r="A340" s="65">
        <v>5.7</v>
      </c>
      <c r="B340" s="59" t="s">
        <v>333</v>
      </c>
      <c r="C340" s="68" t="s">
        <v>30</v>
      </c>
      <c r="D340" s="60" t="s">
        <v>31</v>
      </c>
      <c r="E340" s="69" t="s">
        <v>32</v>
      </c>
      <c r="F340" s="62" t="s">
        <v>631</v>
      </c>
      <c r="G340" s="63">
        <f t="shared" ref="G340:P340" si="36">SUM(G341:G348)</f>
        <v>235.6</v>
      </c>
      <c r="H340" s="63">
        <f t="shared" si="36"/>
        <v>235.6</v>
      </c>
      <c r="I340" s="63">
        <f t="shared" si="36"/>
        <v>0</v>
      </c>
      <c r="J340" s="63">
        <f t="shared" si="36"/>
        <v>0</v>
      </c>
      <c r="K340" s="63">
        <f t="shared" si="36"/>
        <v>0</v>
      </c>
      <c r="L340" s="63">
        <f t="shared" si="36"/>
        <v>235.6</v>
      </c>
      <c r="M340" s="63">
        <f>SUM(M341:M348)-44.5</f>
        <v>191.1</v>
      </c>
      <c r="N340" s="63">
        <f t="shared" si="36"/>
        <v>0</v>
      </c>
      <c r="O340" s="63">
        <f t="shared" si="36"/>
        <v>0</v>
      </c>
      <c r="P340" s="63">
        <f t="shared" si="36"/>
        <v>0</v>
      </c>
      <c r="Q340" s="80"/>
      <c r="R340" s="65"/>
      <c r="S340" s="76" t="s">
        <v>38</v>
      </c>
    </row>
    <row r="341" s="4" customFormat="1" ht="80" customHeight="1" spans="1:19">
      <c r="A341" s="64">
        <v>1</v>
      </c>
      <c r="B341" s="71" t="s">
        <v>335</v>
      </c>
      <c r="C341" s="68" t="s">
        <v>30</v>
      </c>
      <c r="D341" s="60" t="s">
        <v>31</v>
      </c>
      <c r="E341" s="68" t="s">
        <v>35</v>
      </c>
      <c r="F341" s="72" t="s">
        <v>632</v>
      </c>
      <c r="G341" s="73">
        <v>31.9</v>
      </c>
      <c r="H341" s="73">
        <v>31.9</v>
      </c>
      <c r="I341" s="73"/>
      <c r="J341" s="73"/>
      <c r="K341" s="73"/>
      <c r="L341" s="73">
        <v>31.9</v>
      </c>
      <c r="M341" s="73">
        <v>31.9</v>
      </c>
      <c r="N341" s="73"/>
      <c r="O341" s="73"/>
      <c r="P341" s="73"/>
      <c r="Q341" s="75" t="s">
        <v>88</v>
      </c>
      <c r="R341" s="75" t="s">
        <v>35</v>
      </c>
      <c r="S341" s="76" t="s">
        <v>38</v>
      </c>
    </row>
    <row r="342" s="4" customFormat="1" ht="80" customHeight="1" spans="1:19">
      <c r="A342" s="64">
        <v>2</v>
      </c>
      <c r="B342" s="71" t="s">
        <v>339</v>
      </c>
      <c r="C342" s="68" t="s">
        <v>30</v>
      </c>
      <c r="D342" s="60" t="s">
        <v>78</v>
      </c>
      <c r="E342" s="68" t="s">
        <v>43</v>
      </c>
      <c r="F342" s="72" t="s">
        <v>633</v>
      </c>
      <c r="G342" s="73">
        <v>23.12</v>
      </c>
      <c r="H342" s="73">
        <v>23.12</v>
      </c>
      <c r="I342" s="73"/>
      <c r="J342" s="73"/>
      <c r="K342" s="73"/>
      <c r="L342" s="73">
        <v>23.12</v>
      </c>
      <c r="M342" s="73">
        <v>23.12</v>
      </c>
      <c r="N342" s="73"/>
      <c r="O342" s="73"/>
      <c r="P342" s="73"/>
      <c r="Q342" s="75" t="s">
        <v>88</v>
      </c>
      <c r="R342" s="75" t="s">
        <v>43</v>
      </c>
      <c r="S342" s="76" t="s">
        <v>38</v>
      </c>
    </row>
    <row r="343" s="4" customFormat="1" ht="80" customHeight="1" spans="1:19">
      <c r="A343" s="64">
        <v>3</v>
      </c>
      <c r="B343" s="71" t="s">
        <v>345</v>
      </c>
      <c r="C343" s="68" t="s">
        <v>30</v>
      </c>
      <c r="D343" s="60" t="s">
        <v>31</v>
      </c>
      <c r="E343" s="68" t="s">
        <v>65</v>
      </c>
      <c r="F343" s="72" t="s">
        <v>634</v>
      </c>
      <c r="G343" s="73">
        <v>10.84</v>
      </c>
      <c r="H343" s="73">
        <v>10.84</v>
      </c>
      <c r="I343" s="73"/>
      <c r="J343" s="73"/>
      <c r="K343" s="73"/>
      <c r="L343" s="73">
        <v>10.84</v>
      </c>
      <c r="M343" s="73">
        <v>10.84</v>
      </c>
      <c r="N343" s="73"/>
      <c r="O343" s="73"/>
      <c r="P343" s="73"/>
      <c r="Q343" s="75" t="s">
        <v>88</v>
      </c>
      <c r="R343" s="75" t="s">
        <v>65</v>
      </c>
      <c r="S343" s="76" t="s">
        <v>38</v>
      </c>
    </row>
    <row r="344" s="4" customFormat="1" ht="80" customHeight="1" spans="1:19">
      <c r="A344" s="64">
        <v>4</v>
      </c>
      <c r="B344" s="71" t="s">
        <v>341</v>
      </c>
      <c r="C344" s="68" t="s">
        <v>30</v>
      </c>
      <c r="D344" s="60" t="s">
        <v>46</v>
      </c>
      <c r="E344" s="68" t="s">
        <v>47</v>
      </c>
      <c r="F344" s="72" t="s">
        <v>635</v>
      </c>
      <c r="G344" s="73">
        <v>4.8</v>
      </c>
      <c r="H344" s="73">
        <v>4.8</v>
      </c>
      <c r="I344" s="73"/>
      <c r="J344" s="73"/>
      <c r="K344" s="73"/>
      <c r="L344" s="73">
        <v>4.8</v>
      </c>
      <c r="M344" s="73">
        <v>4.8</v>
      </c>
      <c r="N344" s="73"/>
      <c r="O344" s="73"/>
      <c r="P344" s="73"/>
      <c r="Q344" s="75" t="s">
        <v>88</v>
      </c>
      <c r="R344" s="75" t="s">
        <v>47</v>
      </c>
      <c r="S344" s="76" t="s">
        <v>38</v>
      </c>
    </row>
    <row r="345" s="4" customFormat="1" ht="80" customHeight="1" spans="1:19">
      <c r="A345" s="64">
        <v>5</v>
      </c>
      <c r="B345" s="71" t="s">
        <v>337</v>
      </c>
      <c r="C345" s="68" t="s">
        <v>30</v>
      </c>
      <c r="D345" s="60" t="s">
        <v>31</v>
      </c>
      <c r="E345" s="68" t="s">
        <v>40</v>
      </c>
      <c r="F345" s="72" t="s">
        <v>636</v>
      </c>
      <c r="G345" s="73">
        <v>41.2</v>
      </c>
      <c r="H345" s="73">
        <v>41.2</v>
      </c>
      <c r="I345" s="73"/>
      <c r="J345" s="73"/>
      <c r="K345" s="73"/>
      <c r="L345" s="73">
        <v>41.2</v>
      </c>
      <c r="M345" s="73">
        <v>41.2</v>
      </c>
      <c r="N345" s="73"/>
      <c r="O345" s="73"/>
      <c r="P345" s="73"/>
      <c r="Q345" s="75" t="s">
        <v>88</v>
      </c>
      <c r="R345" s="75" t="s">
        <v>40</v>
      </c>
      <c r="S345" s="76" t="s">
        <v>38</v>
      </c>
    </row>
    <row r="346" s="4" customFormat="1" ht="123" customHeight="1" spans="1:19">
      <c r="A346" s="64">
        <v>6</v>
      </c>
      <c r="B346" s="71" t="s">
        <v>343</v>
      </c>
      <c r="C346" s="68" t="s">
        <v>30</v>
      </c>
      <c r="D346" s="60" t="s">
        <v>31</v>
      </c>
      <c r="E346" s="68" t="s">
        <v>53</v>
      </c>
      <c r="F346" s="72" t="s">
        <v>637</v>
      </c>
      <c r="G346" s="73">
        <v>96.624</v>
      </c>
      <c r="H346" s="73">
        <v>96.624</v>
      </c>
      <c r="I346" s="73"/>
      <c r="J346" s="73"/>
      <c r="K346" s="73"/>
      <c r="L346" s="73">
        <v>96.624</v>
      </c>
      <c r="M346" s="73">
        <v>96.624</v>
      </c>
      <c r="N346" s="73"/>
      <c r="O346" s="73"/>
      <c r="P346" s="73"/>
      <c r="Q346" s="75" t="s">
        <v>88</v>
      </c>
      <c r="R346" s="75" t="s">
        <v>53</v>
      </c>
      <c r="S346" s="76" t="s">
        <v>38</v>
      </c>
    </row>
    <row r="347" s="4" customFormat="1" ht="80" customHeight="1" spans="1:19">
      <c r="A347" s="64">
        <v>7</v>
      </c>
      <c r="B347" s="71" t="s">
        <v>347</v>
      </c>
      <c r="C347" s="68" t="s">
        <v>30</v>
      </c>
      <c r="D347" s="60" t="s">
        <v>78</v>
      </c>
      <c r="E347" s="68" t="s">
        <v>56</v>
      </c>
      <c r="F347" s="72" t="s">
        <v>638</v>
      </c>
      <c r="G347" s="73">
        <v>8.576</v>
      </c>
      <c r="H347" s="73">
        <v>8.576</v>
      </c>
      <c r="I347" s="73"/>
      <c r="J347" s="73"/>
      <c r="K347" s="73"/>
      <c r="L347" s="73">
        <v>8.576</v>
      </c>
      <c r="M347" s="73">
        <v>8.576</v>
      </c>
      <c r="N347" s="73"/>
      <c r="O347" s="73"/>
      <c r="P347" s="73"/>
      <c r="Q347" s="75" t="s">
        <v>88</v>
      </c>
      <c r="R347" s="75" t="s">
        <v>56</v>
      </c>
      <c r="S347" s="76" t="s">
        <v>38</v>
      </c>
    </row>
    <row r="348" s="4" customFormat="1" ht="80" customHeight="1" spans="1:19">
      <c r="A348" s="64">
        <v>8</v>
      </c>
      <c r="B348" s="71" t="s">
        <v>349</v>
      </c>
      <c r="C348" s="68" t="s">
        <v>30</v>
      </c>
      <c r="D348" s="60" t="s">
        <v>78</v>
      </c>
      <c r="E348" s="68" t="s">
        <v>79</v>
      </c>
      <c r="F348" s="72" t="s">
        <v>639</v>
      </c>
      <c r="G348" s="73">
        <v>18.54</v>
      </c>
      <c r="H348" s="73">
        <v>18.54</v>
      </c>
      <c r="I348" s="73"/>
      <c r="J348" s="73"/>
      <c r="K348" s="73"/>
      <c r="L348" s="73">
        <v>18.54</v>
      </c>
      <c r="M348" s="73">
        <v>18.54</v>
      </c>
      <c r="N348" s="73"/>
      <c r="O348" s="73"/>
      <c r="P348" s="73"/>
      <c r="Q348" s="75" t="s">
        <v>88</v>
      </c>
      <c r="R348" s="75" t="s">
        <v>79</v>
      </c>
      <c r="S348" s="76" t="s">
        <v>38</v>
      </c>
    </row>
    <row r="349" s="3" customFormat="1" ht="61" customHeight="1" spans="1:19">
      <c r="A349" s="65">
        <v>5.8</v>
      </c>
      <c r="B349" s="59" t="s">
        <v>640</v>
      </c>
      <c r="C349" s="68" t="s">
        <v>30</v>
      </c>
      <c r="D349" s="60" t="s">
        <v>78</v>
      </c>
      <c r="E349" s="69" t="s">
        <v>32</v>
      </c>
      <c r="F349" s="62" t="s">
        <v>641</v>
      </c>
      <c r="G349" s="63">
        <f t="shared" ref="G349:P349" si="37">SUM(G350:G353)</f>
        <v>9.75</v>
      </c>
      <c r="H349" s="63">
        <f t="shared" si="37"/>
        <v>0</v>
      </c>
      <c r="I349" s="63">
        <f t="shared" si="37"/>
        <v>9.75</v>
      </c>
      <c r="J349" s="63">
        <f t="shared" si="37"/>
        <v>0</v>
      </c>
      <c r="K349" s="63">
        <f t="shared" si="37"/>
        <v>0</v>
      </c>
      <c r="L349" s="63">
        <f t="shared" si="37"/>
        <v>9.75</v>
      </c>
      <c r="M349" s="63">
        <f t="shared" si="37"/>
        <v>0</v>
      </c>
      <c r="N349" s="63">
        <f t="shared" si="37"/>
        <v>9.75</v>
      </c>
      <c r="O349" s="63">
        <f t="shared" si="37"/>
        <v>0</v>
      </c>
      <c r="P349" s="63">
        <f t="shared" si="37"/>
        <v>0</v>
      </c>
      <c r="Q349" s="80"/>
      <c r="R349" s="65"/>
      <c r="S349" s="76" t="s">
        <v>38</v>
      </c>
    </row>
    <row r="350" s="4" customFormat="1" ht="80" customHeight="1" spans="1:19">
      <c r="A350" s="64">
        <v>1</v>
      </c>
      <c r="B350" s="71" t="s">
        <v>642</v>
      </c>
      <c r="C350" s="68" t="s">
        <v>30</v>
      </c>
      <c r="D350" s="60" t="s">
        <v>78</v>
      </c>
      <c r="E350" s="68" t="s">
        <v>43</v>
      </c>
      <c r="F350" s="72" t="s">
        <v>643</v>
      </c>
      <c r="G350" s="73">
        <v>0.1</v>
      </c>
      <c r="H350" s="73"/>
      <c r="I350" s="73">
        <v>0.1</v>
      </c>
      <c r="J350" s="73"/>
      <c r="K350" s="73"/>
      <c r="L350" s="73">
        <v>0.1</v>
      </c>
      <c r="M350" s="73"/>
      <c r="N350" s="73">
        <v>0.1</v>
      </c>
      <c r="O350" s="73"/>
      <c r="P350" s="73"/>
      <c r="Q350" s="75" t="s">
        <v>88</v>
      </c>
      <c r="R350" s="75" t="s">
        <v>43</v>
      </c>
      <c r="S350" s="76" t="s">
        <v>38</v>
      </c>
    </row>
    <row r="351" s="4" customFormat="1" ht="80" customHeight="1" spans="1:19">
      <c r="A351" s="64">
        <v>2</v>
      </c>
      <c r="B351" s="71" t="s">
        <v>644</v>
      </c>
      <c r="C351" s="68" t="s">
        <v>30</v>
      </c>
      <c r="D351" s="60" t="s">
        <v>78</v>
      </c>
      <c r="E351" s="68" t="s">
        <v>82</v>
      </c>
      <c r="F351" s="72" t="s">
        <v>645</v>
      </c>
      <c r="G351" s="73">
        <v>6.65</v>
      </c>
      <c r="H351" s="73"/>
      <c r="I351" s="73">
        <v>6.65</v>
      </c>
      <c r="J351" s="73"/>
      <c r="K351" s="73"/>
      <c r="L351" s="73">
        <v>6.65</v>
      </c>
      <c r="M351" s="73"/>
      <c r="N351" s="73">
        <v>6.65</v>
      </c>
      <c r="O351" s="73"/>
      <c r="P351" s="73"/>
      <c r="Q351" s="75" t="s">
        <v>88</v>
      </c>
      <c r="R351" s="75" t="s">
        <v>82</v>
      </c>
      <c r="S351" s="76" t="s">
        <v>38</v>
      </c>
    </row>
    <row r="352" s="4" customFormat="1" ht="80" customHeight="1" spans="1:19">
      <c r="A352" s="64">
        <v>3</v>
      </c>
      <c r="B352" s="71" t="s">
        <v>646</v>
      </c>
      <c r="C352" s="68" t="s">
        <v>30</v>
      </c>
      <c r="D352" s="60" t="s">
        <v>31</v>
      </c>
      <c r="E352" s="68" t="s">
        <v>75</v>
      </c>
      <c r="F352" s="72" t="s">
        <v>647</v>
      </c>
      <c r="G352" s="73">
        <v>2</v>
      </c>
      <c r="H352" s="73"/>
      <c r="I352" s="73">
        <v>2</v>
      </c>
      <c r="J352" s="73"/>
      <c r="K352" s="73"/>
      <c r="L352" s="73">
        <v>2</v>
      </c>
      <c r="M352" s="73"/>
      <c r="N352" s="73">
        <v>2</v>
      </c>
      <c r="O352" s="73"/>
      <c r="P352" s="73"/>
      <c r="Q352" s="75" t="s">
        <v>88</v>
      </c>
      <c r="R352" s="75" t="s">
        <v>75</v>
      </c>
      <c r="S352" s="76" t="s">
        <v>38</v>
      </c>
    </row>
    <row r="353" s="4" customFormat="1" ht="80" customHeight="1" spans="1:19">
      <c r="A353" s="64">
        <v>4</v>
      </c>
      <c r="B353" s="71" t="s">
        <v>648</v>
      </c>
      <c r="C353" s="68" t="s">
        <v>30</v>
      </c>
      <c r="D353" s="60" t="s">
        <v>31</v>
      </c>
      <c r="E353" s="68" t="s">
        <v>72</v>
      </c>
      <c r="F353" s="72" t="s">
        <v>649</v>
      </c>
      <c r="G353" s="73">
        <v>1</v>
      </c>
      <c r="H353" s="73"/>
      <c r="I353" s="73">
        <v>1</v>
      </c>
      <c r="J353" s="73"/>
      <c r="K353" s="73"/>
      <c r="L353" s="73">
        <v>1</v>
      </c>
      <c r="M353" s="73"/>
      <c r="N353" s="73">
        <v>1</v>
      </c>
      <c r="O353" s="73"/>
      <c r="P353" s="73"/>
      <c r="Q353" s="75" t="s">
        <v>88</v>
      </c>
      <c r="R353" s="75" t="s">
        <v>72</v>
      </c>
      <c r="S353" s="76" t="s">
        <v>38</v>
      </c>
    </row>
    <row r="354" s="3" customFormat="1" ht="80" customHeight="1" spans="1:19">
      <c r="A354" s="58" t="s">
        <v>650</v>
      </c>
      <c r="B354" s="59" t="s">
        <v>651</v>
      </c>
      <c r="C354" s="84"/>
      <c r="D354" s="60"/>
      <c r="E354" s="61"/>
      <c r="F354" s="62" t="s">
        <v>652</v>
      </c>
      <c r="G354" s="63">
        <f t="shared" ref="G354:P354" si="38">SUM(G355:G367)</f>
        <v>198.88</v>
      </c>
      <c r="H354" s="63">
        <f t="shared" si="38"/>
        <v>0</v>
      </c>
      <c r="I354" s="63">
        <f t="shared" si="38"/>
        <v>198.88</v>
      </c>
      <c r="J354" s="63">
        <f t="shared" si="38"/>
        <v>0</v>
      </c>
      <c r="K354" s="63">
        <f t="shared" si="38"/>
        <v>0</v>
      </c>
      <c r="L354" s="63">
        <f>M354+N354+O354+P354</f>
        <v>193.04</v>
      </c>
      <c r="M354" s="63">
        <f t="shared" si="38"/>
        <v>0</v>
      </c>
      <c r="N354" s="63">
        <f>SUM(N355:N367)-5.84</f>
        <v>193.04</v>
      </c>
      <c r="O354" s="63">
        <f t="shared" si="38"/>
        <v>0</v>
      </c>
      <c r="P354" s="63">
        <f t="shared" si="38"/>
        <v>0</v>
      </c>
      <c r="Q354" s="80"/>
      <c r="R354" s="65"/>
      <c r="S354" s="66"/>
    </row>
    <row r="355" s="3" customFormat="1" ht="64" customHeight="1" spans="1:19">
      <c r="A355" s="64">
        <v>1</v>
      </c>
      <c r="B355" s="71" t="s">
        <v>653</v>
      </c>
      <c r="C355" s="68" t="s">
        <v>30</v>
      </c>
      <c r="D355" s="60" t="s">
        <v>31</v>
      </c>
      <c r="E355" s="68" t="s">
        <v>35</v>
      </c>
      <c r="F355" s="72" t="s">
        <v>654</v>
      </c>
      <c r="G355" s="73">
        <v>0.15</v>
      </c>
      <c r="H355" s="73"/>
      <c r="I355" s="73">
        <v>0.15</v>
      </c>
      <c r="J355" s="73"/>
      <c r="K355" s="73"/>
      <c r="L355" s="73">
        <v>0.15</v>
      </c>
      <c r="M355" s="73"/>
      <c r="N355" s="73">
        <v>0.15</v>
      </c>
      <c r="O355" s="73"/>
      <c r="P355" s="73"/>
      <c r="Q355" s="75" t="s">
        <v>37</v>
      </c>
      <c r="R355" s="75" t="s">
        <v>35</v>
      </c>
      <c r="S355" s="76" t="s">
        <v>38</v>
      </c>
    </row>
    <row r="356" s="3" customFormat="1" ht="109" customHeight="1" spans="1:19">
      <c r="A356" s="64">
        <v>2</v>
      </c>
      <c r="B356" s="71" t="s">
        <v>429</v>
      </c>
      <c r="C356" s="68" t="s">
        <v>30</v>
      </c>
      <c r="D356" s="60" t="s">
        <v>31</v>
      </c>
      <c r="E356" s="68" t="s">
        <v>40</v>
      </c>
      <c r="F356" s="72" t="s">
        <v>655</v>
      </c>
      <c r="G356" s="73">
        <v>5.63</v>
      </c>
      <c r="H356" s="73"/>
      <c r="I356" s="73">
        <v>5.63</v>
      </c>
      <c r="J356" s="73"/>
      <c r="K356" s="73"/>
      <c r="L356" s="73">
        <v>5.63</v>
      </c>
      <c r="M356" s="73"/>
      <c r="N356" s="73">
        <v>5.63</v>
      </c>
      <c r="O356" s="73"/>
      <c r="P356" s="73"/>
      <c r="Q356" s="75" t="s">
        <v>37</v>
      </c>
      <c r="R356" s="75" t="s">
        <v>40</v>
      </c>
      <c r="S356" s="76" t="s">
        <v>38</v>
      </c>
    </row>
    <row r="357" s="3" customFormat="1" ht="91" customHeight="1" spans="1:19">
      <c r="A357" s="64">
        <v>3</v>
      </c>
      <c r="B357" s="71" t="s">
        <v>656</v>
      </c>
      <c r="C357" s="68" t="s">
        <v>30</v>
      </c>
      <c r="D357" s="60" t="s">
        <v>78</v>
      </c>
      <c r="E357" s="68" t="s">
        <v>43</v>
      </c>
      <c r="F357" s="72" t="s">
        <v>657</v>
      </c>
      <c r="G357" s="73">
        <v>4.95</v>
      </c>
      <c r="H357" s="73"/>
      <c r="I357" s="73">
        <v>4.95</v>
      </c>
      <c r="J357" s="73"/>
      <c r="K357" s="73"/>
      <c r="L357" s="73">
        <v>4.95</v>
      </c>
      <c r="M357" s="73"/>
      <c r="N357" s="73">
        <v>4.95</v>
      </c>
      <c r="O357" s="73"/>
      <c r="P357" s="73"/>
      <c r="Q357" s="75" t="s">
        <v>37</v>
      </c>
      <c r="R357" s="75" t="s">
        <v>43</v>
      </c>
      <c r="S357" s="76" t="s">
        <v>38</v>
      </c>
    </row>
    <row r="358" s="3" customFormat="1" ht="97" customHeight="1" spans="1:19">
      <c r="A358" s="64">
        <v>4</v>
      </c>
      <c r="B358" s="71" t="s">
        <v>658</v>
      </c>
      <c r="C358" s="68" t="s">
        <v>30</v>
      </c>
      <c r="D358" s="60" t="s">
        <v>78</v>
      </c>
      <c r="E358" s="68" t="s">
        <v>43</v>
      </c>
      <c r="F358" s="72" t="s">
        <v>659</v>
      </c>
      <c r="G358" s="73">
        <v>4.59</v>
      </c>
      <c r="H358" s="73"/>
      <c r="I358" s="73">
        <v>4.59</v>
      </c>
      <c r="J358" s="73"/>
      <c r="K358" s="73"/>
      <c r="L358" s="73">
        <v>4.59</v>
      </c>
      <c r="M358" s="73"/>
      <c r="N358" s="73">
        <v>4.59</v>
      </c>
      <c r="O358" s="73"/>
      <c r="P358" s="73"/>
      <c r="Q358" s="75" t="s">
        <v>37</v>
      </c>
      <c r="R358" s="75" t="s">
        <v>43</v>
      </c>
      <c r="S358" s="76" t="s">
        <v>38</v>
      </c>
    </row>
    <row r="359" s="3" customFormat="1" ht="87" customHeight="1" spans="1:19">
      <c r="A359" s="64">
        <v>6</v>
      </c>
      <c r="B359" s="71" t="s">
        <v>660</v>
      </c>
      <c r="C359" s="68" t="s">
        <v>30</v>
      </c>
      <c r="D359" s="60" t="s">
        <v>78</v>
      </c>
      <c r="E359" s="68" t="s">
        <v>43</v>
      </c>
      <c r="F359" s="72" t="s">
        <v>661</v>
      </c>
      <c r="G359" s="73">
        <v>0.9</v>
      </c>
      <c r="H359" s="73"/>
      <c r="I359" s="73">
        <v>0.9</v>
      </c>
      <c r="J359" s="73"/>
      <c r="K359" s="73"/>
      <c r="L359" s="73">
        <v>0.9</v>
      </c>
      <c r="M359" s="73"/>
      <c r="N359" s="73">
        <v>0.9</v>
      </c>
      <c r="O359" s="73"/>
      <c r="P359" s="73"/>
      <c r="Q359" s="75" t="s">
        <v>37</v>
      </c>
      <c r="R359" s="75" t="s">
        <v>43</v>
      </c>
      <c r="S359" s="76" t="s">
        <v>38</v>
      </c>
    </row>
    <row r="360" s="3" customFormat="1" ht="306" customHeight="1" spans="1:19">
      <c r="A360" s="64">
        <v>7</v>
      </c>
      <c r="B360" s="71" t="s">
        <v>662</v>
      </c>
      <c r="C360" s="68" t="s">
        <v>30</v>
      </c>
      <c r="D360" s="81" t="s">
        <v>78</v>
      </c>
      <c r="E360" s="68" t="s">
        <v>50</v>
      </c>
      <c r="F360" s="72" t="s">
        <v>663</v>
      </c>
      <c r="G360" s="73">
        <v>12.96</v>
      </c>
      <c r="H360" s="73"/>
      <c r="I360" s="73">
        <v>12.96</v>
      </c>
      <c r="J360" s="73"/>
      <c r="K360" s="73"/>
      <c r="L360" s="73">
        <v>12.96</v>
      </c>
      <c r="M360" s="73"/>
      <c r="N360" s="73">
        <v>12.96</v>
      </c>
      <c r="O360" s="73"/>
      <c r="P360" s="73"/>
      <c r="Q360" s="76" t="s">
        <v>37</v>
      </c>
      <c r="R360" s="75" t="s">
        <v>50</v>
      </c>
      <c r="S360" s="76" t="s">
        <v>38</v>
      </c>
    </row>
    <row r="361" s="3" customFormat="1" ht="277" customHeight="1" spans="1:19">
      <c r="A361" s="64">
        <v>8</v>
      </c>
      <c r="B361" s="71" t="s">
        <v>664</v>
      </c>
      <c r="C361" s="68" t="s">
        <v>30</v>
      </c>
      <c r="D361" s="60" t="s">
        <v>31</v>
      </c>
      <c r="E361" s="68" t="s">
        <v>53</v>
      </c>
      <c r="F361" s="72" t="s">
        <v>665</v>
      </c>
      <c r="G361" s="73">
        <v>54.42</v>
      </c>
      <c r="H361" s="73"/>
      <c r="I361" s="73">
        <v>54.42</v>
      </c>
      <c r="J361" s="73"/>
      <c r="K361" s="73"/>
      <c r="L361" s="73">
        <v>54.42</v>
      </c>
      <c r="M361" s="73"/>
      <c r="N361" s="73">
        <v>54.42</v>
      </c>
      <c r="O361" s="73"/>
      <c r="P361" s="73"/>
      <c r="Q361" s="75" t="s">
        <v>37</v>
      </c>
      <c r="R361" s="75" t="s">
        <v>53</v>
      </c>
      <c r="S361" s="76" t="s">
        <v>38</v>
      </c>
    </row>
    <row r="362" s="3" customFormat="1" ht="228" customHeight="1" spans="1:19">
      <c r="A362" s="64">
        <v>9</v>
      </c>
      <c r="B362" s="71" t="s">
        <v>451</v>
      </c>
      <c r="C362" s="68" t="s">
        <v>30</v>
      </c>
      <c r="D362" s="60" t="s">
        <v>78</v>
      </c>
      <c r="E362" s="68" t="s">
        <v>56</v>
      </c>
      <c r="F362" s="72" t="s">
        <v>666</v>
      </c>
      <c r="G362" s="73">
        <v>8.07</v>
      </c>
      <c r="H362" s="73"/>
      <c r="I362" s="73">
        <v>8.07</v>
      </c>
      <c r="J362" s="73"/>
      <c r="K362" s="73"/>
      <c r="L362" s="73">
        <v>8.07</v>
      </c>
      <c r="M362" s="73"/>
      <c r="N362" s="73">
        <v>8.07</v>
      </c>
      <c r="O362" s="73"/>
      <c r="P362" s="73"/>
      <c r="Q362" s="75" t="s">
        <v>37</v>
      </c>
      <c r="R362" s="75" t="s">
        <v>56</v>
      </c>
      <c r="S362" s="76" t="s">
        <v>38</v>
      </c>
    </row>
    <row r="363" s="3" customFormat="1" ht="409" customHeight="1" spans="1:19">
      <c r="A363" s="64">
        <v>10</v>
      </c>
      <c r="B363" s="71" t="s">
        <v>667</v>
      </c>
      <c r="C363" s="68" t="s">
        <v>30</v>
      </c>
      <c r="D363" s="60" t="s">
        <v>78</v>
      </c>
      <c r="E363" s="68" t="s">
        <v>82</v>
      </c>
      <c r="F363" s="72" t="s">
        <v>668</v>
      </c>
      <c r="G363" s="73">
        <v>34.14</v>
      </c>
      <c r="H363" s="73"/>
      <c r="I363" s="73">
        <v>34.14</v>
      </c>
      <c r="J363" s="73"/>
      <c r="K363" s="73"/>
      <c r="L363" s="73">
        <v>34.14</v>
      </c>
      <c r="M363" s="73"/>
      <c r="N363" s="73">
        <v>34.14</v>
      </c>
      <c r="O363" s="73"/>
      <c r="P363" s="73"/>
      <c r="Q363" s="75" t="s">
        <v>37</v>
      </c>
      <c r="R363" s="75" t="s">
        <v>82</v>
      </c>
      <c r="S363" s="76" t="s">
        <v>38</v>
      </c>
    </row>
    <row r="364" s="3" customFormat="1" ht="168" customHeight="1" spans="1:19">
      <c r="A364" s="64">
        <v>11</v>
      </c>
      <c r="B364" s="71" t="s">
        <v>669</v>
      </c>
      <c r="C364" s="68" t="s">
        <v>30</v>
      </c>
      <c r="D364" s="60" t="s">
        <v>31</v>
      </c>
      <c r="E364" s="68" t="s">
        <v>65</v>
      </c>
      <c r="F364" s="72" t="s">
        <v>670</v>
      </c>
      <c r="G364" s="73">
        <v>2.65</v>
      </c>
      <c r="H364" s="73"/>
      <c r="I364" s="73">
        <v>2.65</v>
      </c>
      <c r="J364" s="73"/>
      <c r="K364" s="73"/>
      <c r="L364" s="73">
        <v>2.65</v>
      </c>
      <c r="M364" s="73"/>
      <c r="N364" s="73">
        <v>2.65</v>
      </c>
      <c r="O364" s="73"/>
      <c r="P364" s="73"/>
      <c r="Q364" s="75" t="s">
        <v>37</v>
      </c>
      <c r="R364" s="75" t="s">
        <v>65</v>
      </c>
      <c r="S364" s="76" t="s">
        <v>38</v>
      </c>
    </row>
    <row r="365" s="3" customFormat="1" ht="270" customHeight="1" spans="1:19">
      <c r="A365" s="64">
        <v>12</v>
      </c>
      <c r="B365" s="71" t="s">
        <v>671</v>
      </c>
      <c r="C365" s="68" t="s">
        <v>30</v>
      </c>
      <c r="D365" s="60" t="s">
        <v>31</v>
      </c>
      <c r="E365" s="68" t="s">
        <v>69</v>
      </c>
      <c r="F365" s="72" t="s">
        <v>672</v>
      </c>
      <c r="G365" s="73">
        <v>15.44</v>
      </c>
      <c r="H365" s="73"/>
      <c r="I365" s="73">
        <v>15.44</v>
      </c>
      <c r="J365" s="73"/>
      <c r="K365" s="73"/>
      <c r="L365" s="73">
        <v>15.44</v>
      </c>
      <c r="M365" s="73"/>
      <c r="N365" s="73">
        <v>15.44</v>
      </c>
      <c r="O365" s="73"/>
      <c r="P365" s="73"/>
      <c r="Q365" s="75" t="s">
        <v>37</v>
      </c>
      <c r="R365" s="75" t="s">
        <v>69</v>
      </c>
      <c r="S365" s="76" t="s">
        <v>38</v>
      </c>
    </row>
    <row r="366" s="3" customFormat="1" ht="363" customHeight="1" spans="1:19">
      <c r="A366" s="64">
        <v>13</v>
      </c>
      <c r="B366" s="71" t="s">
        <v>673</v>
      </c>
      <c r="C366" s="68" t="s">
        <v>30</v>
      </c>
      <c r="D366" s="60" t="s">
        <v>78</v>
      </c>
      <c r="E366" s="68" t="s">
        <v>72</v>
      </c>
      <c r="F366" s="72" t="s">
        <v>674</v>
      </c>
      <c r="G366" s="73">
        <v>33.77</v>
      </c>
      <c r="H366" s="73"/>
      <c r="I366" s="73">
        <v>33.77</v>
      </c>
      <c r="J366" s="73"/>
      <c r="K366" s="73"/>
      <c r="L366" s="73">
        <v>33.77</v>
      </c>
      <c r="M366" s="73"/>
      <c r="N366" s="73">
        <v>33.77</v>
      </c>
      <c r="O366" s="73"/>
      <c r="P366" s="73"/>
      <c r="Q366" s="75" t="s">
        <v>37</v>
      </c>
      <c r="R366" s="75" t="s">
        <v>72</v>
      </c>
      <c r="S366" s="76" t="s">
        <v>38</v>
      </c>
    </row>
    <row r="367" s="3" customFormat="1" ht="121" customHeight="1" spans="1:19">
      <c r="A367" s="64">
        <v>14</v>
      </c>
      <c r="B367" s="71" t="s">
        <v>675</v>
      </c>
      <c r="C367" s="68" t="s">
        <v>30</v>
      </c>
      <c r="D367" s="60" t="s">
        <v>78</v>
      </c>
      <c r="E367" s="68" t="s">
        <v>79</v>
      </c>
      <c r="F367" s="72" t="s">
        <v>676</v>
      </c>
      <c r="G367" s="73">
        <f>17.1+4.11</f>
        <v>21.21</v>
      </c>
      <c r="H367" s="73"/>
      <c r="I367" s="73">
        <v>21.21</v>
      </c>
      <c r="J367" s="73"/>
      <c r="K367" s="73"/>
      <c r="L367" s="73">
        <f>17.1+4.11</f>
        <v>21.21</v>
      </c>
      <c r="M367" s="73"/>
      <c r="N367" s="73">
        <v>21.21</v>
      </c>
      <c r="O367" s="73"/>
      <c r="P367" s="73"/>
      <c r="Q367" s="75" t="s">
        <v>37</v>
      </c>
      <c r="R367" s="75" t="s">
        <v>79</v>
      </c>
      <c r="S367" s="76" t="s">
        <v>38</v>
      </c>
    </row>
    <row r="368" s="3" customFormat="1" ht="80" customHeight="1" spans="1:19">
      <c r="A368" s="58" t="s">
        <v>677</v>
      </c>
      <c r="B368" s="59" t="s">
        <v>678</v>
      </c>
      <c r="C368" s="60"/>
      <c r="D368" s="60"/>
      <c r="E368" s="61"/>
      <c r="F368" s="62" t="s">
        <v>679</v>
      </c>
      <c r="G368" s="63">
        <f t="shared" ref="G368:P368" si="39">G369+G372+G374</f>
        <v>1010</v>
      </c>
      <c r="H368" s="63">
        <f t="shared" si="39"/>
        <v>1010</v>
      </c>
      <c r="I368" s="63">
        <f t="shared" si="39"/>
        <v>0</v>
      </c>
      <c r="J368" s="63">
        <f t="shared" si="39"/>
        <v>0</v>
      </c>
      <c r="K368" s="63">
        <f t="shared" si="39"/>
        <v>0</v>
      </c>
      <c r="L368" s="63">
        <f t="shared" si="39"/>
        <v>984.9</v>
      </c>
      <c r="M368" s="63">
        <f t="shared" si="39"/>
        <v>984.9</v>
      </c>
      <c r="N368" s="63">
        <f t="shared" si="39"/>
        <v>0</v>
      </c>
      <c r="O368" s="63">
        <f t="shared" si="39"/>
        <v>0</v>
      </c>
      <c r="P368" s="63">
        <f t="shared" si="39"/>
        <v>0</v>
      </c>
      <c r="Q368" s="64"/>
      <c r="R368" s="65"/>
      <c r="S368" s="66"/>
    </row>
    <row r="369" s="3" customFormat="1" ht="62" customHeight="1" spans="1:19">
      <c r="A369" s="67" t="s">
        <v>26</v>
      </c>
      <c r="B369" s="59" t="s">
        <v>680</v>
      </c>
      <c r="C369" s="60"/>
      <c r="D369" s="60"/>
      <c r="E369" s="61"/>
      <c r="F369" s="62" t="s">
        <v>681</v>
      </c>
      <c r="G369" s="63">
        <f t="shared" ref="G369:P369" si="40">G370+G371</f>
        <v>540</v>
      </c>
      <c r="H369" s="63">
        <f t="shared" si="40"/>
        <v>540</v>
      </c>
      <c r="I369" s="63">
        <f t="shared" si="40"/>
        <v>0</v>
      </c>
      <c r="J369" s="63">
        <f t="shared" si="40"/>
        <v>0</v>
      </c>
      <c r="K369" s="63">
        <f t="shared" si="40"/>
        <v>0</v>
      </c>
      <c r="L369" s="63">
        <f t="shared" si="40"/>
        <v>517.9</v>
      </c>
      <c r="M369" s="63">
        <f t="shared" si="40"/>
        <v>517.9</v>
      </c>
      <c r="N369" s="63">
        <f t="shared" si="40"/>
        <v>0</v>
      </c>
      <c r="O369" s="63">
        <f t="shared" si="40"/>
        <v>0</v>
      </c>
      <c r="P369" s="63">
        <f t="shared" si="40"/>
        <v>0</v>
      </c>
      <c r="Q369" s="64"/>
      <c r="R369" s="65"/>
      <c r="S369" s="66"/>
    </row>
    <row r="370" s="3" customFormat="1" ht="84" customHeight="1" spans="1:19">
      <c r="A370" s="64">
        <v>1</v>
      </c>
      <c r="B370" s="71" t="s">
        <v>682</v>
      </c>
      <c r="C370" s="68" t="s">
        <v>30</v>
      </c>
      <c r="D370" s="60" t="s">
        <v>31</v>
      </c>
      <c r="E370" s="68" t="s">
        <v>32</v>
      </c>
      <c r="F370" s="72" t="s">
        <v>683</v>
      </c>
      <c r="G370" s="73">
        <v>300</v>
      </c>
      <c r="H370" s="73">
        <v>300</v>
      </c>
      <c r="I370" s="73"/>
      <c r="J370" s="73"/>
      <c r="K370" s="73"/>
      <c r="L370" s="73">
        <f>M370</f>
        <v>277.9</v>
      </c>
      <c r="M370" s="73">
        <f>300-20-2.1</f>
        <v>277.9</v>
      </c>
      <c r="N370" s="73"/>
      <c r="O370" s="73"/>
      <c r="P370" s="73"/>
      <c r="Q370" s="75" t="s">
        <v>88</v>
      </c>
      <c r="R370" s="75" t="s">
        <v>88</v>
      </c>
      <c r="S370" s="76" t="s">
        <v>38</v>
      </c>
    </row>
    <row r="371" s="4" customFormat="1" ht="95" customHeight="1" spans="1:19">
      <c r="A371" s="89">
        <v>2</v>
      </c>
      <c r="B371" s="77" t="s">
        <v>684</v>
      </c>
      <c r="C371" s="76" t="s">
        <v>30</v>
      </c>
      <c r="D371" s="60" t="s">
        <v>31</v>
      </c>
      <c r="E371" s="90" t="s">
        <v>685</v>
      </c>
      <c r="F371" s="77" t="s">
        <v>686</v>
      </c>
      <c r="G371" s="73">
        <v>240</v>
      </c>
      <c r="H371" s="73">
        <v>240</v>
      </c>
      <c r="I371" s="73"/>
      <c r="J371" s="73"/>
      <c r="K371" s="73"/>
      <c r="L371" s="73">
        <f>M371</f>
        <v>240</v>
      </c>
      <c r="M371" s="73">
        <v>240</v>
      </c>
      <c r="N371" s="73"/>
      <c r="O371" s="73"/>
      <c r="P371" s="73"/>
      <c r="Q371" s="75" t="s">
        <v>88</v>
      </c>
      <c r="R371" s="76" t="s">
        <v>72</v>
      </c>
      <c r="S371" s="76" t="s">
        <v>38</v>
      </c>
    </row>
    <row r="372" s="3" customFormat="1" ht="55" customHeight="1" spans="1:19">
      <c r="A372" s="67" t="s">
        <v>177</v>
      </c>
      <c r="B372" s="59" t="s">
        <v>687</v>
      </c>
      <c r="C372" s="60"/>
      <c r="D372" s="60"/>
      <c r="E372" s="61"/>
      <c r="F372" s="62" t="s">
        <v>688</v>
      </c>
      <c r="G372" s="63">
        <f t="shared" ref="G372:P372" si="41">SUM(G373:G373)</f>
        <v>20</v>
      </c>
      <c r="H372" s="63">
        <f t="shared" si="41"/>
        <v>20</v>
      </c>
      <c r="I372" s="63">
        <f t="shared" si="41"/>
        <v>0</v>
      </c>
      <c r="J372" s="63">
        <f t="shared" si="41"/>
        <v>0</v>
      </c>
      <c r="K372" s="63">
        <f t="shared" si="41"/>
        <v>0</v>
      </c>
      <c r="L372" s="63">
        <f t="shared" si="41"/>
        <v>20</v>
      </c>
      <c r="M372" s="63">
        <f t="shared" si="41"/>
        <v>20</v>
      </c>
      <c r="N372" s="63">
        <f t="shared" si="41"/>
        <v>0</v>
      </c>
      <c r="O372" s="63">
        <f t="shared" si="41"/>
        <v>0</v>
      </c>
      <c r="P372" s="63">
        <f t="shared" si="41"/>
        <v>0</v>
      </c>
      <c r="Q372" s="64"/>
      <c r="R372" s="65"/>
      <c r="S372" s="66"/>
    </row>
    <row r="373" s="3" customFormat="1" ht="88" customHeight="1" spans="1:19">
      <c r="A373" s="91">
        <v>1</v>
      </c>
      <c r="B373" s="71" t="s">
        <v>689</v>
      </c>
      <c r="C373" s="68" t="s">
        <v>30</v>
      </c>
      <c r="D373" s="60" t="s">
        <v>31</v>
      </c>
      <c r="E373" s="68" t="s">
        <v>75</v>
      </c>
      <c r="F373" s="72" t="s">
        <v>690</v>
      </c>
      <c r="G373" s="92">
        <v>20</v>
      </c>
      <c r="H373" s="92">
        <v>20</v>
      </c>
      <c r="I373" s="92"/>
      <c r="J373" s="92"/>
      <c r="K373" s="92"/>
      <c r="L373" s="92">
        <v>20</v>
      </c>
      <c r="M373" s="92">
        <v>20</v>
      </c>
      <c r="N373" s="92"/>
      <c r="O373" s="92"/>
      <c r="P373" s="92"/>
      <c r="Q373" s="75" t="s">
        <v>37</v>
      </c>
      <c r="R373" s="75" t="s">
        <v>75</v>
      </c>
      <c r="S373" s="76" t="s">
        <v>38</v>
      </c>
    </row>
    <row r="374" s="3" customFormat="1" ht="80" customHeight="1" spans="1:19">
      <c r="A374" s="67" t="s">
        <v>424</v>
      </c>
      <c r="B374" s="59" t="s">
        <v>691</v>
      </c>
      <c r="C374" s="84"/>
      <c r="D374" s="60"/>
      <c r="E374" s="61"/>
      <c r="F374" s="93" t="s">
        <v>692</v>
      </c>
      <c r="G374" s="63">
        <f t="shared" ref="G374:P374" si="42">SUM(G375:G376)</f>
        <v>450</v>
      </c>
      <c r="H374" s="63">
        <f t="shared" si="42"/>
        <v>450</v>
      </c>
      <c r="I374" s="63">
        <f t="shared" si="42"/>
        <v>0</v>
      </c>
      <c r="J374" s="63">
        <f t="shared" si="42"/>
        <v>0</v>
      </c>
      <c r="K374" s="63">
        <f t="shared" si="42"/>
        <v>0</v>
      </c>
      <c r="L374" s="63">
        <f t="shared" si="42"/>
        <v>447</v>
      </c>
      <c r="M374" s="63">
        <f t="shared" si="42"/>
        <v>447</v>
      </c>
      <c r="N374" s="63">
        <f t="shared" si="42"/>
        <v>0</v>
      </c>
      <c r="O374" s="63">
        <f t="shared" si="42"/>
        <v>0</v>
      </c>
      <c r="P374" s="63">
        <f t="shared" si="42"/>
        <v>0</v>
      </c>
      <c r="Q374" s="64"/>
      <c r="R374" s="65"/>
      <c r="S374" s="64"/>
    </row>
    <row r="375" s="3" customFormat="1" ht="95" customHeight="1" spans="1:19">
      <c r="A375" s="64">
        <v>1</v>
      </c>
      <c r="B375" s="71" t="s">
        <v>693</v>
      </c>
      <c r="C375" s="68" t="s">
        <v>30</v>
      </c>
      <c r="D375" s="60" t="s">
        <v>78</v>
      </c>
      <c r="E375" s="68" t="s">
        <v>82</v>
      </c>
      <c r="F375" s="72" t="s">
        <v>694</v>
      </c>
      <c r="G375" s="92">
        <v>180</v>
      </c>
      <c r="H375" s="92">
        <f>180</f>
        <v>180</v>
      </c>
      <c r="I375" s="92"/>
      <c r="J375" s="92"/>
      <c r="K375" s="92"/>
      <c r="L375" s="92">
        <f>M375</f>
        <v>178.5</v>
      </c>
      <c r="M375" s="92">
        <f>180-1.5</f>
        <v>178.5</v>
      </c>
      <c r="N375" s="92"/>
      <c r="O375" s="92"/>
      <c r="P375" s="92"/>
      <c r="Q375" s="75" t="s">
        <v>37</v>
      </c>
      <c r="R375" s="76" t="s">
        <v>695</v>
      </c>
      <c r="S375" s="76" t="s">
        <v>38</v>
      </c>
    </row>
    <row r="376" s="3" customFormat="1" ht="95" customHeight="1" spans="1:19">
      <c r="A376" s="64">
        <v>2</v>
      </c>
      <c r="B376" s="71" t="s">
        <v>696</v>
      </c>
      <c r="C376" s="68" t="s">
        <v>30</v>
      </c>
      <c r="D376" s="60" t="s">
        <v>78</v>
      </c>
      <c r="E376" s="68" t="s">
        <v>72</v>
      </c>
      <c r="F376" s="72" t="s">
        <v>697</v>
      </c>
      <c r="G376" s="92">
        <v>270</v>
      </c>
      <c r="H376" s="92">
        <f>270</f>
        <v>270</v>
      </c>
      <c r="I376" s="92"/>
      <c r="J376" s="92"/>
      <c r="K376" s="92"/>
      <c r="L376" s="92">
        <f>M376</f>
        <v>268.5</v>
      </c>
      <c r="M376" s="92">
        <f>270-1.5</f>
        <v>268.5</v>
      </c>
      <c r="N376" s="92"/>
      <c r="O376" s="92"/>
      <c r="P376" s="92"/>
      <c r="Q376" s="75" t="s">
        <v>37</v>
      </c>
      <c r="R376" s="76" t="s">
        <v>695</v>
      </c>
      <c r="S376" s="76" t="s">
        <v>38</v>
      </c>
    </row>
    <row r="377" s="3" customFormat="1" ht="80" customHeight="1" spans="1:19">
      <c r="A377" s="67" t="s">
        <v>698</v>
      </c>
      <c r="B377" s="94" t="s">
        <v>699</v>
      </c>
      <c r="C377" s="84"/>
      <c r="D377" s="60"/>
      <c r="E377" s="61"/>
      <c r="F377" s="62" t="s">
        <v>700</v>
      </c>
      <c r="G377" s="63">
        <f t="shared" ref="G377:P377" si="43">G378+G379</f>
        <v>534</v>
      </c>
      <c r="H377" s="63">
        <f t="shared" si="43"/>
        <v>484</v>
      </c>
      <c r="I377" s="63">
        <f t="shared" si="43"/>
        <v>50</v>
      </c>
      <c r="J377" s="63">
        <f t="shared" si="43"/>
        <v>0</v>
      </c>
      <c r="K377" s="63">
        <f t="shared" si="43"/>
        <v>0</v>
      </c>
      <c r="L377" s="63">
        <f t="shared" si="43"/>
        <v>531.69</v>
      </c>
      <c r="M377" s="63">
        <f t="shared" si="43"/>
        <v>481.69</v>
      </c>
      <c r="N377" s="63">
        <f t="shared" si="43"/>
        <v>50</v>
      </c>
      <c r="O377" s="63">
        <f t="shared" si="43"/>
        <v>0</v>
      </c>
      <c r="P377" s="63">
        <f t="shared" si="43"/>
        <v>0</v>
      </c>
      <c r="Q377" s="80"/>
      <c r="R377" s="65"/>
      <c r="S377" s="66"/>
    </row>
    <row r="378" s="3" customFormat="1" ht="95" customHeight="1" spans="1:19">
      <c r="A378" s="64">
        <v>1</v>
      </c>
      <c r="B378" s="95" t="s">
        <v>701</v>
      </c>
      <c r="C378" s="68" t="s">
        <v>30</v>
      </c>
      <c r="D378" s="60" t="s">
        <v>31</v>
      </c>
      <c r="E378" s="68" t="s">
        <v>75</v>
      </c>
      <c r="F378" s="72" t="s">
        <v>702</v>
      </c>
      <c r="G378" s="92">
        <v>282</v>
      </c>
      <c r="H378" s="92">
        <v>282</v>
      </c>
      <c r="I378" s="92"/>
      <c r="J378" s="92"/>
      <c r="K378" s="92"/>
      <c r="L378" s="92">
        <f>M378+N378</f>
        <v>281</v>
      </c>
      <c r="M378" s="92">
        <f>282-1</f>
        <v>281</v>
      </c>
      <c r="N378" s="92"/>
      <c r="O378" s="92"/>
      <c r="P378" s="92"/>
      <c r="Q378" s="75" t="s">
        <v>37</v>
      </c>
      <c r="R378" s="75" t="s">
        <v>695</v>
      </c>
      <c r="S378" s="76" t="s">
        <v>38</v>
      </c>
    </row>
    <row r="379" s="3" customFormat="1" ht="107" customHeight="1" spans="1:19">
      <c r="A379" s="64">
        <v>2</v>
      </c>
      <c r="B379" s="71" t="s">
        <v>703</v>
      </c>
      <c r="C379" s="68" t="s">
        <v>30</v>
      </c>
      <c r="D379" s="60" t="s">
        <v>31</v>
      </c>
      <c r="E379" s="68" t="s">
        <v>75</v>
      </c>
      <c r="F379" s="72" t="s">
        <v>704</v>
      </c>
      <c r="G379" s="92">
        <v>252</v>
      </c>
      <c r="H379" s="92">
        <f>202</f>
        <v>202</v>
      </c>
      <c r="I379" s="92">
        <v>50</v>
      </c>
      <c r="J379" s="92"/>
      <c r="K379" s="92"/>
      <c r="L379" s="92">
        <f>M379+N379</f>
        <v>250.69</v>
      </c>
      <c r="M379" s="92">
        <f>202-1.31</f>
        <v>200.69</v>
      </c>
      <c r="N379" s="92">
        <v>50</v>
      </c>
      <c r="O379" s="92"/>
      <c r="P379" s="92"/>
      <c r="Q379" s="75" t="s">
        <v>37</v>
      </c>
      <c r="R379" s="75" t="s">
        <v>75</v>
      </c>
      <c r="S379" s="76" t="s">
        <v>38</v>
      </c>
    </row>
    <row r="380" s="3" customFormat="1" ht="65" customHeight="1" spans="1:19">
      <c r="A380" s="67" t="s">
        <v>705</v>
      </c>
      <c r="B380" s="59" t="s">
        <v>706</v>
      </c>
      <c r="C380" s="60"/>
      <c r="D380" s="60"/>
      <c r="E380" s="61"/>
      <c r="F380" s="93" t="s">
        <v>707</v>
      </c>
      <c r="G380" s="63">
        <f t="shared" ref="G380:P380" si="44">G381+G388+G400+G414</f>
        <v>1891.052</v>
      </c>
      <c r="H380" s="63">
        <f t="shared" si="44"/>
        <v>120</v>
      </c>
      <c r="I380" s="63">
        <f t="shared" si="44"/>
        <v>1771.052</v>
      </c>
      <c r="J380" s="63">
        <f t="shared" si="44"/>
        <v>0</v>
      </c>
      <c r="K380" s="63">
        <f t="shared" si="44"/>
        <v>0</v>
      </c>
      <c r="L380" s="63">
        <f t="shared" si="44"/>
        <v>1891.052</v>
      </c>
      <c r="M380" s="63">
        <f t="shared" si="44"/>
        <v>120</v>
      </c>
      <c r="N380" s="63">
        <f t="shared" si="44"/>
        <v>1771.052</v>
      </c>
      <c r="O380" s="63">
        <f t="shared" si="44"/>
        <v>0</v>
      </c>
      <c r="P380" s="63">
        <f t="shared" si="44"/>
        <v>0</v>
      </c>
      <c r="Q380" s="64"/>
      <c r="R380" s="65"/>
      <c r="S380" s="66"/>
    </row>
    <row r="381" s="3" customFormat="1" ht="80" customHeight="1" spans="1:19">
      <c r="A381" s="67" t="s">
        <v>26</v>
      </c>
      <c r="B381" s="94" t="s">
        <v>708</v>
      </c>
      <c r="C381" s="68" t="s">
        <v>30</v>
      </c>
      <c r="D381" s="60" t="s">
        <v>31</v>
      </c>
      <c r="E381" s="69" t="s">
        <v>32</v>
      </c>
      <c r="F381" s="62" t="s">
        <v>709</v>
      </c>
      <c r="G381" s="96">
        <f>SUM(G382:G387)</f>
        <v>567</v>
      </c>
      <c r="H381" s="96">
        <v>0</v>
      </c>
      <c r="I381" s="96">
        <v>567</v>
      </c>
      <c r="J381" s="96"/>
      <c r="K381" s="96"/>
      <c r="L381" s="96">
        <f>SUM(L382:L387)</f>
        <v>567</v>
      </c>
      <c r="M381" s="96">
        <v>0</v>
      </c>
      <c r="N381" s="96">
        <v>567</v>
      </c>
      <c r="O381" s="96"/>
      <c r="P381" s="96"/>
      <c r="Q381" s="80"/>
      <c r="R381" s="65"/>
      <c r="S381" s="76" t="s">
        <v>38</v>
      </c>
    </row>
    <row r="382" s="3" customFormat="1" ht="80" customHeight="1" spans="1:19">
      <c r="A382" s="64">
        <v>1</v>
      </c>
      <c r="B382" s="95" t="s">
        <v>710</v>
      </c>
      <c r="C382" s="68" t="s">
        <v>30</v>
      </c>
      <c r="D382" s="60" t="s">
        <v>31</v>
      </c>
      <c r="E382" s="68" t="s">
        <v>711</v>
      </c>
      <c r="F382" s="72" t="s">
        <v>712</v>
      </c>
      <c r="G382" s="92">
        <v>72</v>
      </c>
      <c r="H382" s="92"/>
      <c r="I382" s="92">
        <v>72</v>
      </c>
      <c r="J382" s="92"/>
      <c r="K382" s="92"/>
      <c r="L382" s="92">
        <v>72</v>
      </c>
      <c r="M382" s="92"/>
      <c r="N382" s="92">
        <v>72</v>
      </c>
      <c r="O382" s="92"/>
      <c r="P382" s="92"/>
      <c r="Q382" s="75" t="s">
        <v>37</v>
      </c>
      <c r="R382" s="68" t="s">
        <v>711</v>
      </c>
      <c r="S382" s="76" t="s">
        <v>38</v>
      </c>
    </row>
    <row r="383" s="3" customFormat="1" ht="80" customHeight="1" spans="1:19">
      <c r="A383" s="64">
        <v>2</v>
      </c>
      <c r="B383" s="95" t="s">
        <v>713</v>
      </c>
      <c r="C383" s="68" t="s">
        <v>30</v>
      </c>
      <c r="D383" s="60" t="s">
        <v>31</v>
      </c>
      <c r="E383" s="68" t="s">
        <v>714</v>
      </c>
      <c r="F383" s="72" t="s">
        <v>715</v>
      </c>
      <c r="G383" s="92">
        <v>18</v>
      </c>
      <c r="H383" s="92"/>
      <c r="I383" s="92">
        <v>18</v>
      </c>
      <c r="J383" s="92"/>
      <c r="K383" s="92"/>
      <c r="L383" s="92">
        <v>18</v>
      </c>
      <c r="M383" s="92"/>
      <c r="N383" s="92">
        <v>18</v>
      </c>
      <c r="O383" s="92"/>
      <c r="P383" s="92"/>
      <c r="Q383" s="75" t="s">
        <v>37</v>
      </c>
      <c r="R383" s="68" t="s">
        <v>714</v>
      </c>
      <c r="S383" s="76" t="s">
        <v>38</v>
      </c>
    </row>
    <row r="384" s="3" customFormat="1" ht="80" customHeight="1" spans="1:19">
      <c r="A384" s="64">
        <v>3</v>
      </c>
      <c r="B384" s="95" t="s">
        <v>716</v>
      </c>
      <c r="C384" s="68" t="s">
        <v>30</v>
      </c>
      <c r="D384" s="60" t="s">
        <v>31</v>
      </c>
      <c r="E384" s="68" t="s">
        <v>717</v>
      </c>
      <c r="F384" s="72" t="s">
        <v>718</v>
      </c>
      <c r="G384" s="92">
        <v>18</v>
      </c>
      <c r="H384" s="92"/>
      <c r="I384" s="92">
        <v>18</v>
      </c>
      <c r="J384" s="92"/>
      <c r="K384" s="92"/>
      <c r="L384" s="92">
        <v>18</v>
      </c>
      <c r="M384" s="92"/>
      <c r="N384" s="92">
        <v>18</v>
      </c>
      <c r="O384" s="92"/>
      <c r="P384" s="92"/>
      <c r="Q384" s="75" t="s">
        <v>37</v>
      </c>
      <c r="R384" s="68" t="s">
        <v>717</v>
      </c>
      <c r="S384" s="76" t="s">
        <v>38</v>
      </c>
    </row>
    <row r="385" s="3" customFormat="1" ht="80" customHeight="1" spans="1:19">
      <c r="A385" s="64">
        <v>4</v>
      </c>
      <c r="B385" s="71" t="s">
        <v>719</v>
      </c>
      <c r="C385" s="68" t="s">
        <v>30</v>
      </c>
      <c r="D385" s="60" t="s">
        <v>31</v>
      </c>
      <c r="E385" s="68" t="s">
        <v>720</v>
      </c>
      <c r="F385" s="72" t="s">
        <v>721</v>
      </c>
      <c r="G385" s="92">
        <v>216</v>
      </c>
      <c r="H385" s="92"/>
      <c r="I385" s="92">
        <v>216</v>
      </c>
      <c r="J385" s="92"/>
      <c r="K385" s="92"/>
      <c r="L385" s="92">
        <v>216</v>
      </c>
      <c r="M385" s="92"/>
      <c r="N385" s="92">
        <v>216</v>
      </c>
      <c r="O385" s="92"/>
      <c r="P385" s="92"/>
      <c r="Q385" s="75" t="s">
        <v>37</v>
      </c>
      <c r="R385" s="68" t="s">
        <v>720</v>
      </c>
      <c r="S385" s="76" t="s">
        <v>38</v>
      </c>
    </row>
    <row r="386" s="3" customFormat="1" ht="80" customHeight="1" spans="1:19">
      <c r="A386" s="64">
        <v>5</v>
      </c>
      <c r="B386" s="95" t="s">
        <v>719</v>
      </c>
      <c r="C386" s="68" t="s">
        <v>30</v>
      </c>
      <c r="D386" s="60" t="s">
        <v>31</v>
      </c>
      <c r="E386" s="68" t="s">
        <v>722</v>
      </c>
      <c r="F386" s="72" t="s">
        <v>723</v>
      </c>
      <c r="G386" s="92">
        <f>450*0.18</f>
        <v>81</v>
      </c>
      <c r="H386" s="92"/>
      <c r="I386" s="92">
        <v>81</v>
      </c>
      <c r="J386" s="92"/>
      <c r="K386" s="92"/>
      <c r="L386" s="92">
        <f>450*0.18</f>
        <v>81</v>
      </c>
      <c r="M386" s="92"/>
      <c r="N386" s="92">
        <v>81</v>
      </c>
      <c r="O386" s="92"/>
      <c r="P386" s="92"/>
      <c r="Q386" s="75" t="s">
        <v>37</v>
      </c>
      <c r="R386" s="68" t="s">
        <v>722</v>
      </c>
      <c r="S386" s="76" t="s">
        <v>38</v>
      </c>
    </row>
    <row r="387" s="3" customFormat="1" ht="80" customHeight="1" spans="1:19">
      <c r="A387" s="64">
        <v>6</v>
      </c>
      <c r="B387" s="95" t="s">
        <v>724</v>
      </c>
      <c r="C387" s="68" t="s">
        <v>30</v>
      </c>
      <c r="D387" s="60" t="s">
        <v>31</v>
      </c>
      <c r="E387" s="68" t="s">
        <v>725</v>
      </c>
      <c r="F387" s="72" t="s">
        <v>726</v>
      </c>
      <c r="G387" s="92">
        <v>162</v>
      </c>
      <c r="H387" s="92"/>
      <c r="I387" s="92">
        <v>162</v>
      </c>
      <c r="J387" s="92"/>
      <c r="K387" s="92"/>
      <c r="L387" s="92">
        <v>162</v>
      </c>
      <c r="M387" s="92"/>
      <c r="N387" s="92">
        <v>162</v>
      </c>
      <c r="O387" s="92"/>
      <c r="P387" s="92"/>
      <c r="Q387" s="75" t="s">
        <v>37</v>
      </c>
      <c r="R387" s="68" t="s">
        <v>725</v>
      </c>
      <c r="S387" s="76" t="s">
        <v>38</v>
      </c>
    </row>
    <row r="388" s="3" customFormat="1" ht="80" customHeight="1" spans="1:19">
      <c r="A388" s="67" t="s">
        <v>177</v>
      </c>
      <c r="B388" s="59" t="s">
        <v>727</v>
      </c>
      <c r="C388" s="68" t="s">
        <v>30</v>
      </c>
      <c r="D388" s="60" t="s">
        <v>31</v>
      </c>
      <c r="E388" s="69" t="s">
        <v>32</v>
      </c>
      <c r="F388" s="62" t="s">
        <v>728</v>
      </c>
      <c r="G388" s="63">
        <f t="shared" ref="G388:P388" si="45">SUM(G389:G399)</f>
        <v>328.052</v>
      </c>
      <c r="H388" s="63">
        <f t="shared" si="45"/>
        <v>0</v>
      </c>
      <c r="I388" s="63">
        <f t="shared" si="45"/>
        <v>328.052</v>
      </c>
      <c r="J388" s="63">
        <f t="shared" si="45"/>
        <v>0</v>
      </c>
      <c r="K388" s="63">
        <f t="shared" si="45"/>
        <v>0</v>
      </c>
      <c r="L388" s="63">
        <f t="shared" si="45"/>
        <v>328.052</v>
      </c>
      <c r="M388" s="63">
        <f t="shared" si="45"/>
        <v>0</v>
      </c>
      <c r="N388" s="63">
        <f t="shared" si="45"/>
        <v>328.052</v>
      </c>
      <c r="O388" s="63">
        <f t="shared" si="45"/>
        <v>0</v>
      </c>
      <c r="P388" s="63">
        <f t="shared" si="45"/>
        <v>0</v>
      </c>
      <c r="Q388" s="80"/>
      <c r="R388" s="65"/>
      <c r="S388" s="76" t="s">
        <v>38</v>
      </c>
    </row>
    <row r="389" s="3" customFormat="1" ht="87" customHeight="1" spans="1:19">
      <c r="A389" s="64">
        <v>1</v>
      </c>
      <c r="B389" s="71" t="s">
        <v>729</v>
      </c>
      <c r="C389" s="68" t="s">
        <v>30</v>
      </c>
      <c r="D389" s="60" t="s">
        <v>31</v>
      </c>
      <c r="E389" s="68" t="s">
        <v>35</v>
      </c>
      <c r="F389" s="72" t="s">
        <v>730</v>
      </c>
      <c r="G389" s="73">
        <v>16.2</v>
      </c>
      <c r="H389" s="73"/>
      <c r="I389" s="73">
        <v>16.2</v>
      </c>
      <c r="J389" s="73"/>
      <c r="K389" s="73"/>
      <c r="L389" s="73">
        <v>16.2</v>
      </c>
      <c r="M389" s="73"/>
      <c r="N389" s="73">
        <v>16.2</v>
      </c>
      <c r="O389" s="73"/>
      <c r="P389" s="73"/>
      <c r="Q389" s="75" t="s">
        <v>37</v>
      </c>
      <c r="R389" s="75" t="s">
        <v>35</v>
      </c>
      <c r="S389" s="76" t="s">
        <v>38</v>
      </c>
    </row>
    <row r="390" s="3" customFormat="1" ht="87" customHeight="1" spans="1:19">
      <c r="A390" s="64">
        <v>2</v>
      </c>
      <c r="B390" s="71" t="s">
        <v>731</v>
      </c>
      <c r="C390" s="68" t="s">
        <v>30</v>
      </c>
      <c r="D390" s="60" t="s">
        <v>31</v>
      </c>
      <c r="E390" s="68" t="s">
        <v>43</v>
      </c>
      <c r="F390" s="72" t="s">
        <v>732</v>
      </c>
      <c r="G390" s="73">
        <v>70</v>
      </c>
      <c r="H390" s="73"/>
      <c r="I390" s="73">
        <v>70</v>
      </c>
      <c r="J390" s="73"/>
      <c r="K390" s="73"/>
      <c r="L390" s="73">
        <v>70</v>
      </c>
      <c r="M390" s="73"/>
      <c r="N390" s="73">
        <v>70</v>
      </c>
      <c r="O390" s="73"/>
      <c r="P390" s="73"/>
      <c r="Q390" s="75" t="s">
        <v>37</v>
      </c>
      <c r="R390" s="75" t="s">
        <v>43</v>
      </c>
      <c r="S390" s="76" t="s">
        <v>38</v>
      </c>
    </row>
    <row r="391" s="3" customFormat="1" ht="87" customHeight="1" spans="1:19">
      <c r="A391" s="64">
        <v>3</v>
      </c>
      <c r="B391" s="71" t="s">
        <v>733</v>
      </c>
      <c r="C391" s="68" t="s">
        <v>30</v>
      </c>
      <c r="D391" s="60" t="s">
        <v>31</v>
      </c>
      <c r="E391" s="68" t="s">
        <v>50</v>
      </c>
      <c r="F391" s="72" t="s">
        <v>734</v>
      </c>
      <c r="G391" s="73">
        <v>7.46</v>
      </c>
      <c r="H391" s="73"/>
      <c r="I391" s="73">
        <v>7.46</v>
      </c>
      <c r="J391" s="73"/>
      <c r="K391" s="73"/>
      <c r="L391" s="73">
        <v>7.46</v>
      </c>
      <c r="M391" s="73"/>
      <c r="N391" s="73">
        <v>7.46</v>
      </c>
      <c r="O391" s="73"/>
      <c r="P391" s="73"/>
      <c r="Q391" s="75" t="s">
        <v>37</v>
      </c>
      <c r="R391" s="75" t="s">
        <v>50</v>
      </c>
      <c r="S391" s="76" t="s">
        <v>38</v>
      </c>
    </row>
    <row r="392" s="3" customFormat="1" ht="109" customHeight="1" spans="1:19">
      <c r="A392" s="64">
        <v>4</v>
      </c>
      <c r="B392" s="71" t="s">
        <v>735</v>
      </c>
      <c r="C392" s="68" t="s">
        <v>30</v>
      </c>
      <c r="D392" s="60" t="s">
        <v>31</v>
      </c>
      <c r="E392" s="68" t="s">
        <v>53</v>
      </c>
      <c r="F392" s="72" t="s">
        <v>736</v>
      </c>
      <c r="G392" s="73">
        <v>50.232</v>
      </c>
      <c r="H392" s="73"/>
      <c r="I392" s="73">
        <v>50.232</v>
      </c>
      <c r="J392" s="73"/>
      <c r="K392" s="73"/>
      <c r="L392" s="73">
        <v>50.232</v>
      </c>
      <c r="M392" s="73"/>
      <c r="N392" s="73">
        <v>50.232</v>
      </c>
      <c r="O392" s="73"/>
      <c r="P392" s="73"/>
      <c r="Q392" s="75" t="s">
        <v>37</v>
      </c>
      <c r="R392" s="75" t="s">
        <v>53</v>
      </c>
      <c r="S392" s="76" t="s">
        <v>38</v>
      </c>
    </row>
    <row r="393" s="3" customFormat="1" ht="91" customHeight="1" spans="1:19">
      <c r="A393" s="64">
        <v>5</v>
      </c>
      <c r="B393" s="71" t="s">
        <v>737</v>
      </c>
      <c r="C393" s="68" t="s">
        <v>30</v>
      </c>
      <c r="D393" s="60" t="s">
        <v>31</v>
      </c>
      <c r="E393" s="68" t="s">
        <v>56</v>
      </c>
      <c r="F393" s="72" t="s">
        <v>738</v>
      </c>
      <c r="G393" s="73">
        <v>72</v>
      </c>
      <c r="H393" s="73"/>
      <c r="I393" s="73">
        <v>72</v>
      </c>
      <c r="J393" s="73"/>
      <c r="K393" s="73"/>
      <c r="L393" s="73">
        <v>72</v>
      </c>
      <c r="M393" s="73"/>
      <c r="N393" s="73">
        <v>72</v>
      </c>
      <c r="O393" s="73"/>
      <c r="P393" s="73"/>
      <c r="Q393" s="75" t="s">
        <v>37</v>
      </c>
      <c r="R393" s="75" t="s">
        <v>56</v>
      </c>
      <c r="S393" s="76" t="s">
        <v>38</v>
      </c>
    </row>
    <row r="394" s="3" customFormat="1" ht="91" customHeight="1" spans="1:19">
      <c r="A394" s="64">
        <v>6</v>
      </c>
      <c r="B394" s="71" t="s">
        <v>739</v>
      </c>
      <c r="C394" s="68" t="s">
        <v>30</v>
      </c>
      <c r="D394" s="60" t="s">
        <v>31</v>
      </c>
      <c r="E394" s="68" t="s">
        <v>59</v>
      </c>
      <c r="F394" s="72" t="s">
        <v>740</v>
      </c>
      <c r="G394" s="73">
        <v>24.24</v>
      </c>
      <c r="H394" s="73"/>
      <c r="I394" s="73">
        <v>24.24</v>
      </c>
      <c r="J394" s="73"/>
      <c r="K394" s="73"/>
      <c r="L394" s="73">
        <v>24.24</v>
      </c>
      <c r="M394" s="73"/>
      <c r="N394" s="73">
        <v>24.24</v>
      </c>
      <c r="O394" s="73"/>
      <c r="P394" s="73"/>
      <c r="Q394" s="75" t="s">
        <v>37</v>
      </c>
      <c r="R394" s="75" t="s">
        <v>59</v>
      </c>
      <c r="S394" s="76" t="s">
        <v>38</v>
      </c>
    </row>
    <row r="395" s="3" customFormat="1" ht="72" customHeight="1" spans="1:19">
      <c r="A395" s="64">
        <v>7</v>
      </c>
      <c r="B395" s="71" t="s">
        <v>741</v>
      </c>
      <c r="C395" s="68" t="s">
        <v>30</v>
      </c>
      <c r="D395" s="60" t="s">
        <v>31</v>
      </c>
      <c r="E395" s="68" t="s">
        <v>62</v>
      </c>
      <c r="F395" s="72" t="s">
        <v>742</v>
      </c>
      <c r="G395" s="73">
        <v>5</v>
      </c>
      <c r="H395" s="73"/>
      <c r="I395" s="73">
        <v>5</v>
      </c>
      <c r="J395" s="73"/>
      <c r="K395" s="73"/>
      <c r="L395" s="73">
        <v>5</v>
      </c>
      <c r="M395" s="73"/>
      <c r="N395" s="73">
        <v>5</v>
      </c>
      <c r="O395" s="73"/>
      <c r="P395" s="73"/>
      <c r="Q395" s="75" t="s">
        <v>37</v>
      </c>
      <c r="R395" s="75" t="s">
        <v>62</v>
      </c>
      <c r="S395" s="76" t="s">
        <v>38</v>
      </c>
    </row>
    <row r="396" s="3" customFormat="1" ht="72" customHeight="1" spans="1:19">
      <c r="A396" s="64">
        <v>8</v>
      </c>
      <c r="B396" s="71" t="s">
        <v>743</v>
      </c>
      <c r="C396" s="68" t="s">
        <v>30</v>
      </c>
      <c r="D396" s="60" t="s">
        <v>31</v>
      </c>
      <c r="E396" s="68" t="s">
        <v>65</v>
      </c>
      <c r="F396" s="72" t="s">
        <v>744</v>
      </c>
      <c r="G396" s="73">
        <v>8</v>
      </c>
      <c r="H396" s="73"/>
      <c r="I396" s="73">
        <v>8</v>
      </c>
      <c r="J396" s="73"/>
      <c r="K396" s="73"/>
      <c r="L396" s="73">
        <v>8</v>
      </c>
      <c r="M396" s="73"/>
      <c r="N396" s="73">
        <v>8</v>
      </c>
      <c r="O396" s="73"/>
      <c r="P396" s="73"/>
      <c r="Q396" s="75" t="s">
        <v>37</v>
      </c>
      <c r="R396" s="75" t="s">
        <v>65</v>
      </c>
      <c r="S396" s="76" t="s">
        <v>38</v>
      </c>
    </row>
    <row r="397" s="3" customFormat="1" ht="72" customHeight="1" spans="1:19">
      <c r="A397" s="64">
        <v>9</v>
      </c>
      <c r="B397" s="71" t="s">
        <v>745</v>
      </c>
      <c r="C397" s="68" t="s">
        <v>30</v>
      </c>
      <c r="D397" s="60" t="s">
        <v>31</v>
      </c>
      <c r="E397" s="68" t="s">
        <v>69</v>
      </c>
      <c r="F397" s="72" t="s">
        <v>746</v>
      </c>
      <c r="G397" s="73">
        <v>4.4</v>
      </c>
      <c r="H397" s="73"/>
      <c r="I397" s="73">
        <v>4.4</v>
      </c>
      <c r="J397" s="73"/>
      <c r="K397" s="73"/>
      <c r="L397" s="73">
        <v>4.4</v>
      </c>
      <c r="M397" s="73"/>
      <c r="N397" s="73">
        <v>4.4</v>
      </c>
      <c r="O397" s="73"/>
      <c r="P397" s="73"/>
      <c r="Q397" s="75" t="s">
        <v>37</v>
      </c>
      <c r="R397" s="75" t="s">
        <v>69</v>
      </c>
      <c r="S397" s="76" t="s">
        <v>38</v>
      </c>
    </row>
    <row r="398" s="3" customFormat="1" ht="72" customHeight="1" spans="1:19">
      <c r="A398" s="64">
        <v>10</v>
      </c>
      <c r="B398" s="71" t="s">
        <v>747</v>
      </c>
      <c r="C398" s="68" t="s">
        <v>30</v>
      </c>
      <c r="D398" s="60" t="s">
        <v>31</v>
      </c>
      <c r="E398" s="68" t="s">
        <v>75</v>
      </c>
      <c r="F398" s="72" t="s">
        <v>748</v>
      </c>
      <c r="G398" s="73">
        <v>15.58</v>
      </c>
      <c r="H398" s="73"/>
      <c r="I398" s="73">
        <v>15.58</v>
      </c>
      <c r="J398" s="73"/>
      <c r="K398" s="73"/>
      <c r="L398" s="73">
        <v>15.58</v>
      </c>
      <c r="M398" s="73"/>
      <c r="N398" s="73">
        <v>15.58</v>
      </c>
      <c r="O398" s="73"/>
      <c r="P398" s="73"/>
      <c r="Q398" s="75" t="s">
        <v>37</v>
      </c>
      <c r="R398" s="75" t="s">
        <v>75</v>
      </c>
      <c r="S398" s="76" t="s">
        <v>38</v>
      </c>
    </row>
    <row r="399" s="3" customFormat="1" ht="123" customHeight="1" spans="1:19">
      <c r="A399" s="64">
        <v>11</v>
      </c>
      <c r="B399" s="71" t="s">
        <v>749</v>
      </c>
      <c r="C399" s="68" t="s">
        <v>30</v>
      </c>
      <c r="D399" s="60" t="s">
        <v>31</v>
      </c>
      <c r="E399" s="68" t="s">
        <v>79</v>
      </c>
      <c r="F399" s="72" t="s">
        <v>750</v>
      </c>
      <c r="G399" s="73">
        <v>54.94</v>
      </c>
      <c r="H399" s="73"/>
      <c r="I399" s="73">
        <v>54.94</v>
      </c>
      <c r="J399" s="73"/>
      <c r="K399" s="73"/>
      <c r="L399" s="73">
        <v>54.94</v>
      </c>
      <c r="M399" s="73"/>
      <c r="N399" s="73">
        <v>54.94</v>
      </c>
      <c r="O399" s="73"/>
      <c r="P399" s="73"/>
      <c r="Q399" s="75" t="s">
        <v>37</v>
      </c>
      <c r="R399" s="75" t="s">
        <v>79</v>
      </c>
      <c r="S399" s="76" t="s">
        <v>38</v>
      </c>
    </row>
    <row r="400" s="3" customFormat="1" ht="98" customHeight="1" spans="1:19">
      <c r="A400" s="67" t="s">
        <v>424</v>
      </c>
      <c r="B400" s="59" t="s">
        <v>751</v>
      </c>
      <c r="C400" s="68" t="s">
        <v>30</v>
      </c>
      <c r="D400" s="60" t="s">
        <v>31</v>
      </c>
      <c r="E400" s="69" t="s">
        <v>32</v>
      </c>
      <c r="F400" s="62" t="s">
        <v>752</v>
      </c>
      <c r="G400" s="96">
        <f t="shared" ref="G400:P400" si="46">SUM(G401:G413)</f>
        <v>876</v>
      </c>
      <c r="H400" s="96">
        <f t="shared" si="46"/>
        <v>0</v>
      </c>
      <c r="I400" s="96">
        <f t="shared" si="46"/>
        <v>876</v>
      </c>
      <c r="J400" s="96">
        <f t="shared" si="46"/>
        <v>0</v>
      </c>
      <c r="K400" s="96">
        <f t="shared" si="46"/>
        <v>0</v>
      </c>
      <c r="L400" s="96">
        <f t="shared" si="46"/>
        <v>876</v>
      </c>
      <c r="M400" s="96">
        <f t="shared" si="46"/>
        <v>0</v>
      </c>
      <c r="N400" s="96">
        <f t="shared" si="46"/>
        <v>876</v>
      </c>
      <c r="O400" s="96">
        <f t="shared" si="46"/>
        <v>0</v>
      </c>
      <c r="P400" s="96">
        <f t="shared" si="46"/>
        <v>0</v>
      </c>
      <c r="Q400" s="80"/>
      <c r="R400" s="65"/>
      <c r="S400" s="76" t="s">
        <v>38</v>
      </c>
    </row>
    <row r="401" s="3" customFormat="1" ht="98" customHeight="1" spans="1:19">
      <c r="A401" s="64">
        <v>1</v>
      </c>
      <c r="B401" s="71" t="s">
        <v>753</v>
      </c>
      <c r="C401" s="68" t="s">
        <v>30</v>
      </c>
      <c r="D401" s="60" t="s">
        <v>31</v>
      </c>
      <c r="E401" s="83" t="s">
        <v>40</v>
      </c>
      <c r="F401" s="72" t="s">
        <v>754</v>
      </c>
      <c r="G401" s="92">
        <v>18</v>
      </c>
      <c r="H401" s="92"/>
      <c r="I401" s="92">
        <v>18</v>
      </c>
      <c r="J401" s="92"/>
      <c r="K401" s="92"/>
      <c r="L401" s="92">
        <v>18</v>
      </c>
      <c r="M401" s="92"/>
      <c r="N401" s="92">
        <v>18</v>
      </c>
      <c r="O401" s="92"/>
      <c r="P401" s="92"/>
      <c r="Q401" s="75" t="s">
        <v>37</v>
      </c>
      <c r="R401" s="83" t="s">
        <v>40</v>
      </c>
      <c r="S401" s="76" t="s">
        <v>38</v>
      </c>
    </row>
    <row r="402" s="3" customFormat="1" ht="98" customHeight="1" spans="1:19">
      <c r="A402" s="64">
        <v>2</v>
      </c>
      <c r="B402" s="71" t="s">
        <v>755</v>
      </c>
      <c r="C402" s="68" t="s">
        <v>30</v>
      </c>
      <c r="D402" s="60" t="s">
        <v>31</v>
      </c>
      <c r="E402" s="83" t="s">
        <v>43</v>
      </c>
      <c r="F402" s="72" t="s">
        <v>756</v>
      </c>
      <c r="G402" s="92">
        <v>18</v>
      </c>
      <c r="H402" s="92"/>
      <c r="I402" s="92">
        <v>18</v>
      </c>
      <c r="J402" s="92"/>
      <c r="K402" s="92"/>
      <c r="L402" s="92">
        <v>18</v>
      </c>
      <c r="M402" s="92"/>
      <c r="N402" s="92">
        <v>18</v>
      </c>
      <c r="O402" s="92"/>
      <c r="P402" s="92"/>
      <c r="Q402" s="75" t="s">
        <v>37</v>
      </c>
      <c r="R402" s="83" t="s">
        <v>43</v>
      </c>
      <c r="S402" s="76" t="s">
        <v>38</v>
      </c>
    </row>
    <row r="403" s="3" customFormat="1" ht="98" customHeight="1" spans="1:19">
      <c r="A403" s="64">
        <v>3</v>
      </c>
      <c r="B403" s="71" t="s">
        <v>757</v>
      </c>
      <c r="C403" s="68" t="s">
        <v>30</v>
      </c>
      <c r="D403" s="60" t="s">
        <v>31</v>
      </c>
      <c r="E403" s="83" t="s">
        <v>50</v>
      </c>
      <c r="F403" s="72" t="s">
        <v>758</v>
      </c>
      <c r="G403" s="92">
        <v>27</v>
      </c>
      <c r="H403" s="92"/>
      <c r="I403" s="92">
        <v>27</v>
      </c>
      <c r="J403" s="92"/>
      <c r="K403" s="92"/>
      <c r="L403" s="92">
        <v>27</v>
      </c>
      <c r="M403" s="92"/>
      <c r="N403" s="92">
        <v>27</v>
      </c>
      <c r="O403" s="92"/>
      <c r="P403" s="92"/>
      <c r="Q403" s="75" t="s">
        <v>37</v>
      </c>
      <c r="R403" s="83" t="s">
        <v>50</v>
      </c>
      <c r="S403" s="76" t="s">
        <v>38</v>
      </c>
    </row>
    <row r="404" s="3" customFormat="1" ht="98" customHeight="1" spans="1:19">
      <c r="A404" s="64">
        <v>4</v>
      </c>
      <c r="B404" s="71" t="s">
        <v>759</v>
      </c>
      <c r="C404" s="68" t="s">
        <v>30</v>
      </c>
      <c r="D404" s="60" t="s">
        <v>31</v>
      </c>
      <c r="E404" s="83" t="s">
        <v>53</v>
      </c>
      <c r="F404" s="72" t="s">
        <v>760</v>
      </c>
      <c r="G404" s="92">
        <v>36</v>
      </c>
      <c r="H404" s="92"/>
      <c r="I404" s="92">
        <v>36</v>
      </c>
      <c r="J404" s="92"/>
      <c r="K404" s="92"/>
      <c r="L404" s="92">
        <v>36</v>
      </c>
      <c r="M404" s="92"/>
      <c r="N404" s="92">
        <v>36</v>
      </c>
      <c r="O404" s="92"/>
      <c r="P404" s="92"/>
      <c r="Q404" s="75" t="s">
        <v>37</v>
      </c>
      <c r="R404" s="83" t="s">
        <v>53</v>
      </c>
      <c r="S404" s="76" t="s">
        <v>38</v>
      </c>
    </row>
    <row r="405" s="3" customFormat="1" ht="98" customHeight="1" spans="1:19">
      <c r="A405" s="64">
        <v>5</v>
      </c>
      <c r="B405" s="71" t="s">
        <v>761</v>
      </c>
      <c r="C405" s="68" t="s">
        <v>30</v>
      </c>
      <c r="D405" s="60" t="s">
        <v>31</v>
      </c>
      <c r="E405" s="83" t="s">
        <v>62</v>
      </c>
      <c r="F405" s="72" t="s">
        <v>762</v>
      </c>
      <c r="G405" s="92">
        <v>6</v>
      </c>
      <c r="H405" s="92"/>
      <c r="I405" s="92">
        <v>6</v>
      </c>
      <c r="J405" s="92"/>
      <c r="K405" s="92"/>
      <c r="L405" s="92">
        <v>6</v>
      </c>
      <c r="M405" s="92"/>
      <c r="N405" s="92">
        <v>6</v>
      </c>
      <c r="O405" s="92"/>
      <c r="P405" s="92"/>
      <c r="Q405" s="75" t="s">
        <v>37</v>
      </c>
      <c r="R405" s="83" t="s">
        <v>62</v>
      </c>
      <c r="S405" s="76" t="s">
        <v>38</v>
      </c>
    </row>
    <row r="406" s="3" customFormat="1" ht="98" customHeight="1" spans="1:19">
      <c r="A406" s="64">
        <v>6</v>
      </c>
      <c r="B406" s="71" t="s">
        <v>763</v>
      </c>
      <c r="C406" s="68" t="s">
        <v>30</v>
      </c>
      <c r="D406" s="60" t="s">
        <v>31</v>
      </c>
      <c r="E406" s="83" t="s">
        <v>35</v>
      </c>
      <c r="F406" s="72" t="s">
        <v>764</v>
      </c>
      <c r="G406" s="92">
        <v>12</v>
      </c>
      <c r="H406" s="92"/>
      <c r="I406" s="92">
        <v>12</v>
      </c>
      <c r="J406" s="92"/>
      <c r="K406" s="92"/>
      <c r="L406" s="92">
        <v>12</v>
      </c>
      <c r="M406" s="92"/>
      <c r="N406" s="92">
        <v>12</v>
      </c>
      <c r="O406" s="92"/>
      <c r="P406" s="92"/>
      <c r="Q406" s="75" t="s">
        <v>37</v>
      </c>
      <c r="R406" s="83" t="s">
        <v>35</v>
      </c>
      <c r="S406" s="76" t="s">
        <v>38</v>
      </c>
    </row>
    <row r="407" s="3" customFormat="1" ht="98" customHeight="1" spans="1:19">
      <c r="A407" s="64">
        <v>7</v>
      </c>
      <c r="B407" s="71" t="s">
        <v>765</v>
      </c>
      <c r="C407" s="68" t="s">
        <v>30</v>
      </c>
      <c r="D407" s="60" t="s">
        <v>31</v>
      </c>
      <c r="E407" s="83" t="s">
        <v>65</v>
      </c>
      <c r="F407" s="72" t="s">
        <v>766</v>
      </c>
      <c r="G407" s="92">
        <v>84</v>
      </c>
      <c r="H407" s="92"/>
      <c r="I407" s="92">
        <v>84</v>
      </c>
      <c r="J407" s="92"/>
      <c r="K407" s="92"/>
      <c r="L407" s="92">
        <v>84</v>
      </c>
      <c r="M407" s="92"/>
      <c r="N407" s="92">
        <v>84</v>
      </c>
      <c r="O407" s="92"/>
      <c r="P407" s="92"/>
      <c r="Q407" s="75" t="s">
        <v>37</v>
      </c>
      <c r="R407" s="83" t="s">
        <v>65</v>
      </c>
      <c r="S407" s="76" t="s">
        <v>38</v>
      </c>
    </row>
    <row r="408" s="3" customFormat="1" ht="98" customHeight="1" spans="1:19">
      <c r="A408" s="64">
        <v>8</v>
      </c>
      <c r="B408" s="71" t="s">
        <v>767</v>
      </c>
      <c r="C408" s="68" t="s">
        <v>30</v>
      </c>
      <c r="D408" s="60" t="s">
        <v>31</v>
      </c>
      <c r="E408" s="83" t="s">
        <v>69</v>
      </c>
      <c r="F408" s="72" t="s">
        <v>768</v>
      </c>
      <c r="G408" s="92">
        <v>36</v>
      </c>
      <c r="H408" s="92"/>
      <c r="I408" s="92">
        <v>36</v>
      </c>
      <c r="J408" s="92"/>
      <c r="K408" s="92"/>
      <c r="L408" s="92">
        <v>36</v>
      </c>
      <c r="M408" s="92"/>
      <c r="N408" s="92">
        <v>36</v>
      </c>
      <c r="O408" s="92"/>
      <c r="P408" s="92"/>
      <c r="Q408" s="75" t="s">
        <v>37</v>
      </c>
      <c r="R408" s="83" t="s">
        <v>69</v>
      </c>
      <c r="S408" s="76" t="s">
        <v>38</v>
      </c>
    </row>
    <row r="409" s="3" customFormat="1" ht="98" customHeight="1" spans="1:19">
      <c r="A409" s="64">
        <v>9</v>
      </c>
      <c r="B409" s="71" t="s">
        <v>769</v>
      </c>
      <c r="C409" s="68" t="s">
        <v>30</v>
      </c>
      <c r="D409" s="60" t="s">
        <v>31</v>
      </c>
      <c r="E409" s="83" t="s">
        <v>72</v>
      </c>
      <c r="F409" s="72" t="s">
        <v>770</v>
      </c>
      <c r="G409" s="92">
        <v>477</v>
      </c>
      <c r="H409" s="92"/>
      <c r="I409" s="92">
        <v>477</v>
      </c>
      <c r="J409" s="92"/>
      <c r="K409" s="92"/>
      <c r="L409" s="92">
        <v>477</v>
      </c>
      <c r="M409" s="92"/>
      <c r="N409" s="92">
        <v>477</v>
      </c>
      <c r="O409" s="92"/>
      <c r="P409" s="92"/>
      <c r="Q409" s="75" t="s">
        <v>37</v>
      </c>
      <c r="R409" s="83" t="s">
        <v>72</v>
      </c>
      <c r="S409" s="76" t="s">
        <v>38</v>
      </c>
    </row>
    <row r="410" s="3" customFormat="1" ht="98" customHeight="1" spans="1:19">
      <c r="A410" s="64">
        <v>10</v>
      </c>
      <c r="B410" s="71" t="s">
        <v>771</v>
      </c>
      <c r="C410" s="68" t="s">
        <v>30</v>
      </c>
      <c r="D410" s="60" t="s">
        <v>31</v>
      </c>
      <c r="E410" s="83" t="s">
        <v>75</v>
      </c>
      <c r="F410" s="72" t="s">
        <v>772</v>
      </c>
      <c r="G410" s="92">
        <v>48</v>
      </c>
      <c r="H410" s="92"/>
      <c r="I410" s="92">
        <v>48</v>
      </c>
      <c r="J410" s="92"/>
      <c r="K410" s="92"/>
      <c r="L410" s="92">
        <v>48</v>
      </c>
      <c r="M410" s="92"/>
      <c r="N410" s="92">
        <v>48</v>
      </c>
      <c r="O410" s="92"/>
      <c r="P410" s="92"/>
      <c r="Q410" s="75" t="s">
        <v>37</v>
      </c>
      <c r="R410" s="83" t="s">
        <v>75</v>
      </c>
      <c r="S410" s="76" t="s">
        <v>38</v>
      </c>
    </row>
    <row r="411" s="3" customFormat="1" ht="98" customHeight="1" spans="1:19">
      <c r="A411" s="64">
        <v>11</v>
      </c>
      <c r="B411" s="71" t="s">
        <v>773</v>
      </c>
      <c r="C411" s="68" t="s">
        <v>30</v>
      </c>
      <c r="D411" s="60" t="s">
        <v>31</v>
      </c>
      <c r="E411" s="83" t="s">
        <v>79</v>
      </c>
      <c r="F411" s="72" t="s">
        <v>774</v>
      </c>
      <c r="G411" s="92">
        <v>66</v>
      </c>
      <c r="H411" s="92"/>
      <c r="I411" s="92">
        <v>66</v>
      </c>
      <c r="J411" s="92"/>
      <c r="K411" s="92"/>
      <c r="L411" s="92">
        <v>66</v>
      </c>
      <c r="M411" s="92"/>
      <c r="N411" s="92">
        <v>66</v>
      </c>
      <c r="O411" s="92"/>
      <c r="P411" s="92"/>
      <c r="Q411" s="75" t="s">
        <v>37</v>
      </c>
      <c r="R411" s="83" t="s">
        <v>79</v>
      </c>
      <c r="S411" s="76" t="s">
        <v>38</v>
      </c>
    </row>
    <row r="412" s="3" customFormat="1" ht="98" customHeight="1" spans="1:19">
      <c r="A412" s="64">
        <v>12</v>
      </c>
      <c r="B412" s="71" t="s">
        <v>775</v>
      </c>
      <c r="C412" s="68" t="s">
        <v>30</v>
      </c>
      <c r="D412" s="60" t="s">
        <v>31</v>
      </c>
      <c r="E412" s="83" t="s">
        <v>82</v>
      </c>
      <c r="F412" s="72" t="s">
        <v>776</v>
      </c>
      <c r="G412" s="92">
        <v>36</v>
      </c>
      <c r="H412" s="92"/>
      <c r="I412" s="92">
        <v>36</v>
      </c>
      <c r="J412" s="92"/>
      <c r="K412" s="92"/>
      <c r="L412" s="92">
        <v>36</v>
      </c>
      <c r="M412" s="92"/>
      <c r="N412" s="92">
        <v>36</v>
      </c>
      <c r="O412" s="92"/>
      <c r="P412" s="92"/>
      <c r="Q412" s="75" t="s">
        <v>37</v>
      </c>
      <c r="R412" s="83" t="s">
        <v>82</v>
      </c>
      <c r="S412" s="76" t="s">
        <v>38</v>
      </c>
    </row>
    <row r="413" s="3" customFormat="1" ht="98" customHeight="1" spans="1:19">
      <c r="A413" s="64">
        <v>13</v>
      </c>
      <c r="B413" s="71" t="s">
        <v>777</v>
      </c>
      <c r="C413" s="68" t="s">
        <v>30</v>
      </c>
      <c r="D413" s="60" t="s">
        <v>31</v>
      </c>
      <c r="E413" s="83" t="s">
        <v>56</v>
      </c>
      <c r="F413" s="72" t="s">
        <v>778</v>
      </c>
      <c r="G413" s="92">
        <v>12</v>
      </c>
      <c r="H413" s="92"/>
      <c r="I413" s="92">
        <v>12</v>
      </c>
      <c r="J413" s="92"/>
      <c r="K413" s="92"/>
      <c r="L413" s="92">
        <v>12</v>
      </c>
      <c r="M413" s="92"/>
      <c r="N413" s="92">
        <v>12</v>
      </c>
      <c r="O413" s="92"/>
      <c r="P413" s="92"/>
      <c r="Q413" s="75" t="s">
        <v>37</v>
      </c>
      <c r="R413" s="83" t="s">
        <v>56</v>
      </c>
      <c r="S413" s="76" t="s">
        <v>38</v>
      </c>
    </row>
    <row r="414" s="3" customFormat="1" ht="60" customHeight="1" spans="1:19">
      <c r="A414" s="67" t="s">
        <v>458</v>
      </c>
      <c r="B414" s="59" t="s">
        <v>779</v>
      </c>
      <c r="C414" s="68" t="s">
        <v>30</v>
      </c>
      <c r="D414" s="60" t="s">
        <v>31</v>
      </c>
      <c r="E414" s="69" t="s">
        <v>32</v>
      </c>
      <c r="F414" s="62" t="s">
        <v>780</v>
      </c>
      <c r="G414" s="63">
        <f t="shared" ref="G414:P414" si="47">G415+G416</f>
        <v>120</v>
      </c>
      <c r="H414" s="63">
        <f t="shared" si="47"/>
        <v>120</v>
      </c>
      <c r="I414" s="63">
        <f t="shared" si="47"/>
        <v>0</v>
      </c>
      <c r="J414" s="63">
        <f t="shared" si="47"/>
        <v>0</v>
      </c>
      <c r="K414" s="63">
        <f t="shared" si="47"/>
        <v>0</v>
      </c>
      <c r="L414" s="63">
        <f t="shared" si="47"/>
        <v>120</v>
      </c>
      <c r="M414" s="63">
        <f t="shared" si="47"/>
        <v>120</v>
      </c>
      <c r="N414" s="63">
        <f t="shared" si="47"/>
        <v>0</v>
      </c>
      <c r="O414" s="63">
        <f t="shared" si="47"/>
        <v>0</v>
      </c>
      <c r="P414" s="63">
        <f t="shared" si="47"/>
        <v>0</v>
      </c>
      <c r="Q414" s="80"/>
      <c r="R414" s="65"/>
      <c r="S414" s="76" t="s">
        <v>38</v>
      </c>
    </row>
    <row r="415" s="3" customFormat="1" ht="66" customHeight="1" spans="1:19">
      <c r="A415" s="64">
        <v>1</v>
      </c>
      <c r="B415" s="71" t="s">
        <v>779</v>
      </c>
      <c r="C415" s="68" t="s">
        <v>30</v>
      </c>
      <c r="D415" s="60" t="s">
        <v>78</v>
      </c>
      <c r="E415" s="68" t="s">
        <v>781</v>
      </c>
      <c r="F415" s="72" t="s">
        <v>782</v>
      </c>
      <c r="G415" s="73">
        <v>80</v>
      </c>
      <c r="H415" s="73">
        <v>80</v>
      </c>
      <c r="I415" s="73"/>
      <c r="J415" s="73"/>
      <c r="K415" s="73"/>
      <c r="L415" s="73">
        <v>80</v>
      </c>
      <c r="M415" s="73">
        <v>80</v>
      </c>
      <c r="N415" s="73"/>
      <c r="O415" s="73"/>
      <c r="P415" s="73"/>
      <c r="Q415" s="75" t="s">
        <v>37</v>
      </c>
      <c r="R415" s="68" t="s">
        <v>781</v>
      </c>
      <c r="S415" s="76" t="s">
        <v>38</v>
      </c>
    </row>
    <row r="416" s="3" customFormat="1" ht="66" customHeight="1" spans="1:19">
      <c r="A416" s="64">
        <v>2</v>
      </c>
      <c r="B416" s="71" t="s">
        <v>779</v>
      </c>
      <c r="C416" s="68" t="s">
        <v>30</v>
      </c>
      <c r="D416" s="60" t="s">
        <v>31</v>
      </c>
      <c r="E416" s="68" t="s">
        <v>75</v>
      </c>
      <c r="F416" s="72" t="s">
        <v>783</v>
      </c>
      <c r="G416" s="73">
        <v>40</v>
      </c>
      <c r="H416" s="73">
        <v>40</v>
      </c>
      <c r="I416" s="73"/>
      <c r="J416" s="73"/>
      <c r="K416" s="73"/>
      <c r="L416" s="73">
        <v>40</v>
      </c>
      <c r="M416" s="73">
        <v>40</v>
      </c>
      <c r="N416" s="73"/>
      <c r="O416" s="73"/>
      <c r="P416" s="73"/>
      <c r="Q416" s="75" t="s">
        <v>37</v>
      </c>
      <c r="R416" s="68" t="s">
        <v>75</v>
      </c>
      <c r="S416" s="76" t="s">
        <v>38</v>
      </c>
    </row>
    <row r="417" s="3" customFormat="1" ht="68" customHeight="1" spans="1:19">
      <c r="A417" s="97" t="s">
        <v>784</v>
      </c>
      <c r="B417" s="62" t="s">
        <v>785</v>
      </c>
      <c r="C417" s="84"/>
      <c r="D417" s="60"/>
      <c r="E417" s="61"/>
      <c r="F417" s="62" t="s">
        <v>786</v>
      </c>
      <c r="G417" s="63">
        <f t="shared" ref="G417:P417" si="48">SUM(G418:G424)</f>
        <v>700</v>
      </c>
      <c r="H417" s="63">
        <f t="shared" si="48"/>
        <v>700</v>
      </c>
      <c r="I417" s="63">
        <f t="shared" si="48"/>
        <v>0</v>
      </c>
      <c r="J417" s="63">
        <f t="shared" si="48"/>
        <v>0</v>
      </c>
      <c r="K417" s="63">
        <f t="shared" si="48"/>
        <v>0</v>
      </c>
      <c r="L417" s="63">
        <f t="shared" si="48"/>
        <v>700</v>
      </c>
      <c r="M417" s="63">
        <f t="shared" si="48"/>
        <v>700</v>
      </c>
      <c r="N417" s="63">
        <f t="shared" si="48"/>
        <v>0</v>
      </c>
      <c r="O417" s="63">
        <f t="shared" si="48"/>
        <v>0</v>
      </c>
      <c r="P417" s="63">
        <f t="shared" si="48"/>
        <v>0</v>
      </c>
      <c r="Q417" s="81"/>
      <c r="R417" s="78"/>
      <c r="S417" s="66"/>
    </row>
    <row r="418" s="4" customFormat="1" ht="95" customHeight="1" spans="1:19">
      <c r="A418" s="64">
        <v>1</v>
      </c>
      <c r="B418" s="72" t="s">
        <v>787</v>
      </c>
      <c r="C418" s="74" t="s">
        <v>30</v>
      </c>
      <c r="D418" s="81" t="s">
        <v>788</v>
      </c>
      <c r="E418" s="74" t="s">
        <v>789</v>
      </c>
      <c r="F418" s="98" t="s">
        <v>790</v>
      </c>
      <c r="G418" s="73">
        <v>70</v>
      </c>
      <c r="H418" s="73">
        <v>70</v>
      </c>
      <c r="I418" s="73"/>
      <c r="J418" s="73"/>
      <c r="K418" s="73"/>
      <c r="L418" s="73">
        <v>70</v>
      </c>
      <c r="M418" s="73">
        <v>70</v>
      </c>
      <c r="N418" s="73"/>
      <c r="O418" s="73"/>
      <c r="P418" s="73"/>
      <c r="Q418" s="99" t="s">
        <v>791</v>
      </c>
      <c r="R418" s="75" t="s">
        <v>82</v>
      </c>
      <c r="S418" s="76" t="s">
        <v>38</v>
      </c>
    </row>
    <row r="419" s="4" customFormat="1" ht="95" customHeight="1" spans="1:19">
      <c r="A419" s="64">
        <v>2</v>
      </c>
      <c r="B419" s="100" t="s">
        <v>792</v>
      </c>
      <c r="C419" s="68" t="s">
        <v>30</v>
      </c>
      <c r="D419" s="81" t="s">
        <v>793</v>
      </c>
      <c r="E419" s="74" t="s">
        <v>794</v>
      </c>
      <c r="F419" s="82" t="s">
        <v>795</v>
      </c>
      <c r="G419" s="73">
        <v>70</v>
      </c>
      <c r="H419" s="73">
        <v>70</v>
      </c>
      <c r="I419" s="73"/>
      <c r="J419" s="73"/>
      <c r="K419" s="73"/>
      <c r="L419" s="73">
        <v>70</v>
      </c>
      <c r="M419" s="73">
        <v>70</v>
      </c>
      <c r="N419" s="73"/>
      <c r="O419" s="73"/>
      <c r="P419" s="73"/>
      <c r="Q419" s="99" t="s">
        <v>791</v>
      </c>
      <c r="R419" s="75" t="s">
        <v>50</v>
      </c>
      <c r="S419" s="76" t="s">
        <v>38</v>
      </c>
    </row>
    <row r="420" s="4" customFormat="1" ht="95" customHeight="1" spans="1:19">
      <c r="A420" s="64">
        <v>3</v>
      </c>
      <c r="B420" s="100" t="s">
        <v>796</v>
      </c>
      <c r="C420" s="74" t="s">
        <v>30</v>
      </c>
      <c r="D420" s="81" t="s">
        <v>788</v>
      </c>
      <c r="E420" s="74" t="s">
        <v>797</v>
      </c>
      <c r="F420" s="82" t="s">
        <v>798</v>
      </c>
      <c r="G420" s="73">
        <v>70</v>
      </c>
      <c r="H420" s="73">
        <v>70</v>
      </c>
      <c r="I420" s="73"/>
      <c r="J420" s="73"/>
      <c r="K420" s="73"/>
      <c r="L420" s="73">
        <v>70</v>
      </c>
      <c r="M420" s="73">
        <v>70</v>
      </c>
      <c r="N420" s="73"/>
      <c r="O420" s="73"/>
      <c r="P420" s="73"/>
      <c r="Q420" s="99" t="s">
        <v>791</v>
      </c>
      <c r="R420" s="75" t="s">
        <v>65</v>
      </c>
      <c r="S420" s="76" t="s">
        <v>38</v>
      </c>
    </row>
    <row r="421" s="4" customFormat="1" ht="138" customHeight="1" spans="1:19">
      <c r="A421" s="64">
        <v>4</v>
      </c>
      <c r="B421" s="100" t="s">
        <v>799</v>
      </c>
      <c r="C421" s="68" t="s">
        <v>800</v>
      </c>
      <c r="D421" s="81" t="s">
        <v>788</v>
      </c>
      <c r="E421" s="74" t="s">
        <v>801</v>
      </c>
      <c r="F421" s="82" t="s">
        <v>802</v>
      </c>
      <c r="G421" s="73">
        <v>210</v>
      </c>
      <c r="H421" s="73">
        <v>210</v>
      </c>
      <c r="I421" s="73"/>
      <c r="J421" s="73"/>
      <c r="K421" s="73"/>
      <c r="L421" s="73">
        <v>210</v>
      </c>
      <c r="M421" s="73">
        <v>210</v>
      </c>
      <c r="N421" s="73"/>
      <c r="O421" s="73"/>
      <c r="P421" s="73"/>
      <c r="Q421" s="99" t="s">
        <v>791</v>
      </c>
      <c r="R421" s="74" t="s">
        <v>72</v>
      </c>
      <c r="S421" s="76" t="s">
        <v>38</v>
      </c>
    </row>
    <row r="422" s="4" customFormat="1" ht="95" customHeight="1" spans="1:19">
      <c r="A422" s="64">
        <v>5</v>
      </c>
      <c r="B422" s="100" t="s">
        <v>803</v>
      </c>
      <c r="C422" s="74" t="s">
        <v>30</v>
      </c>
      <c r="D422" s="81" t="s">
        <v>793</v>
      </c>
      <c r="E422" s="74" t="s">
        <v>804</v>
      </c>
      <c r="F422" s="82" t="s">
        <v>805</v>
      </c>
      <c r="G422" s="73">
        <v>140</v>
      </c>
      <c r="H422" s="73">
        <v>140</v>
      </c>
      <c r="I422" s="73"/>
      <c r="J422" s="73"/>
      <c r="K422" s="73"/>
      <c r="L422" s="73">
        <v>140</v>
      </c>
      <c r="M422" s="73">
        <v>140</v>
      </c>
      <c r="N422" s="73"/>
      <c r="O422" s="73"/>
      <c r="P422" s="73"/>
      <c r="Q422" s="99" t="s">
        <v>791</v>
      </c>
      <c r="R422" s="74" t="s">
        <v>69</v>
      </c>
      <c r="S422" s="76" t="s">
        <v>38</v>
      </c>
    </row>
    <row r="423" s="4" customFormat="1" ht="95" customHeight="1" spans="1:19">
      <c r="A423" s="64">
        <v>6</v>
      </c>
      <c r="B423" s="100" t="s">
        <v>806</v>
      </c>
      <c r="C423" s="74" t="s">
        <v>30</v>
      </c>
      <c r="D423" s="81" t="s">
        <v>793</v>
      </c>
      <c r="E423" s="74" t="s">
        <v>807</v>
      </c>
      <c r="F423" s="82" t="s">
        <v>808</v>
      </c>
      <c r="G423" s="73">
        <v>70</v>
      </c>
      <c r="H423" s="73">
        <v>70</v>
      </c>
      <c r="I423" s="73"/>
      <c r="J423" s="73"/>
      <c r="K423" s="73"/>
      <c r="L423" s="73">
        <v>70</v>
      </c>
      <c r="M423" s="73">
        <v>70</v>
      </c>
      <c r="N423" s="73"/>
      <c r="O423" s="73"/>
      <c r="P423" s="73"/>
      <c r="Q423" s="99" t="s">
        <v>791</v>
      </c>
      <c r="R423" s="74" t="s">
        <v>43</v>
      </c>
      <c r="S423" s="76" t="s">
        <v>38</v>
      </c>
    </row>
    <row r="424" s="4" customFormat="1" ht="111" customHeight="1" spans="1:19">
      <c r="A424" s="65">
        <v>7</v>
      </c>
      <c r="B424" s="100" t="s">
        <v>809</v>
      </c>
      <c r="C424" s="74" t="s">
        <v>800</v>
      </c>
      <c r="D424" s="81" t="s">
        <v>793</v>
      </c>
      <c r="E424" s="74" t="s">
        <v>810</v>
      </c>
      <c r="F424" s="82" t="s">
        <v>811</v>
      </c>
      <c r="G424" s="101">
        <v>70</v>
      </c>
      <c r="H424" s="101">
        <v>70</v>
      </c>
      <c r="I424" s="101"/>
      <c r="J424" s="101"/>
      <c r="K424" s="101"/>
      <c r="L424" s="101">
        <v>70</v>
      </c>
      <c r="M424" s="101">
        <v>70</v>
      </c>
      <c r="N424" s="101"/>
      <c r="O424" s="101"/>
      <c r="P424" s="101"/>
      <c r="Q424" s="99" t="s">
        <v>791</v>
      </c>
      <c r="R424" s="76" t="s">
        <v>79</v>
      </c>
      <c r="S424" s="76" t="s">
        <v>38</v>
      </c>
    </row>
    <row r="425" s="3" customFormat="1" ht="80" customHeight="1" spans="1:19">
      <c r="A425" s="65" t="s">
        <v>812</v>
      </c>
      <c r="B425" s="62" t="s">
        <v>813</v>
      </c>
      <c r="C425" s="81"/>
      <c r="D425" s="81"/>
      <c r="E425" s="78"/>
      <c r="F425" s="62" t="s">
        <v>814</v>
      </c>
      <c r="G425" s="102">
        <f t="shared" ref="G425:P425" si="49">G426+G454+G460</f>
        <v>4435.217</v>
      </c>
      <c r="H425" s="102">
        <f t="shared" si="49"/>
        <v>4435.217</v>
      </c>
      <c r="I425" s="102">
        <f t="shared" si="49"/>
        <v>0</v>
      </c>
      <c r="J425" s="102">
        <f t="shared" si="49"/>
        <v>0</v>
      </c>
      <c r="K425" s="102">
        <f t="shared" si="49"/>
        <v>0</v>
      </c>
      <c r="L425" s="102">
        <f t="shared" si="49"/>
        <v>4426.406</v>
      </c>
      <c r="M425" s="102">
        <f t="shared" si="49"/>
        <v>4426.406</v>
      </c>
      <c r="N425" s="102">
        <f t="shared" si="49"/>
        <v>0</v>
      </c>
      <c r="O425" s="102">
        <f t="shared" si="49"/>
        <v>0</v>
      </c>
      <c r="P425" s="102">
        <f t="shared" si="49"/>
        <v>0</v>
      </c>
      <c r="Q425" s="103"/>
      <c r="R425" s="104"/>
      <c r="S425" s="66"/>
    </row>
    <row r="426" s="3" customFormat="1" ht="80" customHeight="1" spans="1:19">
      <c r="A426" s="67" t="s">
        <v>26</v>
      </c>
      <c r="B426" s="105" t="s">
        <v>815</v>
      </c>
      <c r="C426" s="84"/>
      <c r="D426" s="60"/>
      <c r="E426" s="61"/>
      <c r="F426" s="62" t="s">
        <v>816</v>
      </c>
      <c r="G426" s="102">
        <f t="shared" ref="G426:P426" si="50">SUM(G427:G453)</f>
        <v>3612.79</v>
      </c>
      <c r="H426" s="102">
        <f t="shared" si="50"/>
        <v>3612.79</v>
      </c>
      <c r="I426" s="102">
        <f t="shared" si="50"/>
        <v>0</v>
      </c>
      <c r="J426" s="102">
        <f t="shared" si="50"/>
        <v>0</v>
      </c>
      <c r="K426" s="102">
        <f t="shared" si="50"/>
        <v>0</v>
      </c>
      <c r="L426" s="102">
        <f t="shared" si="50"/>
        <v>3612.79</v>
      </c>
      <c r="M426" s="102">
        <f t="shared" si="50"/>
        <v>3612.79</v>
      </c>
      <c r="N426" s="102">
        <f t="shared" si="50"/>
        <v>0</v>
      </c>
      <c r="O426" s="102">
        <f t="shared" si="50"/>
        <v>0</v>
      </c>
      <c r="P426" s="102">
        <f t="shared" si="50"/>
        <v>0</v>
      </c>
      <c r="Q426" s="64"/>
      <c r="R426" s="78"/>
      <c r="S426" s="66"/>
    </row>
    <row r="427" s="3" customFormat="1" ht="70" customHeight="1" spans="1:19">
      <c r="A427" s="106">
        <v>1</v>
      </c>
      <c r="B427" s="72" t="s">
        <v>817</v>
      </c>
      <c r="C427" s="107" t="s">
        <v>818</v>
      </c>
      <c r="D427" s="106" t="s">
        <v>819</v>
      </c>
      <c r="E427" s="108" t="s">
        <v>820</v>
      </c>
      <c r="F427" s="109">
        <v>7</v>
      </c>
      <c r="G427" s="110">
        <v>560</v>
      </c>
      <c r="H427" s="110">
        <v>560</v>
      </c>
      <c r="I427" s="110"/>
      <c r="J427" s="110"/>
      <c r="K427" s="110"/>
      <c r="L427" s="110">
        <v>560</v>
      </c>
      <c r="M427" s="110">
        <v>560</v>
      </c>
      <c r="N427" s="110"/>
      <c r="O427" s="110"/>
      <c r="P427" s="110"/>
      <c r="Q427" s="108" t="s">
        <v>821</v>
      </c>
      <c r="R427" s="108" t="s">
        <v>822</v>
      </c>
      <c r="S427" s="76" t="s">
        <v>38</v>
      </c>
    </row>
    <row r="428" s="3" customFormat="1" ht="70" customHeight="1" spans="1:19">
      <c r="A428" s="106">
        <v>2</v>
      </c>
      <c r="B428" s="72" t="s">
        <v>823</v>
      </c>
      <c r="C428" s="107" t="s">
        <v>818</v>
      </c>
      <c r="D428" s="106" t="s">
        <v>819</v>
      </c>
      <c r="E428" s="108" t="s">
        <v>824</v>
      </c>
      <c r="F428" s="109">
        <v>7.8</v>
      </c>
      <c r="G428" s="110">
        <v>611.6</v>
      </c>
      <c r="H428" s="110">
        <v>611.6</v>
      </c>
      <c r="I428" s="110"/>
      <c r="J428" s="110"/>
      <c r="K428" s="110"/>
      <c r="L428" s="110">
        <v>611.6</v>
      </c>
      <c r="M428" s="110">
        <v>611.6</v>
      </c>
      <c r="N428" s="110"/>
      <c r="O428" s="110"/>
      <c r="P428" s="110"/>
      <c r="Q428" s="108" t="s">
        <v>821</v>
      </c>
      <c r="R428" s="108" t="s">
        <v>822</v>
      </c>
      <c r="S428" s="76" t="s">
        <v>38</v>
      </c>
    </row>
    <row r="429" s="3" customFormat="1" ht="70" customHeight="1" spans="1:19">
      <c r="A429" s="106">
        <v>3</v>
      </c>
      <c r="B429" s="72" t="s">
        <v>825</v>
      </c>
      <c r="C429" s="107" t="s">
        <v>826</v>
      </c>
      <c r="D429" s="106" t="s">
        <v>819</v>
      </c>
      <c r="E429" s="108" t="s">
        <v>824</v>
      </c>
      <c r="F429" s="111" t="s">
        <v>827</v>
      </c>
      <c r="G429" s="110">
        <v>398.8</v>
      </c>
      <c r="H429" s="110">
        <v>398.8</v>
      </c>
      <c r="I429" s="110"/>
      <c r="J429" s="110"/>
      <c r="K429" s="110"/>
      <c r="L429" s="110">
        <v>398.8</v>
      </c>
      <c r="M429" s="110">
        <v>398.8</v>
      </c>
      <c r="N429" s="110"/>
      <c r="O429" s="110"/>
      <c r="P429" s="110"/>
      <c r="Q429" s="108" t="s">
        <v>821</v>
      </c>
      <c r="R429" s="108" t="s">
        <v>828</v>
      </c>
      <c r="S429" s="76" t="s">
        <v>38</v>
      </c>
    </row>
    <row r="430" s="3" customFormat="1" ht="70" customHeight="1" spans="1:19">
      <c r="A430" s="106">
        <v>4</v>
      </c>
      <c r="B430" s="72" t="s">
        <v>829</v>
      </c>
      <c r="C430" s="107" t="s">
        <v>818</v>
      </c>
      <c r="D430" s="106" t="s">
        <v>819</v>
      </c>
      <c r="E430" s="99" t="s">
        <v>830</v>
      </c>
      <c r="F430" s="112">
        <v>0.8</v>
      </c>
      <c r="G430" s="92">
        <v>63.2</v>
      </c>
      <c r="H430" s="92">
        <v>63.2</v>
      </c>
      <c r="I430" s="92"/>
      <c r="J430" s="92"/>
      <c r="K430" s="92"/>
      <c r="L430" s="92">
        <v>63.2</v>
      </c>
      <c r="M430" s="92">
        <v>63.2</v>
      </c>
      <c r="N430" s="92"/>
      <c r="O430" s="92"/>
      <c r="P430" s="92"/>
      <c r="Q430" s="108" t="s">
        <v>821</v>
      </c>
      <c r="R430" s="108" t="s">
        <v>822</v>
      </c>
      <c r="S430" s="76" t="s">
        <v>38</v>
      </c>
    </row>
    <row r="431" s="3" customFormat="1" ht="70" customHeight="1" spans="1:19">
      <c r="A431" s="106">
        <v>5</v>
      </c>
      <c r="B431" s="113" t="s">
        <v>831</v>
      </c>
      <c r="C431" s="107" t="s">
        <v>818</v>
      </c>
      <c r="D431" s="106" t="s">
        <v>819</v>
      </c>
      <c r="E431" s="99" t="s">
        <v>832</v>
      </c>
      <c r="F431" s="114">
        <v>0.6</v>
      </c>
      <c r="G431" s="115">
        <v>47.4</v>
      </c>
      <c r="H431" s="115">
        <v>47.4</v>
      </c>
      <c r="I431" s="115"/>
      <c r="J431" s="115"/>
      <c r="K431" s="115"/>
      <c r="L431" s="115">
        <v>47.4</v>
      </c>
      <c r="M431" s="115">
        <v>47.4</v>
      </c>
      <c r="N431" s="115"/>
      <c r="O431" s="115"/>
      <c r="P431" s="115"/>
      <c r="Q431" s="108" t="s">
        <v>821</v>
      </c>
      <c r="R431" s="108" t="s">
        <v>822</v>
      </c>
      <c r="S431" s="76" t="s">
        <v>38</v>
      </c>
    </row>
    <row r="432" s="3" customFormat="1" ht="70" customHeight="1" spans="1:19">
      <c r="A432" s="106">
        <v>6</v>
      </c>
      <c r="B432" s="72" t="s">
        <v>833</v>
      </c>
      <c r="C432" s="107" t="s">
        <v>818</v>
      </c>
      <c r="D432" s="106" t="s">
        <v>819</v>
      </c>
      <c r="E432" s="99" t="s">
        <v>834</v>
      </c>
      <c r="F432" s="112">
        <v>1</v>
      </c>
      <c r="G432" s="115">
        <v>85.2</v>
      </c>
      <c r="H432" s="115">
        <v>85.2</v>
      </c>
      <c r="I432" s="115"/>
      <c r="J432" s="115"/>
      <c r="K432" s="115"/>
      <c r="L432" s="115">
        <v>85.2</v>
      </c>
      <c r="M432" s="115">
        <v>85.2</v>
      </c>
      <c r="N432" s="115"/>
      <c r="O432" s="115"/>
      <c r="P432" s="115"/>
      <c r="Q432" s="108" t="s">
        <v>821</v>
      </c>
      <c r="R432" s="108" t="s">
        <v>822</v>
      </c>
      <c r="S432" s="76" t="s">
        <v>38</v>
      </c>
    </row>
    <row r="433" s="3" customFormat="1" ht="70" customHeight="1" spans="1:19">
      <c r="A433" s="106">
        <v>7</v>
      </c>
      <c r="B433" s="116" t="s">
        <v>835</v>
      </c>
      <c r="C433" s="107" t="s">
        <v>818</v>
      </c>
      <c r="D433" s="106" t="s">
        <v>819</v>
      </c>
      <c r="E433" s="99" t="s">
        <v>836</v>
      </c>
      <c r="F433" s="112">
        <v>1.7</v>
      </c>
      <c r="G433" s="115">
        <v>127.5</v>
      </c>
      <c r="H433" s="115">
        <v>127.5</v>
      </c>
      <c r="I433" s="115"/>
      <c r="J433" s="115"/>
      <c r="K433" s="115"/>
      <c r="L433" s="115">
        <v>127.5</v>
      </c>
      <c r="M433" s="115">
        <v>127.5</v>
      </c>
      <c r="N433" s="115"/>
      <c r="O433" s="115"/>
      <c r="P433" s="115"/>
      <c r="Q433" s="108" t="s">
        <v>821</v>
      </c>
      <c r="R433" s="108" t="s">
        <v>822</v>
      </c>
      <c r="S433" s="76" t="s">
        <v>38</v>
      </c>
    </row>
    <row r="434" s="3" customFormat="1" ht="70" customHeight="1" spans="1:19">
      <c r="A434" s="106">
        <v>8</v>
      </c>
      <c r="B434" s="72" t="s">
        <v>837</v>
      </c>
      <c r="C434" s="107" t="s">
        <v>818</v>
      </c>
      <c r="D434" s="106" t="s">
        <v>819</v>
      </c>
      <c r="E434" s="99" t="s">
        <v>838</v>
      </c>
      <c r="F434" s="114">
        <v>0.7</v>
      </c>
      <c r="G434" s="115">
        <v>52</v>
      </c>
      <c r="H434" s="115">
        <v>52</v>
      </c>
      <c r="I434" s="115"/>
      <c r="J434" s="115"/>
      <c r="K434" s="115"/>
      <c r="L434" s="115">
        <v>52</v>
      </c>
      <c r="M434" s="115">
        <v>52</v>
      </c>
      <c r="N434" s="115"/>
      <c r="O434" s="115"/>
      <c r="P434" s="115"/>
      <c r="Q434" s="108" t="s">
        <v>821</v>
      </c>
      <c r="R434" s="108" t="s">
        <v>822</v>
      </c>
      <c r="S434" s="76" t="s">
        <v>38</v>
      </c>
    </row>
    <row r="435" s="3" customFormat="1" ht="70" customHeight="1" spans="1:19">
      <c r="A435" s="106">
        <v>9</v>
      </c>
      <c r="B435" s="82" t="s">
        <v>839</v>
      </c>
      <c r="C435" s="117" t="s">
        <v>818</v>
      </c>
      <c r="D435" s="118" t="s">
        <v>819</v>
      </c>
      <c r="E435" s="99" t="s">
        <v>840</v>
      </c>
      <c r="F435" s="119">
        <v>0.8</v>
      </c>
      <c r="G435" s="115">
        <v>80</v>
      </c>
      <c r="H435" s="115">
        <v>80</v>
      </c>
      <c r="I435" s="115"/>
      <c r="J435" s="115"/>
      <c r="K435" s="115"/>
      <c r="L435" s="115">
        <v>80</v>
      </c>
      <c r="M435" s="115">
        <v>80</v>
      </c>
      <c r="N435" s="115"/>
      <c r="O435" s="115"/>
      <c r="P435" s="115"/>
      <c r="Q435" s="108" t="s">
        <v>821</v>
      </c>
      <c r="R435" s="108" t="s">
        <v>822</v>
      </c>
      <c r="S435" s="76" t="s">
        <v>38</v>
      </c>
    </row>
    <row r="436" s="3" customFormat="1" ht="70" customHeight="1" spans="1:19">
      <c r="A436" s="106">
        <v>10</v>
      </c>
      <c r="B436" s="116" t="s">
        <v>841</v>
      </c>
      <c r="C436" s="107" t="s">
        <v>818</v>
      </c>
      <c r="D436" s="106" t="s">
        <v>819</v>
      </c>
      <c r="E436" s="99" t="s">
        <v>842</v>
      </c>
      <c r="F436" s="114">
        <v>1</v>
      </c>
      <c r="G436" s="115">
        <v>80</v>
      </c>
      <c r="H436" s="115">
        <v>80</v>
      </c>
      <c r="I436" s="115"/>
      <c r="J436" s="115"/>
      <c r="K436" s="115"/>
      <c r="L436" s="115">
        <v>80</v>
      </c>
      <c r="M436" s="115">
        <v>80</v>
      </c>
      <c r="N436" s="115"/>
      <c r="O436" s="115"/>
      <c r="P436" s="115"/>
      <c r="Q436" s="108" t="s">
        <v>821</v>
      </c>
      <c r="R436" s="108" t="s">
        <v>822</v>
      </c>
      <c r="S436" s="76" t="s">
        <v>38</v>
      </c>
    </row>
    <row r="437" s="3" customFormat="1" ht="70" customHeight="1" spans="1:19">
      <c r="A437" s="106">
        <v>11</v>
      </c>
      <c r="B437" s="72" t="s">
        <v>843</v>
      </c>
      <c r="C437" s="107" t="s">
        <v>818</v>
      </c>
      <c r="D437" s="106" t="s">
        <v>819</v>
      </c>
      <c r="E437" s="99" t="s">
        <v>844</v>
      </c>
      <c r="F437" s="112">
        <v>1.5</v>
      </c>
      <c r="G437" s="115">
        <v>118.5</v>
      </c>
      <c r="H437" s="115">
        <v>118.5</v>
      </c>
      <c r="I437" s="115"/>
      <c r="J437" s="115"/>
      <c r="K437" s="115"/>
      <c r="L437" s="115">
        <v>118.5</v>
      </c>
      <c r="M437" s="115">
        <v>118.5</v>
      </c>
      <c r="N437" s="115"/>
      <c r="O437" s="115"/>
      <c r="P437" s="115"/>
      <c r="Q437" s="108" t="s">
        <v>821</v>
      </c>
      <c r="R437" s="108" t="s">
        <v>822</v>
      </c>
      <c r="S437" s="76" t="s">
        <v>38</v>
      </c>
    </row>
    <row r="438" s="3" customFormat="1" ht="70" customHeight="1" spans="1:19">
      <c r="A438" s="106">
        <v>12</v>
      </c>
      <c r="B438" s="116" t="s">
        <v>845</v>
      </c>
      <c r="C438" s="107" t="s">
        <v>818</v>
      </c>
      <c r="D438" s="106" t="s">
        <v>819</v>
      </c>
      <c r="E438" s="99" t="s">
        <v>846</v>
      </c>
      <c r="F438" s="112">
        <v>6.31</v>
      </c>
      <c r="G438" s="115">
        <v>482.18</v>
      </c>
      <c r="H438" s="115">
        <v>482.18</v>
      </c>
      <c r="I438" s="115"/>
      <c r="J438" s="115"/>
      <c r="K438" s="115"/>
      <c r="L438" s="115">
        <v>482.18</v>
      </c>
      <c r="M438" s="115">
        <v>482.18</v>
      </c>
      <c r="N438" s="115"/>
      <c r="O438" s="115"/>
      <c r="P438" s="115"/>
      <c r="Q438" s="108" t="s">
        <v>821</v>
      </c>
      <c r="R438" s="108" t="s">
        <v>822</v>
      </c>
      <c r="S438" s="76" t="s">
        <v>38</v>
      </c>
    </row>
    <row r="439" s="3" customFormat="1" ht="70" customHeight="1" spans="1:19">
      <c r="A439" s="106">
        <v>13</v>
      </c>
      <c r="B439" s="120" t="s">
        <v>847</v>
      </c>
      <c r="C439" s="107" t="s">
        <v>818</v>
      </c>
      <c r="D439" s="106" t="s">
        <v>819</v>
      </c>
      <c r="E439" s="108" t="s">
        <v>848</v>
      </c>
      <c r="F439" s="112">
        <v>1</v>
      </c>
      <c r="G439" s="92">
        <v>65</v>
      </c>
      <c r="H439" s="92">
        <v>65</v>
      </c>
      <c r="I439" s="92"/>
      <c r="J439" s="92"/>
      <c r="K439" s="92"/>
      <c r="L439" s="92">
        <v>65</v>
      </c>
      <c r="M439" s="92">
        <v>65</v>
      </c>
      <c r="N439" s="92"/>
      <c r="O439" s="92"/>
      <c r="P439" s="92"/>
      <c r="Q439" s="108" t="s">
        <v>821</v>
      </c>
      <c r="R439" s="108" t="s">
        <v>822</v>
      </c>
      <c r="S439" s="76" t="s">
        <v>38</v>
      </c>
    </row>
    <row r="440" s="3" customFormat="1" ht="70" customHeight="1" spans="1:19">
      <c r="A440" s="106">
        <v>14</v>
      </c>
      <c r="B440" s="116" t="s">
        <v>849</v>
      </c>
      <c r="C440" s="107" t="s">
        <v>818</v>
      </c>
      <c r="D440" s="106" t="s">
        <v>819</v>
      </c>
      <c r="E440" s="108" t="s">
        <v>850</v>
      </c>
      <c r="F440" s="119">
        <v>0.9</v>
      </c>
      <c r="G440" s="92">
        <v>63</v>
      </c>
      <c r="H440" s="92">
        <v>63</v>
      </c>
      <c r="I440" s="92"/>
      <c r="J440" s="92"/>
      <c r="K440" s="92"/>
      <c r="L440" s="92">
        <v>63</v>
      </c>
      <c r="M440" s="92">
        <v>63</v>
      </c>
      <c r="N440" s="92"/>
      <c r="O440" s="92"/>
      <c r="P440" s="92"/>
      <c r="Q440" s="108" t="s">
        <v>821</v>
      </c>
      <c r="R440" s="108" t="s">
        <v>822</v>
      </c>
      <c r="S440" s="76" t="s">
        <v>38</v>
      </c>
    </row>
    <row r="441" s="3" customFormat="1" ht="70" customHeight="1" spans="1:19">
      <c r="A441" s="106">
        <v>15</v>
      </c>
      <c r="B441" s="116" t="s">
        <v>851</v>
      </c>
      <c r="C441" s="107" t="s">
        <v>818</v>
      </c>
      <c r="D441" s="106" t="s">
        <v>819</v>
      </c>
      <c r="E441" s="108" t="s">
        <v>852</v>
      </c>
      <c r="F441" s="121">
        <v>0.45</v>
      </c>
      <c r="G441" s="92">
        <v>50</v>
      </c>
      <c r="H441" s="92">
        <v>50</v>
      </c>
      <c r="I441" s="92"/>
      <c r="J441" s="92"/>
      <c r="K441" s="92"/>
      <c r="L441" s="92">
        <v>50</v>
      </c>
      <c r="M441" s="92">
        <v>50</v>
      </c>
      <c r="N441" s="92"/>
      <c r="O441" s="92"/>
      <c r="P441" s="92"/>
      <c r="Q441" s="108" t="s">
        <v>821</v>
      </c>
      <c r="R441" s="108" t="s">
        <v>65</v>
      </c>
      <c r="S441" s="76" t="s">
        <v>38</v>
      </c>
    </row>
    <row r="442" s="3" customFormat="1" ht="70" customHeight="1" spans="1:19">
      <c r="A442" s="106">
        <v>16</v>
      </c>
      <c r="B442" s="116" t="s">
        <v>853</v>
      </c>
      <c r="C442" s="107" t="s">
        <v>818</v>
      </c>
      <c r="D442" s="106" t="s">
        <v>819</v>
      </c>
      <c r="E442" s="99" t="s">
        <v>854</v>
      </c>
      <c r="F442" s="112">
        <v>1</v>
      </c>
      <c r="G442" s="115">
        <v>74</v>
      </c>
      <c r="H442" s="115">
        <v>74</v>
      </c>
      <c r="I442" s="115"/>
      <c r="J442" s="115"/>
      <c r="K442" s="115"/>
      <c r="L442" s="115">
        <v>74</v>
      </c>
      <c r="M442" s="115">
        <v>74</v>
      </c>
      <c r="N442" s="115"/>
      <c r="O442" s="115"/>
      <c r="P442" s="115"/>
      <c r="Q442" s="108" t="s">
        <v>821</v>
      </c>
      <c r="R442" s="108" t="s">
        <v>822</v>
      </c>
      <c r="S442" s="76" t="s">
        <v>38</v>
      </c>
    </row>
    <row r="443" s="3" customFormat="1" ht="70" customHeight="1" spans="1:19">
      <c r="A443" s="106">
        <v>17</v>
      </c>
      <c r="B443" s="116" t="s">
        <v>855</v>
      </c>
      <c r="C443" s="107" t="s">
        <v>818</v>
      </c>
      <c r="D443" s="106" t="s">
        <v>819</v>
      </c>
      <c r="E443" s="99" t="s">
        <v>856</v>
      </c>
      <c r="F443" s="112">
        <v>0.35</v>
      </c>
      <c r="G443" s="115">
        <v>25.11</v>
      </c>
      <c r="H443" s="115">
        <v>25.11</v>
      </c>
      <c r="I443" s="115"/>
      <c r="J443" s="115"/>
      <c r="K443" s="115"/>
      <c r="L443" s="115">
        <v>25.11</v>
      </c>
      <c r="M443" s="115">
        <v>25.11</v>
      </c>
      <c r="N443" s="115"/>
      <c r="O443" s="115"/>
      <c r="P443" s="115"/>
      <c r="Q443" s="108" t="s">
        <v>821</v>
      </c>
      <c r="R443" s="108" t="s">
        <v>822</v>
      </c>
      <c r="S443" s="76" t="s">
        <v>38</v>
      </c>
    </row>
    <row r="444" s="5" customFormat="1" ht="80" customHeight="1" spans="1:19">
      <c r="A444" s="106">
        <v>18</v>
      </c>
      <c r="B444" s="116" t="s">
        <v>857</v>
      </c>
      <c r="C444" s="107" t="s">
        <v>818</v>
      </c>
      <c r="D444" s="106" t="s">
        <v>819</v>
      </c>
      <c r="E444" s="99" t="s">
        <v>858</v>
      </c>
      <c r="F444" s="112">
        <v>1.6</v>
      </c>
      <c r="G444" s="115">
        <v>118</v>
      </c>
      <c r="H444" s="115">
        <v>118</v>
      </c>
      <c r="I444" s="115"/>
      <c r="J444" s="115"/>
      <c r="K444" s="115"/>
      <c r="L444" s="115">
        <v>118</v>
      </c>
      <c r="M444" s="115">
        <v>118</v>
      </c>
      <c r="N444" s="115"/>
      <c r="O444" s="115"/>
      <c r="P444" s="115"/>
      <c r="Q444" s="108" t="s">
        <v>821</v>
      </c>
      <c r="R444" s="108" t="s">
        <v>822</v>
      </c>
      <c r="S444" s="76" t="s">
        <v>38</v>
      </c>
    </row>
    <row r="445" s="3" customFormat="1" ht="70" customHeight="1" spans="1:19">
      <c r="A445" s="106">
        <v>19</v>
      </c>
      <c r="B445" s="116" t="s">
        <v>859</v>
      </c>
      <c r="C445" s="107" t="s">
        <v>818</v>
      </c>
      <c r="D445" s="106" t="s">
        <v>819</v>
      </c>
      <c r="E445" s="99" t="s">
        <v>860</v>
      </c>
      <c r="F445" s="112">
        <v>0.95</v>
      </c>
      <c r="G445" s="115">
        <v>65</v>
      </c>
      <c r="H445" s="115">
        <v>65</v>
      </c>
      <c r="I445" s="115"/>
      <c r="J445" s="115"/>
      <c r="K445" s="115"/>
      <c r="L445" s="115">
        <v>65</v>
      </c>
      <c r="M445" s="115">
        <v>65</v>
      </c>
      <c r="N445" s="115"/>
      <c r="O445" s="115"/>
      <c r="P445" s="115"/>
      <c r="Q445" s="108" t="s">
        <v>821</v>
      </c>
      <c r="R445" s="108" t="s">
        <v>822</v>
      </c>
      <c r="S445" s="76" t="s">
        <v>38</v>
      </c>
    </row>
    <row r="446" s="3" customFormat="1" ht="70" customHeight="1" spans="1:19">
      <c r="A446" s="106">
        <v>20</v>
      </c>
      <c r="B446" s="122" t="s">
        <v>861</v>
      </c>
      <c r="C446" s="117" t="s">
        <v>818</v>
      </c>
      <c r="D446" s="118" t="s">
        <v>819</v>
      </c>
      <c r="E446" s="123" t="s">
        <v>862</v>
      </c>
      <c r="F446" s="112">
        <v>0.12</v>
      </c>
      <c r="G446" s="73">
        <v>9</v>
      </c>
      <c r="H446" s="73">
        <v>9</v>
      </c>
      <c r="I446" s="73"/>
      <c r="J446" s="73"/>
      <c r="K446" s="73"/>
      <c r="L446" s="73">
        <v>9</v>
      </c>
      <c r="M446" s="73">
        <v>9</v>
      </c>
      <c r="N446" s="73"/>
      <c r="O446" s="73"/>
      <c r="P446" s="73"/>
      <c r="Q446" s="117" t="s">
        <v>821</v>
      </c>
      <c r="R446" s="123" t="s">
        <v>828</v>
      </c>
      <c r="S446" s="76" t="s">
        <v>38</v>
      </c>
    </row>
    <row r="447" s="3" customFormat="1" ht="70" customHeight="1" spans="1:19">
      <c r="A447" s="106">
        <v>21</v>
      </c>
      <c r="B447" s="116" t="s">
        <v>863</v>
      </c>
      <c r="C447" s="107" t="s">
        <v>818</v>
      </c>
      <c r="D447" s="106" t="s">
        <v>819</v>
      </c>
      <c r="E447" s="99" t="s">
        <v>864</v>
      </c>
      <c r="F447" s="124">
        <v>1.2</v>
      </c>
      <c r="G447" s="115">
        <v>73</v>
      </c>
      <c r="H447" s="115">
        <v>73</v>
      </c>
      <c r="I447" s="115"/>
      <c r="J447" s="115"/>
      <c r="K447" s="115"/>
      <c r="L447" s="115">
        <v>73</v>
      </c>
      <c r="M447" s="115">
        <v>73</v>
      </c>
      <c r="N447" s="115"/>
      <c r="O447" s="115"/>
      <c r="P447" s="115"/>
      <c r="Q447" s="108" t="s">
        <v>821</v>
      </c>
      <c r="R447" s="108" t="s">
        <v>822</v>
      </c>
      <c r="S447" s="76" t="s">
        <v>38</v>
      </c>
    </row>
    <row r="448" s="3" customFormat="1" ht="70" customHeight="1" spans="1:19">
      <c r="A448" s="106">
        <v>22</v>
      </c>
      <c r="B448" s="120" t="s">
        <v>865</v>
      </c>
      <c r="C448" s="107" t="s">
        <v>818</v>
      </c>
      <c r="D448" s="106" t="s">
        <v>819</v>
      </c>
      <c r="E448" s="99" t="s">
        <v>866</v>
      </c>
      <c r="F448" s="112">
        <v>0.6</v>
      </c>
      <c r="G448" s="115">
        <v>45</v>
      </c>
      <c r="H448" s="115">
        <v>45</v>
      </c>
      <c r="I448" s="115"/>
      <c r="J448" s="115"/>
      <c r="K448" s="115"/>
      <c r="L448" s="115">
        <v>45</v>
      </c>
      <c r="M448" s="115">
        <v>45</v>
      </c>
      <c r="N448" s="115"/>
      <c r="O448" s="115"/>
      <c r="P448" s="115"/>
      <c r="Q448" s="108" t="s">
        <v>821</v>
      </c>
      <c r="R448" s="108" t="s">
        <v>822</v>
      </c>
      <c r="S448" s="76" t="s">
        <v>38</v>
      </c>
    </row>
    <row r="449" s="3" customFormat="1" ht="70" customHeight="1" spans="1:19">
      <c r="A449" s="106">
        <v>23</v>
      </c>
      <c r="B449" s="116" t="s">
        <v>867</v>
      </c>
      <c r="C449" s="107" t="s">
        <v>826</v>
      </c>
      <c r="D449" s="106" t="s">
        <v>819</v>
      </c>
      <c r="E449" s="99" t="s">
        <v>868</v>
      </c>
      <c r="F449" s="125" t="s">
        <v>869</v>
      </c>
      <c r="G449" s="115">
        <v>100</v>
      </c>
      <c r="H449" s="115">
        <v>100</v>
      </c>
      <c r="I449" s="115"/>
      <c r="J449" s="115"/>
      <c r="K449" s="115"/>
      <c r="L449" s="115">
        <v>100</v>
      </c>
      <c r="M449" s="115">
        <v>100</v>
      </c>
      <c r="N449" s="115"/>
      <c r="O449" s="115"/>
      <c r="P449" s="115"/>
      <c r="Q449" s="108" t="s">
        <v>821</v>
      </c>
      <c r="R449" s="108" t="s">
        <v>822</v>
      </c>
      <c r="S449" s="76" t="s">
        <v>38</v>
      </c>
    </row>
    <row r="450" s="3" customFormat="1" ht="70" customHeight="1" spans="1:19">
      <c r="A450" s="106">
        <v>24</v>
      </c>
      <c r="B450" s="116" t="s">
        <v>870</v>
      </c>
      <c r="C450" s="107" t="s">
        <v>818</v>
      </c>
      <c r="D450" s="106" t="s">
        <v>819</v>
      </c>
      <c r="E450" s="99" t="s">
        <v>871</v>
      </c>
      <c r="F450" s="112">
        <v>0.35</v>
      </c>
      <c r="G450" s="115">
        <v>19</v>
      </c>
      <c r="H450" s="115">
        <v>19</v>
      </c>
      <c r="I450" s="115"/>
      <c r="J450" s="115"/>
      <c r="K450" s="115"/>
      <c r="L450" s="115">
        <v>19</v>
      </c>
      <c r="M450" s="115">
        <v>19</v>
      </c>
      <c r="N450" s="115"/>
      <c r="O450" s="115"/>
      <c r="P450" s="115"/>
      <c r="Q450" s="108" t="s">
        <v>821</v>
      </c>
      <c r="R450" s="108" t="s">
        <v>822</v>
      </c>
      <c r="S450" s="76" t="s">
        <v>38</v>
      </c>
    </row>
    <row r="451" s="3" customFormat="1" ht="70" customHeight="1" spans="1:19">
      <c r="A451" s="106">
        <v>25</v>
      </c>
      <c r="B451" s="116" t="s">
        <v>872</v>
      </c>
      <c r="C451" s="107" t="s">
        <v>818</v>
      </c>
      <c r="D451" s="106" t="s">
        <v>819</v>
      </c>
      <c r="E451" s="99" t="s">
        <v>873</v>
      </c>
      <c r="F451" s="109">
        <v>1</v>
      </c>
      <c r="G451" s="115">
        <v>70</v>
      </c>
      <c r="H451" s="115">
        <v>70</v>
      </c>
      <c r="I451" s="115"/>
      <c r="J451" s="115"/>
      <c r="K451" s="115"/>
      <c r="L451" s="115">
        <v>70</v>
      </c>
      <c r="M451" s="115">
        <v>70</v>
      </c>
      <c r="N451" s="115"/>
      <c r="O451" s="115"/>
      <c r="P451" s="115"/>
      <c r="Q451" s="108" t="s">
        <v>821</v>
      </c>
      <c r="R451" s="108" t="s">
        <v>822</v>
      </c>
      <c r="S451" s="76" t="s">
        <v>38</v>
      </c>
    </row>
    <row r="452" s="3" customFormat="1" ht="70" customHeight="1" spans="1:19">
      <c r="A452" s="106">
        <v>26</v>
      </c>
      <c r="B452" s="122" t="s">
        <v>874</v>
      </c>
      <c r="C452" s="117" t="s">
        <v>818</v>
      </c>
      <c r="D452" s="118" t="s">
        <v>819</v>
      </c>
      <c r="E452" s="126" t="s">
        <v>875</v>
      </c>
      <c r="F452" s="112">
        <v>1.4</v>
      </c>
      <c r="G452" s="73">
        <v>61</v>
      </c>
      <c r="H452" s="73">
        <v>61</v>
      </c>
      <c r="I452" s="73"/>
      <c r="J452" s="73"/>
      <c r="K452" s="73"/>
      <c r="L452" s="73">
        <v>61</v>
      </c>
      <c r="M452" s="73">
        <v>61</v>
      </c>
      <c r="N452" s="73"/>
      <c r="O452" s="73"/>
      <c r="P452" s="73"/>
      <c r="Q452" s="117" t="s">
        <v>821</v>
      </c>
      <c r="R452" s="123" t="s">
        <v>828</v>
      </c>
      <c r="S452" s="76" t="s">
        <v>38</v>
      </c>
    </row>
    <row r="453" s="3" customFormat="1" ht="70" customHeight="1" spans="1:19">
      <c r="A453" s="106">
        <v>27</v>
      </c>
      <c r="B453" s="122" t="s">
        <v>876</v>
      </c>
      <c r="C453" s="117" t="s">
        <v>818</v>
      </c>
      <c r="D453" s="118" t="s">
        <v>819</v>
      </c>
      <c r="E453" s="126" t="s">
        <v>877</v>
      </c>
      <c r="F453" s="112">
        <v>1</v>
      </c>
      <c r="G453" s="73">
        <v>69.3</v>
      </c>
      <c r="H453" s="73">
        <v>69.3</v>
      </c>
      <c r="I453" s="73"/>
      <c r="J453" s="73"/>
      <c r="K453" s="73"/>
      <c r="L453" s="73">
        <v>69.3</v>
      </c>
      <c r="M453" s="73">
        <v>69.3</v>
      </c>
      <c r="N453" s="73"/>
      <c r="O453" s="73"/>
      <c r="P453" s="73"/>
      <c r="Q453" s="108" t="s">
        <v>821</v>
      </c>
      <c r="R453" s="108" t="s">
        <v>822</v>
      </c>
      <c r="S453" s="76" t="s">
        <v>38</v>
      </c>
    </row>
    <row r="454" s="3" customFormat="1" ht="55" customHeight="1" spans="1:19">
      <c r="A454" s="127" t="s">
        <v>177</v>
      </c>
      <c r="B454" s="128" t="s">
        <v>878</v>
      </c>
      <c r="C454" s="84"/>
      <c r="D454" s="60"/>
      <c r="E454" s="61"/>
      <c r="F454" s="129" t="s">
        <v>879</v>
      </c>
      <c r="G454" s="130">
        <f t="shared" ref="G454:L454" si="51">SUM(G455:G459)</f>
        <v>313.577</v>
      </c>
      <c r="H454" s="130">
        <f t="shared" si="51"/>
        <v>313.577</v>
      </c>
      <c r="I454" s="130">
        <f t="shared" si="51"/>
        <v>0</v>
      </c>
      <c r="J454" s="130">
        <f t="shared" si="51"/>
        <v>0</v>
      </c>
      <c r="K454" s="130">
        <f t="shared" si="51"/>
        <v>0</v>
      </c>
      <c r="L454" s="130">
        <f>M454+N454+O454+P454</f>
        <v>311.317</v>
      </c>
      <c r="M454" s="130">
        <f>SUM(M455:M459)-2.26</f>
        <v>311.317</v>
      </c>
      <c r="N454" s="130">
        <f>SUM(N455:N459)</f>
        <v>0</v>
      </c>
      <c r="O454" s="130">
        <f>SUM(O455:O459)</f>
        <v>0</v>
      </c>
      <c r="P454" s="130">
        <f>SUM(P455:P459)</f>
        <v>0</v>
      </c>
      <c r="Q454" s="131"/>
      <c r="R454" s="132"/>
      <c r="S454" s="66"/>
    </row>
    <row r="455" s="3" customFormat="1" ht="80" customHeight="1" spans="1:19">
      <c r="A455" s="64">
        <v>1</v>
      </c>
      <c r="B455" s="72" t="s">
        <v>880</v>
      </c>
      <c r="C455" s="74" t="s">
        <v>30</v>
      </c>
      <c r="D455" s="81" t="s">
        <v>31</v>
      </c>
      <c r="E455" s="90" t="s">
        <v>79</v>
      </c>
      <c r="F455" s="77" t="s">
        <v>881</v>
      </c>
      <c r="G455" s="101">
        <v>30.217</v>
      </c>
      <c r="H455" s="101">
        <v>30.217</v>
      </c>
      <c r="I455" s="101"/>
      <c r="J455" s="101"/>
      <c r="K455" s="101"/>
      <c r="L455" s="101">
        <v>30.217</v>
      </c>
      <c r="M455" s="101">
        <v>30.217</v>
      </c>
      <c r="N455" s="101"/>
      <c r="O455" s="101"/>
      <c r="P455" s="101"/>
      <c r="Q455" s="99" t="s">
        <v>37</v>
      </c>
      <c r="R455" s="133" t="s">
        <v>882</v>
      </c>
      <c r="S455" s="76" t="s">
        <v>38</v>
      </c>
    </row>
    <row r="456" s="3" customFormat="1" ht="80" customHeight="1" spans="1:19">
      <c r="A456" s="64">
        <v>2</v>
      </c>
      <c r="B456" s="77" t="s">
        <v>883</v>
      </c>
      <c r="C456" s="74" t="s">
        <v>30</v>
      </c>
      <c r="D456" s="81" t="s">
        <v>31</v>
      </c>
      <c r="E456" s="90" t="s">
        <v>47</v>
      </c>
      <c r="F456" s="77" t="s">
        <v>884</v>
      </c>
      <c r="G456" s="101">
        <v>143</v>
      </c>
      <c r="H456" s="101">
        <v>143</v>
      </c>
      <c r="I456" s="101"/>
      <c r="J456" s="101"/>
      <c r="K456" s="101"/>
      <c r="L456" s="101">
        <v>143</v>
      </c>
      <c r="M456" s="101">
        <v>143</v>
      </c>
      <c r="N456" s="101"/>
      <c r="O456" s="101"/>
      <c r="P456" s="101"/>
      <c r="Q456" s="99" t="s">
        <v>37</v>
      </c>
      <c r="R456" s="133" t="s">
        <v>882</v>
      </c>
      <c r="S456" s="76" t="s">
        <v>38</v>
      </c>
    </row>
    <row r="457" s="3" customFormat="1" ht="80" customHeight="1" spans="1:19">
      <c r="A457" s="64">
        <v>3</v>
      </c>
      <c r="B457" s="72" t="s">
        <v>885</v>
      </c>
      <c r="C457" s="74" t="s">
        <v>30</v>
      </c>
      <c r="D457" s="60" t="s">
        <v>78</v>
      </c>
      <c r="E457" s="90" t="s">
        <v>82</v>
      </c>
      <c r="F457" s="77" t="s">
        <v>886</v>
      </c>
      <c r="G457" s="101">
        <v>13.2</v>
      </c>
      <c r="H457" s="101">
        <v>13.2</v>
      </c>
      <c r="I457" s="101"/>
      <c r="J457" s="101"/>
      <c r="K457" s="101"/>
      <c r="L457" s="101">
        <v>13.2</v>
      </c>
      <c r="M457" s="101">
        <v>13.2</v>
      </c>
      <c r="N457" s="101"/>
      <c r="O457" s="101"/>
      <c r="P457" s="101"/>
      <c r="Q457" s="99" t="s">
        <v>37</v>
      </c>
      <c r="R457" s="133" t="s">
        <v>882</v>
      </c>
      <c r="S457" s="76" t="s">
        <v>38</v>
      </c>
    </row>
    <row r="458" s="3" customFormat="1" ht="80" customHeight="1" spans="1:19">
      <c r="A458" s="64">
        <v>4</v>
      </c>
      <c r="B458" s="72" t="s">
        <v>887</v>
      </c>
      <c r="C458" s="74" t="s">
        <v>30</v>
      </c>
      <c r="D458" s="60" t="s">
        <v>78</v>
      </c>
      <c r="E458" s="90" t="s">
        <v>53</v>
      </c>
      <c r="F458" s="72" t="s">
        <v>888</v>
      </c>
      <c r="G458" s="101">
        <v>93.06</v>
      </c>
      <c r="H458" s="101">
        <v>93.06</v>
      </c>
      <c r="I458" s="101"/>
      <c r="J458" s="101"/>
      <c r="K458" s="101"/>
      <c r="L458" s="101">
        <v>93.06</v>
      </c>
      <c r="M458" s="101">
        <v>93.06</v>
      </c>
      <c r="N458" s="101"/>
      <c r="O458" s="101"/>
      <c r="P458" s="101"/>
      <c r="Q458" s="75" t="s">
        <v>37</v>
      </c>
      <c r="R458" s="133" t="s">
        <v>882</v>
      </c>
      <c r="S458" s="76" t="s">
        <v>38</v>
      </c>
    </row>
    <row r="459" s="3" customFormat="1" ht="80" customHeight="1" spans="1:19">
      <c r="A459" s="64">
        <v>5</v>
      </c>
      <c r="B459" s="72" t="s">
        <v>889</v>
      </c>
      <c r="C459" s="74" t="s">
        <v>30</v>
      </c>
      <c r="D459" s="60" t="s">
        <v>78</v>
      </c>
      <c r="E459" s="90" t="s">
        <v>75</v>
      </c>
      <c r="F459" s="82" t="s">
        <v>890</v>
      </c>
      <c r="G459" s="92">
        <v>34.1</v>
      </c>
      <c r="H459" s="92">
        <v>34.1</v>
      </c>
      <c r="I459" s="92"/>
      <c r="J459" s="92"/>
      <c r="K459" s="92"/>
      <c r="L459" s="92">
        <v>34.1</v>
      </c>
      <c r="M459" s="92">
        <v>34.1</v>
      </c>
      <c r="N459" s="92"/>
      <c r="O459" s="92"/>
      <c r="P459" s="92"/>
      <c r="Q459" s="74" t="s">
        <v>37</v>
      </c>
      <c r="R459" s="133" t="s">
        <v>882</v>
      </c>
      <c r="S459" s="76" t="s">
        <v>38</v>
      </c>
    </row>
    <row r="460" s="3" customFormat="1" ht="77" customHeight="1" spans="1:19">
      <c r="A460" s="134" t="s">
        <v>424</v>
      </c>
      <c r="B460" s="93" t="s">
        <v>891</v>
      </c>
      <c r="C460" s="81"/>
      <c r="D460" s="81"/>
      <c r="E460" s="78"/>
      <c r="F460" s="93" t="s">
        <v>892</v>
      </c>
      <c r="G460" s="102">
        <f t="shared" ref="G460:P460" si="52">G461+G462+G463</f>
        <v>508.85</v>
      </c>
      <c r="H460" s="102">
        <f t="shared" si="52"/>
        <v>508.85</v>
      </c>
      <c r="I460" s="102">
        <f t="shared" si="52"/>
        <v>0</v>
      </c>
      <c r="J460" s="102">
        <f t="shared" si="52"/>
        <v>0</v>
      </c>
      <c r="K460" s="102">
        <f t="shared" si="52"/>
        <v>0</v>
      </c>
      <c r="L460" s="102">
        <f t="shared" si="52"/>
        <v>502.299</v>
      </c>
      <c r="M460" s="102">
        <f t="shared" si="52"/>
        <v>502.299</v>
      </c>
      <c r="N460" s="102">
        <f t="shared" si="52"/>
        <v>0</v>
      </c>
      <c r="O460" s="102">
        <f t="shared" si="52"/>
        <v>0</v>
      </c>
      <c r="P460" s="102">
        <f t="shared" si="52"/>
        <v>0</v>
      </c>
      <c r="Q460" s="103"/>
      <c r="R460" s="135"/>
      <c r="S460" s="66"/>
    </row>
    <row r="461" s="3" customFormat="1" ht="77" customHeight="1" spans="1:19">
      <c r="A461" s="64">
        <v>1</v>
      </c>
      <c r="B461" s="95" t="s">
        <v>893</v>
      </c>
      <c r="C461" s="68" t="s">
        <v>30</v>
      </c>
      <c r="D461" s="60" t="s">
        <v>894</v>
      </c>
      <c r="E461" s="68" t="s">
        <v>895</v>
      </c>
      <c r="F461" s="72" t="s">
        <v>896</v>
      </c>
      <c r="G461" s="73">
        <v>114.85</v>
      </c>
      <c r="H461" s="73">
        <v>114.85</v>
      </c>
      <c r="I461" s="73"/>
      <c r="J461" s="73"/>
      <c r="K461" s="73"/>
      <c r="L461" s="101">
        <f>M461+N461+O461+P461</f>
        <v>112.589</v>
      </c>
      <c r="M461" s="73">
        <f>114.85-2.261</f>
        <v>112.589</v>
      </c>
      <c r="N461" s="73"/>
      <c r="O461" s="73"/>
      <c r="P461" s="73"/>
      <c r="Q461" s="75" t="s">
        <v>897</v>
      </c>
      <c r="R461" s="75" t="s">
        <v>72</v>
      </c>
      <c r="S461" s="76" t="s">
        <v>38</v>
      </c>
    </row>
    <row r="462" s="3" customFormat="1" ht="77" customHeight="1" spans="1:19">
      <c r="A462" s="64">
        <v>2</v>
      </c>
      <c r="B462" s="77" t="s">
        <v>898</v>
      </c>
      <c r="C462" s="68" t="s">
        <v>30</v>
      </c>
      <c r="D462" s="60" t="s">
        <v>894</v>
      </c>
      <c r="E462" s="90" t="s">
        <v>899</v>
      </c>
      <c r="F462" s="77" t="s">
        <v>900</v>
      </c>
      <c r="G462" s="101">
        <v>184</v>
      </c>
      <c r="H462" s="101">
        <f>184</f>
        <v>184</v>
      </c>
      <c r="I462" s="101"/>
      <c r="J462" s="101"/>
      <c r="K462" s="101"/>
      <c r="L462" s="101">
        <f>M462+N462+O462+P462</f>
        <v>179.71</v>
      </c>
      <c r="M462" s="101">
        <f>184-4.29</f>
        <v>179.71</v>
      </c>
      <c r="N462" s="101"/>
      <c r="O462" s="101"/>
      <c r="P462" s="101"/>
      <c r="Q462" s="74" t="s">
        <v>901</v>
      </c>
      <c r="R462" s="74" t="s">
        <v>65</v>
      </c>
      <c r="S462" s="76" t="s">
        <v>38</v>
      </c>
    </row>
    <row r="463" s="3" customFormat="1" ht="65" customHeight="1" spans="1:19">
      <c r="A463" s="64">
        <v>3</v>
      </c>
      <c r="B463" s="77" t="s">
        <v>902</v>
      </c>
      <c r="C463" s="68" t="s">
        <v>30</v>
      </c>
      <c r="D463" s="60" t="s">
        <v>894</v>
      </c>
      <c r="E463" s="90" t="s">
        <v>899</v>
      </c>
      <c r="F463" s="113" t="s">
        <v>903</v>
      </c>
      <c r="G463" s="101">
        <v>210</v>
      </c>
      <c r="H463" s="101">
        <v>210</v>
      </c>
      <c r="I463" s="101"/>
      <c r="J463" s="101"/>
      <c r="K463" s="101"/>
      <c r="L463" s="101">
        <f>M463+N463+O463+P463</f>
        <v>210</v>
      </c>
      <c r="M463" s="101">
        <v>210</v>
      </c>
      <c r="N463" s="101"/>
      <c r="O463" s="101"/>
      <c r="P463" s="101"/>
      <c r="Q463" s="74" t="s">
        <v>88</v>
      </c>
      <c r="R463" s="74" t="s">
        <v>65</v>
      </c>
      <c r="S463" s="76" t="s">
        <v>38</v>
      </c>
    </row>
    <row r="464" s="3" customFormat="1" ht="72" customHeight="1" spans="1:19">
      <c r="A464" s="58" t="s">
        <v>904</v>
      </c>
      <c r="B464" s="59" t="s">
        <v>905</v>
      </c>
      <c r="C464" s="60"/>
      <c r="D464" s="81"/>
      <c r="E464" s="61"/>
      <c r="F464" s="62" t="s">
        <v>906</v>
      </c>
      <c r="G464" s="63">
        <f t="shared" ref="G464:P464" si="53">G465</f>
        <v>3100</v>
      </c>
      <c r="H464" s="63">
        <f t="shared" si="53"/>
        <v>3100</v>
      </c>
      <c r="I464" s="63">
        <f t="shared" si="53"/>
        <v>0</v>
      </c>
      <c r="J464" s="63">
        <f t="shared" si="53"/>
        <v>0</v>
      </c>
      <c r="K464" s="63">
        <f t="shared" si="53"/>
        <v>0</v>
      </c>
      <c r="L464" s="63">
        <f t="shared" si="53"/>
        <v>3100</v>
      </c>
      <c r="M464" s="63">
        <f t="shared" si="53"/>
        <v>2885</v>
      </c>
      <c r="N464" s="63">
        <f t="shared" si="53"/>
        <v>0</v>
      </c>
      <c r="O464" s="63">
        <f t="shared" si="53"/>
        <v>0</v>
      </c>
      <c r="P464" s="63">
        <f t="shared" si="53"/>
        <v>0</v>
      </c>
      <c r="Q464" s="64"/>
      <c r="R464" s="65"/>
      <c r="S464" s="66"/>
    </row>
    <row r="465" s="3" customFormat="1" ht="77" customHeight="1" spans="1:19">
      <c r="A465" s="64">
        <v>1</v>
      </c>
      <c r="B465" s="136" t="s">
        <v>907</v>
      </c>
      <c r="C465" s="74" t="s">
        <v>800</v>
      </c>
      <c r="D465" s="81" t="s">
        <v>31</v>
      </c>
      <c r="E465" s="74" t="s">
        <v>908</v>
      </c>
      <c r="F465" s="72" t="s">
        <v>909</v>
      </c>
      <c r="G465" s="101">
        <v>3100</v>
      </c>
      <c r="H465" s="101">
        <v>3100</v>
      </c>
      <c r="I465" s="101"/>
      <c r="J465" s="101"/>
      <c r="K465" s="101"/>
      <c r="L465" s="101">
        <v>3100</v>
      </c>
      <c r="M465" s="101">
        <f>3100-215</f>
        <v>2885</v>
      </c>
      <c r="N465" s="101"/>
      <c r="O465" s="101"/>
      <c r="P465" s="101"/>
      <c r="Q465" s="99" t="s">
        <v>910</v>
      </c>
      <c r="R465" s="99" t="s">
        <v>910</v>
      </c>
      <c r="S465" s="76" t="s">
        <v>38</v>
      </c>
    </row>
    <row r="466" s="3" customFormat="1" ht="77" customHeight="1" spans="1:19">
      <c r="A466" s="67" t="s">
        <v>911</v>
      </c>
      <c r="B466" s="93" t="s">
        <v>912</v>
      </c>
      <c r="C466" s="84"/>
      <c r="D466" s="60"/>
      <c r="E466" s="61"/>
      <c r="F466" s="62" t="s">
        <v>913</v>
      </c>
      <c r="G466" s="102">
        <f t="shared" ref="G466:P466" si="54">G467</f>
        <v>150</v>
      </c>
      <c r="H466" s="102">
        <f t="shared" si="54"/>
        <v>0</v>
      </c>
      <c r="I466" s="102">
        <f t="shared" si="54"/>
        <v>150</v>
      </c>
      <c r="J466" s="102">
        <f t="shared" si="54"/>
        <v>0</v>
      </c>
      <c r="K466" s="102">
        <f t="shared" si="54"/>
        <v>0</v>
      </c>
      <c r="L466" s="102">
        <f t="shared" si="54"/>
        <v>0</v>
      </c>
      <c r="M466" s="102">
        <f t="shared" si="54"/>
        <v>0</v>
      </c>
      <c r="N466" s="102">
        <f t="shared" si="54"/>
        <v>0</v>
      </c>
      <c r="O466" s="102">
        <f t="shared" si="54"/>
        <v>0</v>
      </c>
      <c r="P466" s="102">
        <f t="shared" si="54"/>
        <v>0</v>
      </c>
      <c r="Q466" s="137"/>
      <c r="R466" s="135"/>
      <c r="S466" s="66"/>
    </row>
    <row r="467" s="3" customFormat="1" ht="122" customHeight="1" spans="1:19">
      <c r="A467" s="80">
        <v>1</v>
      </c>
      <c r="B467" s="138" t="s">
        <v>914</v>
      </c>
      <c r="C467" s="75" t="s">
        <v>30</v>
      </c>
      <c r="D467" s="139" t="s">
        <v>46</v>
      </c>
      <c r="E467" s="75" t="s">
        <v>915</v>
      </c>
      <c r="F467" s="72" t="s">
        <v>916</v>
      </c>
      <c r="G467" s="140">
        <v>150</v>
      </c>
      <c r="H467" s="140"/>
      <c r="I467" s="140">
        <v>150</v>
      </c>
      <c r="J467" s="140"/>
      <c r="K467" s="140"/>
      <c r="L467" s="140"/>
      <c r="M467" s="140"/>
      <c r="N467" s="140"/>
      <c r="O467" s="140"/>
      <c r="P467" s="140"/>
      <c r="Q467" s="99" t="s">
        <v>917</v>
      </c>
      <c r="R467" s="99" t="s">
        <v>59</v>
      </c>
      <c r="S467" s="76" t="s">
        <v>38</v>
      </c>
    </row>
    <row r="468" s="2" customFormat="1" ht="80" customHeight="1" spans="1:19">
      <c r="A468" s="53" t="s">
        <v>918</v>
      </c>
      <c r="B468" s="54" t="s">
        <v>919</v>
      </c>
      <c r="C468" s="55"/>
      <c r="D468" s="55"/>
      <c r="E468" s="56"/>
      <c r="F468" s="141" t="s">
        <v>920</v>
      </c>
      <c r="G468" s="36">
        <f t="shared" ref="G468:P468" si="55">G469+G471+G487</f>
        <v>2383.15</v>
      </c>
      <c r="H468" s="36">
        <f t="shared" si="55"/>
        <v>2383.15</v>
      </c>
      <c r="I468" s="36">
        <f t="shared" si="55"/>
        <v>0</v>
      </c>
      <c r="J468" s="36">
        <f t="shared" si="55"/>
        <v>0</v>
      </c>
      <c r="K468" s="36">
        <f t="shared" si="55"/>
        <v>0</v>
      </c>
      <c r="L468" s="36">
        <f t="shared" si="55"/>
        <v>2383.15</v>
      </c>
      <c r="M468" s="36">
        <f t="shared" si="55"/>
        <v>2362.15</v>
      </c>
      <c r="N468" s="36">
        <f t="shared" si="55"/>
        <v>0</v>
      </c>
      <c r="O468" s="36">
        <f t="shared" si="55"/>
        <v>0</v>
      </c>
      <c r="P468" s="36">
        <f t="shared" si="55"/>
        <v>0</v>
      </c>
      <c r="Q468" s="51"/>
      <c r="R468" s="33"/>
      <c r="S468" s="52"/>
    </row>
    <row r="469" s="3" customFormat="1" ht="80" customHeight="1" spans="1:19">
      <c r="A469" s="65" t="s">
        <v>23</v>
      </c>
      <c r="B469" s="59" t="s">
        <v>921</v>
      </c>
      <c r="C469" s="60"/>
      <c r="D469" s="60"/>
      <c r="E469" s="61"/>
      <c r="F469" s="62" t="s">
        <v>922</v>
      </c>
      <c r="G469" s="63">
        <f t="shared" ref="G469:P469" si="56">SUM(G470:G470)</f>
        <v>2059.4</v>
      </c>
      <c r="H469" s="63">
        <f t="shared" si="56"/>
        <v>2059.4</v>
      </c>
      <c r="I469" s="63">
        <f t="shared" si="56"/>
        <v>0</v>
      </c>
      <c r="J469" s="63">
        <f t="shared" si="56"/>
        <v>0</v>
      </c>
      <c r="K469" s="63">
        <f t="shared" si="56"/>
        <v>0</v>
      </c>
      <c r="L469" s="63">
        <f t="shared" si="56"/>
        <v>2059.4</v>
      </c>
      <c r="M469" s="63">
        <f t="shared" si="56"/>
        <v>2059.4</v>
      </c>
      <c r="N469" s="63">
        <f t="shared" si="56"/>
        <v>0</v>
      </c>
      <c r="O469" s="63">
        <f t="shared" si="56"/>
        <v>0</v>
      </c>
      <c r="P469" s="63">
        <f t="shared" si="56"/>
        <v>0</v>
      </c>
      <c r="Q469" s="64"/>
      <c r="R469" s="65"/>
      <c r="S469" s="66"/>
    </row>
    <row r="470" s="3" customFormat="1" ht="115" customHeight="1" spans="1:19">
      <c r="A470" s="80">
        <v>1</v>
      </c>
      <c r="B470" s="72" t="s">
        <v>923</v>
      </c>
      <c r="C470" s="74" t="s">
        <v>800</v>
      </c>
      <c r="D470" s="60" t="s">
        <v>78</v>
      </c>
      <c r="E470" s="81" t="s">
        <v>924</v>
      </c>
      <c r="F470" s="100" t="s">
        <v>925</v>
      </c>
      <c r="G470" s="101">
        <v>2059.4</v>
      </c>
      <c r="H470" s="101">
        <v>2059.4</v>
      </c>
      <c r="I470" s="101"/>
      <c r="J470" s="101"/>
      <c r="K470" s="101"/>
      <c r="L470" s="101">
        <v>2059.4</v>
      </c>
      <c r="M470" s="101">
        <v>2059.4</v>
      </c>
      <c r="N470" s="101"/>
      <c r="O470" s="101"/>
      <c r="P470" s="101"/>
      <c r="Q470" s="74" t="s">
        <v>926</v>
      </c>
      <c r="R470" s="74" t="s">
        <v>927</v>
      </c>
      <c r="S470" s="76" t="s">
        <v>38</v>
      </c>
    </row>
    <row r="471" s="3" customFormat="1" ht="80" customHeight="1" spans="1:19">
      <c r="A471" s="67" t="s">
        <v>677</v>
      </c>
      <c r="B471" s="142" t="s">
        <v>928</v>
      </c>
      <c r="C471" s="64"/>
      <c r="D471" s="81"/>
      <c r="E471" s="78"/>
      <c r="F471" s="93" t="s">
        <v>929</v>
      </c>
      <c r="G471" s="102">
        <f t="shared" ref="G471:P471" si="57">SUM(G472:G486)</f>
        <v>315.75</v>
      </c>
      <c r="H471" s="102">
        <f t="shared" si="57"/>
        <v>315.75</v>
      </c>
      <c r="I471" s="102">
        <f t="shared" si="57"/>
        <v>0</v>
      </c>
      <c r="J471" s="102">
        <f t="shared" si="57"/>
        <v>0</v>
      </c>
      <c r="K471" s="102">
        <f t="shared" si="57"/>
        <v>0</v>
      </c>
      <c r="L471" s="102">
        <f t="shared" si="57"/>
        <v>315.75</v>
      </c>
      <c r="M471" s="102">
        <f>SUM(M472:M486)-21</f>
        <v>294.75</v>
      </c>
      <c r="N471" s="102">
        <f t="shared" si="57"/>
        <v>0</v>
      </c>
      <c r="O471" s="102">
        <f t="shared" si="57"/>
        <v>0</v>
      </c>
      <c r="P471" s="102">
        <f t="shared" si="57"/>
        <v>0</v>
      </c>
      <c r="Q471" s="64"/>
      <c r="R471" s="78"/>
      <c r="S471" s="66"/>
    </row>
    <row r="472" s="3" customFormat="1" ht="87" customHeight="1" spans="1:19">
      <c r="A472" s="64">
        <v>1</v>
      </c>
      <c r="B472" s="72" t="s">
        <v>930</v>
      </c>
      <c r="C472" s="75" t="s">
        <v>30</v>
      </c>
      <c r="D472" s="81" t="s">
        <v>31</v>
      </c>
      <c r="E472" s="74" t="s">
        <v>931</v>
      </c>
      <c r="F472" s="77" t="s">
        <v>932</v>
      </c>
      <c r="G472" s="101">
        <v>10.95</v>
      </c>
      <c r="H472" s="101">
        <v>10.95</v>
      </c>
      <c r="I472" s="101"/>
      <c r="J472" s="101"/>
      <c r="K472" s="101"/>
      <c r="L472" s="101">
        <v>10.95</v>
      </c>
      <c r="M472" s="101">
        <v>10.95</v>
      </c>
      <c r="N472" s="101"/>
      <c r="O472" s="101"/>
      <c r="P472" s="101"/>
      <c r="Q472" s="75" t="s">
        <v>37</v>
      </c>
      <c r="R472" s="75" t="s">
        <v>59</v>
      </c>
      <c r="S472" s="76" t="s">
        <v>38</v>
      </c>
    </row>
    <row r="473" s="3" customFormat="1" ht="96" customHeight="1" spans="1:19">
      <c r="A473" s="64">
        <v>2</v>
      </c>
      <c r="B473" s="72" t="s">
        <v>933</v>
      </c>
      <c r="C473" s="75" t="s">
        <v>30</v>
      </c>
      <c r="D473" s="81" t="s">
        <v>31</v>
      </c>
      <c r="E473" s="74" t="s">
        <v>75</v>
      </c>
      <c r="F473" s="77" t="s">
        <v>934</v>
      </c>
      <c r="G473" s="101">
        <v>41.4</v>
      </c>
      <c r="H473" s="101">
        <v>41.4</v>
      </c>
      <c r="I473" s="101"/>
      <c r="J473" s="101"/>
      <c r="K473" s="101"/>
      <c r="L473" s="101">
        <v>41.4</v>
      </c>
      <c r="M473" s="101">
        <v>41.4</v>
      </c>
      <c r="N473" s="101"/>
      <c r="O473" s="101"/>
      <c r="P473" s="101"/>
      <c r="Q473" s="75" t="s">
        <v>37</v>
      </c>
      <c r="R473" s="74" t="s">
        <v>75</v>
      </c>
      <c r="S473" s="76" t="s">
        <v>38</v>
      </c>
    </row>
    <row r="474" s="3" customFormat="1" ht="87" customHeight="1" spans="1:19">
      <c r="A474" s="64">
        <v>3</v>
      </c>
      <c r="B474" s="72" t="s">
        <v>935</v>
      </c>
      <c r="C474" s="75" t="s">
        <v>30</v>
      </c>
      <c r="D474" s="81" t="s">
        <v>31</v>
      </c>
      <c r="E474" s="74" t="s">
        <v>56</v>
      </c>
      <c r="F474" s="77" t="s">
        <v>936</v>
      </c>
      <c r="G474" s="101">
        <v>12.15</v>
      </c>
      <c r="H474" s="101">
        <v>12.15</v>
      </c>
      <c r="I474" s="101"/>
      <c r="J474" s="101"/>
      <c r="K474" s="101"/>
      <c r="L474" s="101">
        <v>12.15</v>
      </c>
      <c r="M474" s="101">
        <v>12.15</v>
      </c>
      <c r="N474" s="101"/>
      <c r="O474" s="101"/>
      <c r="P474" s="101"/>
      <c r="Q474" s="74" t="s">
        <v>37</v>
      </c>
      <c r="R474" s="74" t="s">
        <v>56</v>
      </c>
      <c r="S474" s="76" t="s">
        <v>38</v>
      </c>
    </row>
    <row r="475" s="3" customFormat="1" ht="87" customHeight="1" spans="1:19">
      <c r="A475" s="64">
        <v>4</v>
      </c>
      <c r="B475" s="72" t="s">
        <v>937</v>
      </c>
      <c r="C475" s="75" t="s">
        <v>30</v>
      </c>
      <c r="D475" s="81" t="s">
        <v>31</v>
      </c>
      <c r="E475" s="74" t="s">
        <v>72</v>
      </c>
      <c r="F475" s="77" t="s">
        <v>938</v>
      </c>
      <c r="G475" s="101">
        <v>15.6</v>
      </c>
      <c r="H475" s="101">
        <v>15.6</v>
      </c>
      <c r="I475" s="101"/>
      <c r="J475" s="101"/>
      <c r="K475" s="101"/>
      <c r="L475" s="101">
        <v>15.6</v>
      </c>
      <c r="M475" s="101">
        <v>15.6</v>
      </c>
      <c r="N475" s="101"/>
      <c r="O475" s="101"/>
      <c r="P475" s="101"/>
      <c r="Q475" s="75" t="s">
        <v>37</v>
      </c>
      <c r="R475" s="74" t="s">
        <v>72</v>
      </c>
      <c r="S475" s="76" t="s">
        <v>38</v>
      </c>
    </row>
    <row r="476" s="3" customFormat="1" ht="87" customHeight="1" spans="1:19">
      <c r="A476" s="64">
        <v>5</v>
      </c>
      <c r="B476" s="72" t="s">
        <v>939</v>
      </c>
      <c r="C476" s="75" t="s">
        <v>30</v>
      </c>
      <c r="D476" s="81" t="s">
        <v>31</v>
      </c>
      <c r="E476" s="74" t="s">
        <v>69</v>
      </c>
      <c r="F476" s="77" t="s">
        <v>940</v>
      </c>
      <c r="G476" s="101">
        <v>11.7</v>
      </c>
      <c r="H476" s="101">
        <v>11.7</v>
      </c>
      <c r="I476" s="101"/>
      <c r="J476" s="101"/>
      <c r="K476" s="101"/>
      <c r="L476" s="101">
        <v>11.7</v>
      </c>
      <c r="M476" s="101">
        <v>11.7</v>
      </c>
      <c r="N476" s="101"/>
      <c r="O476" s="101"/>
      <c r="P476" s="101"/>
      <c r="Q476" s="74" t="s">
        <v>37</v>
      </c>
      <c r="R476" s="74" t="s">
        <v>69</v>
      </c>
      <c r="S476" s="76" t="s">
        <v>38</v>
      </c>
    </row>
    <row r="477" s="3" customFormat="1" ht="87" customHeight="1" spans="1:19">
      <c r="A477" s="64">
        <v>6</v>
      </c>
      <c r="B477" s="72" t="s">
        <v>941</v>
      </c>
      <c r="C477" s="75" t="s">
        <v>30</v>
      </c>
      <c r="D477" s="81" t="s">
        <v>31</v>
      </c>
      <c r="E477" s="74" t="s">
        <v>62</v>
      </c>
      <c r="F477" s="77" t="s">
        <v>942</v>
      </c>
      <c r="G477" s="101">
        <v>19.35</v>
      </c>
      <c r="H477" s="101">
        <v>19.35</v>
      </c>
      <c r="I477" s="101"/>
      <c r="J477" s="101"/>
      <c r="K477" s="101"/>
      <c r="L477" s="101">
        <v>19.35</v>
      </c>
      <c r="M477" s="101">
        <v>19.35</v>
      </c>
      <c r="N477" s="101"/>
      <c r="O477" s="101"/>
      <c r="P477" s="101"/>
      <c r="Q477" s="75" t="s">
        <v>37</v>
      </c>
      <c r="R477" s="74" t="s">
        <v>62</v>
      </c>
      <c r="S477" s="76" t="s">
        <v>38</v>
      </c>
    </row>
    <row r="478" s="3" customFormat="1" ht="87" customHeight="1" spans="1:19">
      <c r="A478" s="64">
        <v>7</v>
      </c>
      <c r="B478" s="72" t="s">
        <v>943</v>
      </c>
      <c r="C478" s="75" t="s">
        <v>30</v>
      </c>
      <c r="D478" s="81" t="s">
        <v>31</v>
      </c>
      <c r="E478" s="74" t="s">
        <v>79</v>
      </c>
      <c r="F478" s="77" t="s">
        <v>944</v>
      </c>
      <c r="G478" s="101">
        <v>26.25</v>
      </c>
      <c r="H478" s="101">
        <v>26.25</v>
      </c>
      <c r="I478" s="101"/>
      <c r="J478" s="101"/>
      <c r="K478" s="101"/>
      <c r="L478" s="101">
        <v>26.25</v>
      </c>
      <c r="M478" s="101">
        <v>26.25</v>
      </c>
      <c r="N478" s="101"/>
      <c r="O478" s="101"/>
      <c r="P478" s="101"/>
      <c r="Q478" s="75" t="s">
        <v>37</v>
      </c>
      <c r="R478" s="74" t="s">
        <v>79</v>
      </c>
      <c r="S478" s="76" t="s">
        <v>38</v>
      </c>
    </row>
    <row r="479" s="3" customFormat="1" ht="87" customHeight="1" spans="1:19">
      <c r="A479" s="64">
        <v>8</v>
      </c>
      <c r="B479" s="72" t="s">
        <v>945</v>
      </c>
      <c r="C479" s="75" t="s">
        <v>30</v>
      </c>
      <c r="D479" s="81" t="s">
        <v>31</v>
      </c>
      <c r="E479" s="74" t="s">
        <v>35</v>
      </c>
      <c r="F479" s="72" t="s">
        <v>946</v>
      </c>
      <c r="G479" s="101">
        <v>15.75</v>
      </c>
      <c r="H479" s="101">
        <v>15.75</v>
      </c>
      <c r="I479" s="101"/>
      <c r="J479" s="101"/>
      <c r="K479" s="101"/>
      <c r="L479" s="101">
        <v>15.75</v>
      </c>
      <c r="M479" s="101">
        <v>15.75</v>
      </c>
      <c r="N479" s="101"/>
      <c r="O479" s="101"/>
      <c r="P479" s="101"/>
      <c r="Q479" s="75" t="s">
        <v>37</v>
      </c>
      <c r="R479" s="74" t="s">
        <v>35</v>
      </c>
      <c r="S479" s="76" t="s">
        <v>38</v>
      </c>
    </row>
    <row r="480" s="3" customFormat="1" ht="87" customHeight="1" spans="1:19">
      <c r="A480" s="64">
        <v>9</v>
      </c>
      <c r="B480" s="72" t="s">
        <v>947</v>
      </c>
      <c r="C480" s="75" t="s">
        <v>30</v>
      </c>
      <c r="D480" s="81" t="s">
        <v>31</v>
      </c>
      <c r="E480" s="74" t="s">
        <v>53</v>
      </c>
      <c r="F480" s="77" t="s">
        <v>948</v>
      </c>
      <c r="G480" s="101">
        <v>13.05</v>
      </c>
      <c r="H480" s="101">
        <v>13.05</v>
      </c>
      <c r="I480" s="101"/>
      <c r="J480" s="101"/>
      <c r="K480" s="101"/>
      <c r="L480" s="101">
        <v>13.05</v>
      </c>
      <c r="M480" s="101">
        <v>13.05</v>
      </c>
      <c r="N480" s="101"/>
      <c r="O480" s="101"/>
      <c r="P480" s="101"/>
      <c r="Q480" s="75" t="s">
        <v>37</v>
      </c>
      <c r="R480" s="74" t="s">
        <v>53</v>
      </c>
      <c r="S480" s="76" t="s">
        <v>38</v>
      </c>
    </row>
    <row r="481" s="3" customFormat="1" ht="87" customHeight="1" spans="1:19">
      <c r="A481" s="64">
        <v>10</v>
      </c>
      <c r="B481" s="72" t="s">
        <v>949</v>
      </c>
      <c r="C481" s="75" t="s">
        <v>30</v>
      </c>
      <c r="D481" s="81" t="s">
        <v>31</v>
      </c>
      <c r="E481" s="74" t="s">
        <v>47</v>
      </c>
      <c r="F481" s="77" t="s">
        <v>950</v>
      </c>
      <c r="G481" s="101">
        <v>21.3</v>
      </c>
      <c r="H481" s="101">
        <v>21.3</v>
      </c>
      <c r="I481" s="101"/>
      <c r="J481" s="101"/>
      <c r="K481" s="101"/>
      <c r="L481" s="101">
        <v>21.3</v>
      </c>
      <c r="M481" s="101">
        <v>21.3</v>
      </c>
      <c r="N481" s="101"/>
      <c r="O481" s="101"/>
      <c r="P481" s="101"/>
      <c r="Q481" s="75" t="s">
        <v>37</v>
      </c>
      <c r="R481" s="74" t="s">
        <v>47</v>
      </c>
      <c r="S481" s="76" t="s">
        <v>38</v>
      </c>
    </row>
    <row r="482" s="3" customFormat="1" ht="87" customHeight="1" spans="1:19">
      <c r="A482" s="64">
        <v>11</v>
      </c>
      <c r="B482" s="72" t="s">
        <v>951</v>
      </c>
      <c r="C482" s="75" t="s">
        <v>30</v>
      </c>
      <c r="D482" s="81" t="s">
        <v>31</v>
      </c>
      <c r="E482" s="74" t="s">
        <v>50</v>
      </c>
      <c r="F482" s="77" t="s">
        <v>952</v>
      </c>
      <c r="G482" s="101">
        <v>38.85</v>
      </c>
      <c r="H482" s="101">
        <v>38.85</v>
      </c>
      <c r="I482" s="101"/>
      <c r="J482" s="101"/>
      <c r="K482" s="101"/>
      <c r="L482" s="101">
        <v>38.85</v>
      </c>
      <c r="M482" s="101">
        <v>38.85</v>
      </c>
      <c r="N482" s="101"/>
      <c r="O482" s="101"/>
      <c r="P482" s="101"/>
      <c r="Q482" s="75" t="s">
        <v>37</v>
      </c>
      <c r="R482" s="74" t="s">
        <v>50</v>
      </c>
      <c r="S482" s="76" t="s">
        <v>38</v>
      </c>
    </row>
    <row r="483" s="3" customFormat="1" ht="87" customHeight="1" spans="1:19">
      <c r="A483" s="64">
        <v>12</v>
      </c>
      <c r="B483" s="72" t="s">
        <v>953</v>
      </c>
      <c r="C483" s="75" t="s">
        <v>30</v>
      </c>
      <c r="D483" s="81" t="s">
        <v>31</v>
      </c>
      <c r="E483" s="74" t="s">
        <v>40</v>
      </c>
      <c r="F483" s="77" t="s">
        <v>954</v>
      </c>
      <c r="G483" s="101">
        <v>26.1</v>
      </c>
      <c r="H483" s="101">
        <v>26.1</v>
      </c>
      <c r="I483" s="101"/>
      <c r="J483" s="101"/>
      <c r="K483" s="101"/>
      <c r="L483" s="101">
        <v>26.1</v>
      </c>
      <c r="M483" s="101">
        <v>26.1</v>
      </c>
      <c r="N483" s="101"/>
      <c r="O483" s="101"/>
      <c r="P483" s="101"/>
      <c r="Q483" s="75" t="s">
        <v>37</v>
      </c>
      <c r="R483" s="74" t="s">
        <v>40</v>
      </c>
      <c r="S483" s="76" t="s">
        <v>38</v>
      </c>
    </row>
    <row r="484" s="3" customFormat="1" ht="87" customHeight="1" spans="1:19">
      <c r="A484" s="64">
        <v>13</v>
      </c>
      <c r="B484" s="72" t="s">
        <v>955</v>
      </c>
      <c r="C484" s="75" t="s">
        <v>30</v>
      </c>
      <c r="D484" s="81" t="s">
        <v>31</v>
      </c>
      <c r="E484" s="74" t="s">
        <v>82</v>
      </c>
      <c r="F484" s="77" t="s">
        <v>956</v>
      </c>
      <c r="G484" s="101">
        <v>44.7</v>
      </c>
      <c r="H484" s="101">
        <v>44.7</v>
      </c>
      <c r="I484" s="101"/>
      <c r="J484" s="101"/>
      <c r="K484" s="101"/>
      <c r="L484" s="101">
        <v>44.7</v>
      </c>
      <c r="M484" s="101">
        <v>44.7</v>
      </c>
      <c r="N484" s="101"/>
      <c r="O484" s="101"/>
      <c r="P484" s="101"/>
      <c r="Q484" s="75" t="s">
        <v>37</v>
      </c>
      <c r="R484" s="74" t="s">
        <v>82</v>
      </c>
      <c r="S484" s="76" t="s">
        <v>38</v>
      </c>
    </row>
    <row r="485" s="3" customFormat="1" ht="87" customHeight="1" spans="1:19">
      <c r="A485" s="64">
        <v>14</v>
      </c>
      <c r="B485" s="72" t="s">
        <v>957</v>
      </c>
      <c r="C485" s="75" t="s">
        <v>30</v>
      </c>
      <c r="D485" s="81" t="s">
        <v>31</v>
      </c>
      <c r="E485" s="74" t="s">
        <v>65</v>
      </c>
      <c r="F485" s="77" t="s">
        <v>958</v>
      </c>
      <c r="G485" s="101">
        <v>12.6</v>
      </c>
      <c r="H485" s="101">
        <v>12.6</v>
      </c>
      <c r="I485" s="101"/>
      <c r="J485" s="101"/>
      <c r="K485" s="101"/>
      <c r="L485" s="101">
        <v>12.6</v>
      </c>
      <c r="M485" s="101">
        <v>12.6</v>
      </c>
      <c r="N485" s="101"/>
      <c r="O485" s="101"/>
      <c r="P485" s="101"/>
      <c r="Q485" s="75" t="s">
        <v>37</v>
      </c>
      <c r="R485" s="74" t="s">
        <v>65</v>
      </c>
      <c r="S485" s="76" t="s">
        <v>38</v>
      </c>
    </row>
    <row r="486" s="3" customFormat="1" ht="87" customHeight="1" spans="1:19">
      <c r="A486" s="64">
        <v>15</v>
      </c>
      <c r="B486" s="72" t="s">
        <v>959</v>
      </c>
      <c r="C486" s="75" t="s">
        <v>30</v>
      </c>
      <c r="D486" s="81" t="s">
        <v>31</v>
      </c>
      <c r="E486" s="74" t="s">
        <v>43</v>
      </c>
      <c r="F486" s="72" t="s">
        <v>960</v>
      </c>
      <c r="G486" s="101">
        <v>6</v>
      </c>
      <c r="H486" s="101">
        <v>6</v>
      </c>
      <c r="I486" s="101"/>
      <c r="J486" s="101"/>
      <c r="K486" s="101"/>
      <c r="L486" s="101">
        <v>6</v>
      </c>
      <c r="M486" s="101">
        <v>6</v>
      </c>
      <c r="N486" s="101"/>
      <c r="O486" s="101"/>
      <c r="P486" s="101"/>
      <c r="Q486" s="75" t="s">
        <v>37</v>
      </c>
      <c r="R486" s="74" t="s">
        <v>43</v>
      </c>
      <c r="S486" s="76" t="s">
        <v>38</v>
      </c>
    </row>
    <row r="487" s="3" customFormat="1" ht="87" customHeight="1" spans="1:19">
      <c r="A487" s="67" t="s">
        <v>698</v>
      </c>
      <c r="B487" s="62" t="s">
        <v>961</v>
      </c>
      <c r="C487" s="80"/>
      <c r="D487" s="81"/>
      <c r="E487" s="143"/>
      <c r="F487" s="62" t="s">
        <v>962</v>
      </c>
      <c r="G487" s="102">
        <f t="shared" ref="G487:P487" si="58">G488</f>
        <v>8</v>
      </c>
      <c r="H487" s="102">
        <f t="shared" si="58"/>
        <v>8</v>
      </c>
      <c r="I487" s="102">
        <f t="shared" si="58"/>
        <v>0</v>
      </c>
      <c r="J487" s="102">
        <f t="shared" si="58"/>
        <v>0</v>
      </c>
      <c r="K487" s="102">
        <f t="shared" si="58"/>
        <v>0</v>
      </c>
      <c r="L487" s="102">
        <f t="shared" si="58"/>
        <v>8</v>
      </c>
      <c r="M487" s="102">
        <f t="shared" si="58"/>
        <v>8</v>
      </c>
      <c r="N487" s="102">
        <f t="shared" si="58"/>
        <v>0</v>
      </c>
      <c r="O487" s="102">
        <f t="shared" si="58"/>
        <v>0</v>
      </c>
      <c r="P487" s="102">
        <f t="shared" si="58"/>
        <v>0</v>
      </c>
      <c r="Q487" s="80"/>
      <c r="R487" s="143"/>
      <c r="S487" s="66"/>
    </row>
    <row r="488" s="4" customFormat="1" ht="155" customHeight="1" spans="1:19">
      <c r="A488" s="80">
        <v>1</v>
      </c>
      <c r="B488" s="72" t="s">
        <v>963</v>
      </c>
      <c r="C488" s="74" t="s">
        <v>30</v>
      </c>
      <c r="D488" s="70" t="s">
        <v>964</v>
      </c>
      <c r="E488" s="74" t="s">
        <v>965</v>
      </c>
      <c r="F488" s="72" t="s">
        <v>966</v>
      </c>
      <c r="G488" s="92">
        <v>8</v>
      </c>
      <c r="H488" s="92">
        <v>8</v>
      </c>
      <c r="I488" s="92"/>
      <c r="J488" s="92"/>
      <c r="K488" s="92"/>
      <c r="L488" s="92">
        <v>8</v>
      </c>
      <c r="M488" s="92">
        <v>8</v>
      </c>
      <c r="N488" s="92"/>
      <c r="O488" s="92"/>
      <c r="P488" s="92"/>
      <c r="Q488" s="75" t="s">
        <v>967</v>
      </c>
      <c r="R488" s="75" t="s">
        <v>967</v>
      </c>
      <c r="S488" s="76" t="s">
        <v>38</v>
      </c>
    </row>
    <row r="489" s="2" customFormat="1" ht="80" customHeight="1" spans="1:19">
      <c r="A489" s="53" t="s">
        <v>968</v>
      </c>
      <c r="B489" s="54" t="s">
        <v>969</v>
      </c>
      <c r="C489" s="55"/>
      <c r="D489" s="55"/>
      <c r="E489" s="56"/>
      <c r="F489" s="57" t="s">
        <v>970</v>
      </c>
      <c r="G489" s="36">
        <f t="shared" ref="G489:P489" si="59">G490+G492</f>
        <v>802.84</v>
      </c>
      <c r="H489" s="36">
        <f t="shared" si="59"/>
        <v>795.84</v>
      </c>
      <c r="I489" s="36">
        <f t="shared" si="59"/>
        <v>7</v>
      </c>
      <c r="J489" s="36">
        <f t="shared" si="59"/>
        <v>0</v>
      </c>
      <c r="K489" s="36">
        <f t="shared" si="59"/>
        <v>0</v>
      </c>
      <c r="L489" s="36">
        <f t="shared" si="59"/>
        <v>802.84</v>
      </c>
      <c r="M489" s="36">
        <f t="shared" si="59"/>
        <v>790.2955</v>
      </c>
      <c r="N489" s="36">
        <f t="shared" si="59"/>
        <v>7</v>
      </c>
      <c r="O489" s="36">
        <f t="shared" si="59"/>
        <v>0</v>
      </c>
      <c r="P489" s="36">
        <f t="shared" si="59"/>
        <v>0</v>
      </c>
      <c r="Q489" s="51"/>
      <c r="R489" s="33"/>
      <c r="S489" s="52"/>
    </row>
    <row r="490" s="3" customFormat="1" ht="80" customHeight="1" spans="1:19">
      <c r="A490" s="58" t="s">
        <v>23</v>
      </c>
      <c r="B490" s="59" t="s">
        <v>971</v>
      </c>
      <c r="C490" s="60"/>
      <c r="D490" s="60"/>
      <c r="E490" s="61"/>
      <c r="F490" s="62" t="s">
        <v>972</v>
      </c>
      <c r="G490" s="63">
        <f t="shared" ref="G490:P490" si="60">G491</f>
        <v>502.84</v>
      </c>
      <c r="H490" s="63">
        <f t="shared" si="60"/>
        <v>495.84</v>
      </c>
      <c r="I490" s="63">
        <f t="shared" si="60"/>
        <v>7</v>
      </c>
      <c r="J490" s="63">
        <f t="shared" si="60"/>
        <v>0</v>
      </c>
      <c r="K490" s="63">
        <f t="shared" si="60"/>
        <v>0</v>
      </c>
      <c r="L490" s="63">
        <f t="shared" si="60"/>
        <v>502.84</v>
      </c>
      <c r="M490" s="63">
        <f t="shared" si="60"/>
        <v>495.84</v>
      </c>
      <c r="N490" s="63">
        <f t="shared" si="60"/>
        <v>7</v>
      </c>
      <c r="O490" s="63">
        <f t="shared" si="60"/>
        <v>0</v>
      </c>
      <c r="P490" s="63">
        <f t="shared" si="60"/>
        <v>0</v>
      </c>
      <c r="Q490" s="64"/>
      <c r="R490" s="65"/>
      <c r="S490" s="66"/>
    </row>
    <row r="491" s="4" customFormat="1" ht="80" customHeight="1" spans="1:19">
      <c r="A491" s="64">
        <v>1</v>
      </c>
      <c r="B491" s="71" t="s">
        <v>971</v>
      </c>
      <c r="C491" s="68" t="s">
        <v>30</v>
      </c>
      <c r="D491" s="60" t="s">
        <v>78</v>
      </c>
      <c r="E491" s="68" t="s">
        <v>965</v>
      </c>
      <c r="F491" s="72" t="s">
        <v>973</v>
      </c>
      <c r="G491" s="73">
        <v>502.84</v>
      </c>
      <c r="H491" s="73">
        <v>495.84</v>
      </c>
      <c r="I491" s="73">
        <v>7</v>
      </c>
      <c r="J491" s="73"/>
      <c r="K491" s="73"/>
      <c r="L491" s="73">
        <v>502.84</v>
      </c>
      <c r="M491" s="73">
        <v>495.84</v>
      </c>
      <c r="N491" s="73">
        <v>7</v>
      </c>
      <c r="O491" s="73"/>
      <c r="P491" s="73"/>
      <c r="Q491" s="75" t="s">
        <v>897</v>
      </c>
      <c r="R491" s="75" t="s">
        <v>897</v>
      </c>
      <c r="S491" s="76" t="s">
        <v>38</v>
      </c>
    </row>
    <row r="492" s="3" customFormat="1" ht="80" customHeight="1" spans="1:19">
      <c r="A492" s="58" t="s">
        <v>677</v>
      </c>
      <c r="B492" s="59" t="s">
        <v>974</v>
      </c>
      <c r="C492" s="60"/>
      <c r="D492" s="60"/>
      <c r="E492" s="61"/>
      <c r="F492" s="62" t="s">
        <v>975</v>
      </c>
      <c r="G492" s="63">
        <f t="shared" ref="G492:P492" si="61">G493+G494+G495</f>
        <v>300</v>
      </c>
      <c r="H492" s="63">
        <f t="shared" si="61"/>
        <v>300</v>
      </c>
      <c r="I492" s="63">
        <f t="shared" si="61"/>
        <v>0</v>
      </c>
      <c r="J492" s="63">
        <f t="shared" si="61"/>
        <v>0</v>
      </c>
      <c r="K492" s="63">
        <f t="shared" si="61"/>
        <v>0</v>
      </c>
      <c r="L492" s="63">
        <f t="shared" si="61"/>
        <v>300</v>
      </c>
      <c r="M492" s="63">
        <f t="shared" si="61"/>
        <v>294.4555</v>
      </c>
      <c r="N492" s="63">
        <f t="shared" si="61"/>
        <v>0</v>
      </c>
      <c r="O492" s="63">
        <f t="shared" si="61"/>
        <v>0</v>
      </c>
      <c r="P492" s="63">
        <f t="shared" si="61"/>
        <v>0</v>
      </c>
      <c r="Q492" s="64"/>
      <c r="R492" s="65"/>
      <c r="S492" s="66"/>
    </row>
    <row r="493" s="4" customFormat="1" ht="80" customHeight="1" spans="1:19">
      <c r="A493" s="118">
        <v>1</v>
      </c>
      <c r="B493" s="100" t="s">
        <v>976</v>
      </c>
      <c r="C493" s="68" t="s">
        <v>30</v>
      </c>
      <c r="D493" s="60" t="s">
        <v>31</v>
      </c>
      <c r="E493" s="68" t="s">
        <v>977</v>
      </c>
      <c r="F493" s="72" t="s">
        <v>978</v>
      </c>
      <c r="G493" s="73">
        <v>64</v>
      </c>
      <c r="H493" s="73">
        <v>64</v>
      </c>
      <c r="I493" s="73"/>
      <c r="J493" s="73"/>
      <c r="K493" s="73"/>
      <c r="L493" s="73">
        <v>64</v>
      </c>
      <c r="M493" s="73">
        <f>64-1.8937</f>
        <v>62.1063</v>
      </c>
      <c r="N493" s="73"/>
      <c r="O493" s="73"/>
      <c r="P493" s="73"/>
      <c r="Q493" s="75" t="s">
        <v>897</v>
      </c>
      <c r="R493" s="75" t="s">
        <v>43</v>
      </c>
      <c r="S493" s="76" t="s">
        <v>38</v>
      </c>
    </row>
    <row r="494" s="4" customFormat="1" ht="80" customHeight="1" spans="1:19">
      <c r="A494" s="118">
        <v>2</v>
      </c>
      <c r="B494" s="72" t="s">
        <v>979</v>
      </c>
      <c r="C494" s="74" t="s">
        <v>30</v>
      </c>
      <c r="D494" s="70">
        <v>2024</v>
      </c>
      <c r="E494" s="74" t="s">
        <v>980</v>
      </c>
      <c r="F494" s="113" t="s">
        <v>981</v>
      </c>
      <c r="G494" s="73">
        <v>66</v>
      </c>
      <c r="H494" s="73">
        <v>66</v>
      </c>
      <c r="I494" s="73"/>
      <c r="J494" s="73"/>
      <c r="K494" s="73"/>
      <c r="L494" s="73">
        <v>66</v>
      </c>
      <c r="M494" s="73">
        <f>66-1.1642</f>
        <v>64.8358</v>
      </c>
      <c r="N494" s="73"/>
      <c r="O494" s="73"/>
      <c r="P494" s="73"/>
      <c r="Q494" s="74" t="s">
        <v>897</v>
      </c>
      <c r="R494" s="75" t="s">
        <v>40</v>
      </c>
      <c r="S494" s="76" t="s">
        <v>38</v>
      </c>
    </row>
    <row r="495" s="4" customFormat="1" ht="80" customHeight="1" spans="1:19">
      <c r="A495" s="118">
        <v>3</v>
      </c>
      <c r="B495" s="100" t="s">
        <v>982</v>
      </c>
      <c r="C495" s="68" t="s">
        <v>30</v>
      </c>
      <c r="D495" s="60" t="s">
        <v>31</v>
      </c>
      <c r="E495" s="68" t="s">
        <v>983</v>
      </c>
      <c r="F495" s="113" t="s">
        <v>984</v>
      </c>
      <c r="G495" s="73">
        <v>170</v>
      </c>
      <c r="H495" s="73">
        <v>170</v>
      </c>
      <c r="I495" s="73"/>
      <c r="J495" s="73"/>
      <c r="K495" s="73"/>
      <c r="L495" s="73">
        <v>170</v>
      </c>
      <c r="M495" s="73">
        <f>170-2.4866</f>
        <v>167.5134</v>
      </c>
      <c r="N495" s="73"/>
      <c r="O495" s="73"/>
      <c r="P495" s="73"/>
      <c r="Q495" s="76" t="s">
        <v>897</v>
      </c>
      <c r="R495" s="76" t="s">
        <v>62</v>
      </c>
      <c r="S495" s="76" t="s">
        <v>38</v>
      </c>
    </row>
    <row r="496" s="2" customFormat="1" ht="63" customHeight="1" spans="1:19">
      <c r="A496" s="53" t="s">
        <v>985</v>
      </c>
      <c r="B496" s="54" t="s">
        <v>986</v>
      </c>
      <c r="C496" s="55"/>
      <c r="D496" s="55"/>
      <c r="E496" s="56"/>
      <c r="F496" s="57" t="s">
        <v>987</v>
      </c>
      <c r="G496" s="36">
        <f t="shared" ref="G496:P496" si="62">G497+G507+G511+G536+G538+G543+G545</f>
        <v>9903.5375</v>
      </c>
      <c r="H496" s="36">
        <f t="shared" si="62"/>
        <v>7703.1385</v>
      </c>
      <c r="I496" s="36">
        <f t="shared" si="62"/>
        <v>2200.399</v>
      </c>
      <c r="J496" s="36">
        <f t="shared" si="62"/>
        <v>0</v>
      </c>
      <c r="K496" s="36">
        <f t="shared" si="62"/>
        <v>0</v>
      </c>
      <c r="L496" s="36">
        <f t="shared" si="62"/>
        <v>9869.5262</v>
      </c>
      <c r="M496" s="36">
        <f t="shared" si="62"/>
        <v>7668.0272</v>
      </c>
      <c r="N496" s="36">
        <f t="shared" si="62"/>
        <v>2190.999</v>
      </c>
      <c r="O496" s="36">
        <f t="shared" si="62"/>
        <v>0</v>
      </c>
      <c r="P496" s="36">
        <f t="shared" si="62"/>
        <v>0</v>
      </c>
      <c r="Q496" s="51"/>
      <c r="R496" s="33"/>
      <c r="S496" s="52"/>
    </row>
    <row r="497" s="3" customFormat="1" ht="80" customHeight="1" spans="1:19">
      <c r="A497" s="127" t="s">
        <v>23</v>
      </c>
      <c r="B497" s="144" t="s">
        <v>988</v>
      </c>
      <c r="C497" s="131"/>
      <c r="D497" s="118"/>
      <c r="E497" s="132"/>
      <c r="F497" s="129" t="s">
        <v>989</v>
      </c>
      <c r="G497" s="145">
        <f t="shared" ref="G497:P497" si="63">SUM(G498:G506)</f>
        <v>1589.1105</v>
      </c>
      <c r="H497" s="145">
        <f t="shared" si="63"/>
        <v>1589.1105</v>
      </c>
      <c r="I497" s="145">
        <f t="shared" si="63"/>
        <v>0</v>
      </c>
      <c r="J497" s="145">
        <f t="shared" si="63"/>
        <v>0</v>
      </c>
      <c r="K497" s="145">
        <f t="shared" si="63"/>
        <v>0</v>
      </c>
      <c r="L497" s="145">
        <f t="shared" si="63"/>
        <v>1578.6572</v>
      </c>
      <c r="M497" s="145">
        <f t="shared" si="63"/>
        <v>1578.6572</v>
      </c>
      <c r="N497" s="145">
        <f t="shared" si="63"/>
        <v>0</v>
      </c>
      <c r="O497" s="145">
        <f t="shared" si="63"/>
        <v>0</v>
      </c>
      <c r="P497" s="145">
        <f t="shared" si="63"/>
        <v>0</v>
      </c>
      <c r="Q497" s="131"/>
      <c r="R497" s="132"/>
      <c r="S497" s="66"/>
    </row>
    <row r="498" s="3" customFormat="1" ht="80" customHeight="1" spans="1:19">
      <c r="A498" s="80">
        <v>1</v>
      </c>
      <c r="B498" s="82" t="s">
        <v>990</v>
      </c>
      <c r="C498" s="146" t="s">
        <v>30</v>
      </c>
      <c r="D498" s="60" t="s">
        <v>31</v>
      </c>
      <c r="E498" s="74" t="s">
        <v>991</v>
      </c>
      <c r="F498" s="72" t="s">
        <v>992</v>
      </c>
      <c r="G498" s="147">
        <v>421.3348</v>
      </c>
      <c r="H498" s="147">
        <v>421.3348</v>
      </c>
      <c r="I498" s="147"/>
      <c r="J498" s="147"/>
      <c r="K498" s="147"/>
      <c r="L498" s="147">
        <f t="shared" ref="L498:L510" si="64">M498+N498+O498+P498</f>
        <v>420.1963</v>
      </c>
      <c r="M498" s="147">
        <f>421.3348-1.1385</f>
        <v>420.1963</v>
      </c>
      <c r="N498" s="147"/>
      <c r="O498" s="147"/>
      <c r="P498" s="147"/>
      <c r="Q498" s="75" t="s">
        <v>897</v>
      </c>
      <c r="R498" s="75" t="s">
        <v>75</v>
      </c>
      <c r="S498" s="76" t="s">
        <v>38</v>
      </c>
    </row>
    <row r="499" s="3" customFormat="1" ht="80" customHeight="1" spans="1:19">
      <c r="A499" s="80">
        <v>2</v>
      </c>
      <c r="B499" s="82" t="s">
        <v>993</v>
      </c>
      <c r="C499" s="146" t="s">
        <v>30</v>
      </c>
      <c r="D499" s="60" t="s">
        <v>31</v>
      </c>
      <c r="E499" s="74" t="s">
        <v>994</v>
      </c>
      <c r="F499" s="72" t="s">
        <v>995</v>
      </c>
      <c r="G499" s="147">
        <v>70.8148</v>
      </c>
      <c r="H499" s="147">
        <v>70.8148</v>
      </c>
      <c r="I499" s="147"/>
      <c r="J499" s="147"/>
      <c r="K499" s="147"/>
      <c r="L499" s="147">
        <f t="shared" si="64"/>
        <v>69.9846</v>
      </c>
      <c r="M499" s="147">
        <f>70.8148-0.8302</f>
        <v>69.9846</v>
      </c>
      <c r="N499" s="147"/>
      <c r="O499" s="147"/>
      <c r="P499" s="147"/>
      <c r="Q499" s="75" t="s">
        <v>897</v>
      </c>
      <c r="R499" s="75" t="s">
        <v>53</v>
      </c>
      <c r="S499" s="76" t="s">
        <v>38</v>
      </c>
    </row>
    <row r="500" s="3" customFormat="1" ht="91" customHeight="1" spans="1:19">
      <c r="A500" s="80">
        <v>3</v>
      </c>
      <c r="B500" s="82" t="s">
        <v>996</v>
      </c>
      <c r="C500" s="146" t="s">
        <v>30</v>
      </c>
      <c r="D500" s="60" t="s">
        <v>31</v>
      </c>
      <c r="E500" s="74" t="s">
        <v>997</v>
      </c>
      <c r="F500" s="72" t="s">
        <v>998</v>
      </c>
      <c r="G500" s="147">
        <v>197.6187</v>
      </c>
      <c r="H500" s="147">
        <v>197.6187</v>
      </c>
      <c r="I500" s="147"/>
      <c r="J500" s="147"/>
      <c r="K500" s="147"/>
      <c r="L500" s="147">
        <f t="shared" si="64"/>
        <v>197.6187</v>
      </c>
      <c r="M500" s="147">
        <v>197.6187</v>
      </c>
      <c r="N500" s="147"/>
      <c r="O500" s="147"/>
      <c r="P500" s="147"/>
      <c r="Q500" s="75" t="s">
        <v>897</v>
      </c>
      <c r="R500" s="75" t="s">
        <v>65</v>
      </c>
      <c r="S500" s="76" t="s">
        <v>38</v>
      </c>
    </row>
    <row r="501" s="3" customFormat="1" ht="80" customHeight="1" spans="1:19">
      <c r="A501" s="80">
        <v>4</v>
      </c>
      <c r="B501" s="82" t="s">
        <v>999</v>
      </c>
      <c r="C501" s="146" t="s">
        <v>30</v>
      </c>
      <c r="D501" s="60" t="s">
        <v>31</v>
      </c>
      <c r="E501" s="74" t="s">
        <v>1000</v>
      </c>
      <c r="F501" s="72" t="s">
        <v>1001</v>
      </c>
      <c r="G501" s="147">
        <v>202.646</v>
      </c>
      <c r="H501" s="147">
        <v>202.646</v>
      </c>
      <c r="I501" s="147"/>
      <c r="J501" s="147"/>
      <c r="K501" s="147"/>
      <c r="L501" s="147">
        <f t="shared" si="64"/>
        <v>198.795</v>
      </c>
      <c r="M501" s="147">
        <f>202.646-3.851</f>
        <v>198.795</v>
      </c>
      <c r="N501" s="147"/>
      <c r="O501" s="147"/>
      <c r="P501" s="147"/>
      <c r="Q501" s="75" t="s">
        <v>897</v>
      </c>
      <c r="R501" s="75" t="s">
        <v>82</v>
      </c>
      <c r="S501" s="76" t="s">
        <v>38</v>
      </c>
    </row>
    <row r="502" s="3" customFormat="1" ht="80" customHeight="1" spans="1:19">
      <c r="A502" s="80">
        <v>5</v>
      </c>
      <c r="B502" s="82" t="s">
        <v>1002</v>
      </c>
      <c r="C502" s="146" t="s">
        <v>30</v>
      </c>
      <c r="D502" s="60" t="s">
        <v>31</v>
      </c>
      <c r="E502" s="74" t="s">
        <v>1003</v>
      </c>
      <c r="F502" s="72" t="s">
        <v>1004</v>
      </c>
      <c r="G502" s="147">
        <v>180.5214</v>
      </c>
      <c r="H502" s="147">
        <v>180.5214</v>
      </c>
      <c r="I502" s="147"/>
      <c r="J502" s="147"/>
      <c r="K502" s="147"/>
      <c r="L502" s="147">
        <f t="shared" si="64"/>
        <v>180.5214</v>
      </c>
      <c r="M502" s="147">
        <v>180.5214</v>
      </c>
      <c r="N502" s="147"/>
      <c r="O502" s="147"/>
      <c r="P502" s="147"/>
      <c r="Q502" s="75" t="s">
        <v>897</v>
      </c>
      <c r="R502" s="75" t="s">
        <v>35</v>
      </c>
      <c r="S502" s="76" t="s">
        <v>38</v>
      </c>
    </row>
    <row r="503" s="3" customFormat="1" ht="80" customHeight="1" spans="1:19">
      <c r="A503" s="80">
        <v>6</v>
      </c>
      <c r="B503" s="82" t="s">
        <v>1005</v>
      </c>
      <c r="C503" s="146" t="s">
        <v>30</v>
      </c>
      <c r="D503" s="60" t="s">
        <v>31</v>
      </c>
      <c r="E503" s="74" t="s">
        <v>1006</v>
      </c>
      <c r="F503" s="72" t="s">
        <v>1007</v>
      </c>
      <c r="G503" s="147">
        <v>90.4569</v>
      </c>
      <c r="H503" s="147">
        <f>90.4569</f>
        <v>90.4569</v>
      </c>
      <c r="I503" s="147"/>
      <c r="J503" s="147"/>
      <c r="K503" s="147"/>
      <c r="L503" s="147">
        <f t="shared" si="64"/>
        <v>89.0069</v>
      </c>
      <c r="M503" s="147">
        <f>90.4569-1.45</f>
        <v>89.0069</v>
      </c>
      <c r="N503" s="147"/>
      <c r="O503" s="147"/>
      <c r="P503" s="147"/>
      <c r="Q503" s="75" t="s">
        <v>897</v>
      </c>
      <c r="R503" s="75" t="s">
        <v>69</v>
      </c>
      <c r="S503" s="76" t="s">
        <v>38</v>
      </c>
    </row>
    <row r="504" s="3" customFormat="1" ht="80" customHeight="1" spans="1:19">
      <c r="A504" s="80">
        <v>7</v>
      </c>
      <c r="B504" s="82" t="s">
        <v>1008</v>
      </c>
      <c r="C504" s="146" t="s">
        <v>30</v>
      </c>
      <c r="D504" s="60" t="s">
        <v>31</v>
      </c>
      <c r="E504" s="74" t="s">
        <v>1009</v>
      </c>
      <c r="F504" s="72" t="s">
        <v>1010</v>
      </c>
      <c r="G504" s="147">
        <v>51.127</v>
      </c>
      <c r="H504" s="147">
        <v>51.127</v>
      </c>
      <c r="I504" s="147"/>
      <c r="J504" s="147"/>
      <c r="K504" s="147"/>
      <c r="L504" s="147">
        <f t="shared" si="64"/>
        <v>51.127</v>
      </c>
      <c r="M504" s="147">
        <v>51.127</v>
      </c>
      <c r="N504" s="147"/>
      <c r="O504" s="147"/>
      <c r="P504" s="147"/>
      <c r="Q504" s="75" t="s">
        <v>897</v>
      </c>
      <c r="R504" s="75" t="s">
        <v>62</v>
      </c>
      <c r="S504" s="76" t="s">
        <v>38</v>
      </c>
    </row>
    <row r="505" s="3" customFormat="1" ht="80" customHeight="1" spans="1:19">
      <c r="A505" s="80">
        <v>8</v>
      </c>
      <c r="B505" s="82" t="s">
        <v>1011</v>
      </c>
      <c r="C505" s="146" t="s">
        <v>30</v>
      </c>
      <c r="D505" s="60" t="s">
        <v>31</v>
      </c>
      <c r="E505" s="74" t="s">
        <v>1012</v>
      </c>
      <c r="F505" s="72" t="s">
        <v>1013</v>
      </c>
      <c r="G505" s="147">
        <v>17.2368</v>
      </c>
      <c r="H505" s="147">
        <v>17.2368</v>
      </c>
      <c r="I505" s="147"/>
      <c r="J505" s="147"/>
      <c r="K505" s="147"/>
      <c r="L505" s="147">
        <f t="shared" si="64"/>
        <v>17.2368</v>
      </c>
      <c r="M505" s="147">
        <v>17.2368</v>
      </c>
      <c r="N505" s="147"/>
      <c r="O505" s="147"/>
      <c r="P505" s="147"/>
      <c r="Q505" s="75" t="s">
        <v>897</v>
      </c>
      <c r="R505" s="75" t="s">
        <v>82</v>
      </c>
      <c r="S505" s="76" t="s">
        <v>38</v>
      </c>
    </row>
    <row r="506" s="3" customFormat="1" ht="108" customHeight="1" spans="1:19">
      <c r="A506" s="80">
        <v>9</v>
      </c>
      <c r="B506" s="82" t="s">
        <v>1014</v>
      </c>
      <c r="C506" s="146" t="s">
        <v>30</v>
      </c>
      <c r="D506" s="60" t="s">
        <v>31</v>
      </c>
      <c r="E506" s="74" t="s">
        <v>846</v>
      </c>
      <c r="F506" s="72" t="s">
        <v>1015</v>
      </c>
      <c r="G506" s="147">
        <f>358.23-0.7254-0.1505</f>
        <v>357.3541</v>
      </c>
      <c r="H506" s="147">
        <v>357.3541</v>
      </c>
      <c r="I506" s="147"/>
      <c r="J506" s="147"/>
      <c r="K506" s="147"/>
      <c r="L506" s="147">
        <f t="shared" si="64"/>
        <v>354.1705</v>
      </c>
      <c r="M506" s="147">
        <f>357.3541-1.35-1.8336</f>
        <v>354.1705</v>
      </c>
      <c r="N506" s="147"/>
      <c r="O506" s="147"/>
      <c r="P506" s="147"/>
      <c r="Q506" s="75" t="s">
        <v>897</v>
      </c>
      <c r="R506" s="75" t="s">
        <v>56</v>
      </c>
      <c r="S506" s="76" t="s">
        <v>38</v>
      </c>
    </row>
    <row r="507" s="3" customFormat="1" ht="80" customHeight="1" spans="1:19">
      <c r="A507" s="67" t="s">
        <v>677</v>
      </c>
      <c r="B507" s="148" t="s">
        <v>1016</v>
      </c>
      <c r="C507" s="64"/>
      <c r="D507" s="81"/>
      <c r="E507" s="78"/>
      <c r="F507" s="149" t="s">
        <v>1017</v>
      </c>
      <c r="G507" s="102">
        <f t="shared" ref="G507:P507" si="65">SUM(G508:G510)</f>
        <v>2268.22</v>
      </c>
      <c r="H507" s="102">
        <f t="shared" si="65"/>
        <v>2268.22</v>
      </c>
      <c r="I507" s="102">
        <f t="shared" si="65"/>
        <v>0</v>
      </c>
      <c r="J507" s="102">
        <f t="shared" si="65"/>
        <v>0</v>
      </c>
      <c r="K507" s="102">
        <f t="shared" si="65"/>
        <v>0</v>
      </c>
      <c r="L507" s="102">
        <f t="shared" si="64"/>
        <v>2260.972</v>
      </c>
      <c r="M507" s="102">
        <f t="shared" si="65"/>
        <v>2260.972</v>
      </c>
      <c r="N507" s="102">
        <f t="shared" si="65"/>
        <v>0</v>
      </c>
      <c r="O507" s="102">
        <f t="shared" si="65"/>
        <v>0</v>
      </c>
      <c r="P507" s="102">
        <f t="shared" si="65"/>
        <v>0</v>
      </c>
      <c r="Q507" s="64"/>
      <c r="R507" s="65"/>
      <c r="S507" s="66"/>
    </row>
    <row r="508" s="3" customFormat="1" ht="100" customHeight="1" spans="1:19">
      <c r="A508" s="64">
        <v>1</v>
      </c>
      <c r="B508" s="82" t="s">
        <v>1018</v>
      </c>
      <c r="C508" s="75" t="s">
        <v>800</v>
      </c>
      <c r="D508" s="81" t="s">
        <v>1019</v>
      </c>
      <c r="E508" s="74" t="s">
        <v>1020</v>
      </c>
      <c r="F508" s="72" t="s">
        <v>1021</v>
      </c>
      <c r="G508" s="101">
        <v>2000</v>
      </c>
      <c r="H508" s="101">
        <v>2000</v>
      </c>
      <c r="I508" s="101"/>
      <c r="J508" s="101"/>
      <c r="K508" s="101"/>
      <c r="L508" s="101">
        <f t="shared" si="64"/>
        <v>2000</v>
      </c>
      <c r="M508" s="101">
        <v>2000</v>
      </c>
      <c r="N508" s="101"/>
      <c r="O508" s="101"/>
      <c r="P508" s="101"/>
      <c r="Q508" s="74" t="s">
        <v>901</v>
      </c>
      <c r="R508" s="74" t="s">
        <v>1022</v>
      </c>
      <c r="S508" s="76" t="s">
        <v>38</v>
      </c>
    </row>
    <row r="509" s="3" customFormat="1" ht="76" customHeight="1" spans="1:19">
      <c r="A509" s="64">
        <v>2</v>
      </c>
      <c r="B509" s="82" t="s">
        <v>1023</v>
      </c>
      <c r="C509" s="75" t="s">
        <v>30</v>
      </c>
      <c r="D509" s="81" t="s">
        <v>31</v>
      </c>
      <c r="E509" s="74" t="s">
        <v>1024</v>
      </c>
      <c r="F509" s="72" t="s">
        <v>1025</v>
      </c>
      <c r="G509" s="101">
        <v>74.22</v>
      </c>
      <c r="H509" s="101">
        <v>74.22</v>
      </c>
      <c r="I509" s="101"/>
      <c r="J509" s="101"/>
      <c r="K509" s="101"/>
      <c r="L509" s="101">
        <f t="shared" si="64"/>
        <v>74.22</v>
      </c>
      <c r="M509" s="101">
        <v>74.22</v>
      </c>
      <c r="N509" s="101"/>
      <c r="O509" s="101"/>
      <c r="P509" s="101"/>
      <c r="Q509" s="74" t="s">
        <v>901</v>
      </c>
      <c r="R509" s="74" t="s">
        <v>1022</v>
      </c>
      <c r="S509" s="76" t="s">
        <v>38</v>
      </c>
    </row>
    <row r="510" s="3" customFormat="1" ht="88" customHeight="1" spans="1:19">
      <c r="A510" s="64">
        <v>3</v>
      </c>
      <c r="B510" s="82" t="s">
        <v>1026</v>
      </c>
      <c r="C510" s="75" t="s">
        <v>30</v>
      </c>
      <c r="D510" s="81" t="s">
        <v>31</v>
      </c>
      <c r="E510" s="74" t="s">
        <v>43</v>
      </c>
      <c r="F510" s="72" t="s">
        <v>1027</v>
      </c>
      <c r="G510" s="101">
        <v>194</v>
      </c>
      <c r="H510" s="101">
        <v>194</v>
      </c>
      <c r="I510" s="101"/>
      <c r="J510" s="101"/>
      <c r="K510" s="101"/>
      <c r="L510" s="101">
        <f t="shared" si="64"/>
        <v>186.752</v>
      </c>
      <c r="M510" s="101">
        <f>194-7.248</f>
        <v>186.752</v>
      </c>
      <c r="N510" s="101"/>
      <c r="O510" s="101"/>
      <c r="P510" s="101"/>
      <c r="Q510" s="74" t="s">
        <v>901</v>
      </c>
      <c r="R510" s="74" t="s">
        <v>1022</v>
      </c>
      <c r="S510" s="76" t="s">
        <v>38</v>
      </c>
    </row>
    <row r="511" s="3" customFormat="1" ht="80" customHeight="1" spans="1:19">
      <c r="A511" s="127" t="s">
        <v>698</v>
      </c>
      <c r="B511" s="144" t="s">
        <v>1028</v>
      </c>
      <c r="C511" s="131"/>
      <c r="D511" s="118"/>
      <c r="E511" s="132"/>
      <c r="F511" s="129" t="s">
        <v>1029</v>
      </c>
      <c r="G511" s="145">
        <f t="shared" ref="G511:P511" si="66">SUM(G512:G535)</f>
        <v>4300</v>
      </c>
      <c r="H511" s="145">
        <f t="shared" si="66"/>
        <v>2222.1425</v>
      </c>
      <c r="I511" s="145">
        <f t="shared" si="66"/>
        <v>2077.8575</v>
      </c>
      <c r="J511" s="145">
        <f t="shared" si="66"/>
        <v>0</v>
      </c>
      <c r="K511" s="145">
        <f t="shared" si="66"/>
        <v>0</v>
      </c>
      <c r="L511" s="145">
        <f t="shared" si="66"/>
        <v>4283.69</v>
      </c>
      <c r="M511" s="145">
        <f t="shared" si="66"/>
        <v>2215.2325</v>
      </c>
      <c r="N511" s="145">
        <f t="shared" si="66"/>
        <v>2068.4575</v>
      </c>
      <c r="O511" s="145">
        <f t="shared" si="66"/>
        <v>0</v>
      </c>
      <c r="P511" s="145">
        <f t="shared" si="66"/>
        <v>0</v>
      </c>
      <c r="Q511" s="131"/>
      <c r="R511" s="132"/>
      <c r="S511" s="66"/>
    </row>
    <row r="512" s="3" customFormat="1" ht="114" customHeight="1" spans="1:19">
      <c r="A512" s="118">
        <v>1</v>
      </c>
      <c r="B512" s="74" t="s">
        <v>1030</v>
      </c>
      <c r="C512" s="68" t="s">
        <v>30</v>
      </c>
      <c r="D512" s="60" t="s">
        <v>31</v>
      </c>
      <c r="E512" s="123" t="s">
        <v>1031</v>
      </c>
      <c r="F512" s="150" t="s">
        <v>1032</v>
      </c>
      <c r="G512" s="147">
        <v>200</v>
      </c>
      <c r="H512" s="147"/>
      <c r="I512" s="147">
        <v>200</v>
      </c>
      <c r="J512" s="147"/>
      <c r="K512" s="147"/>
      <c r="L512" s="147">
        <f>N512+M512</f>
        <v>200</v>
      </c>
      <c r="M512" s="147"/>
      <c r="N512" s="147">
        <v>200</v>
      </c>
      <c r="O512" s="147"/>
      <c r="P512" s="147"/>
      <c r="Q512" s="146" t="s">
        <v>37</v>
      </c>
      <c r="R512" s="74" t="s">
        <v>75</v>
      </c>
      <c r="S512" s="76" t="s">
        <v>38</v>
      </c>
    </row>
    <row r="513" s="3" customFormat="1" ht="99" customHeight="1" spans="1:19">
      <c r="A513" s="118"/>
      <c r="B513" s="70"/>
      <c r="C513" s="68" t="s">
        <v>30</v>
      </c>
      <c r="D513" s="60" t="s">
        <v>31</v>
      </c>
      <c r="E513" s="123" t="s">
        <v>1033</v>
      </c>
      <c r="F513" s="150" t="s">
        <v>1034</v>
      </c>
      <c r="G513" s="147">
        <v>180</v>
      </c>
      <c r="H513" s="147"/>
      <c r="I513" s="147">
        <v>180</v>
      </c>
      <c r="J513" s="147"/>
      <c r="K513" s="147"/>
      <c r="L513" s="147">
        <f t="shared" ref="L513:L535" si="67">N513+M513</f>
        <v>180</v>
      </c>
      <c r="M513" s="147"/>
      <c r="N513" s="147">
        <v>180</v>
      </c>
      <c r="O513" s="147"/>
      <c r="P513" s="147"/>
      <c r="Q513" s="146" t="s">
        <v>37</v>
      </c>
      <c r="R513" s="74" t="s">
        <v>75</v>
      </c>
      <c r="S513" s="76" t="s">
        <v>38</v>
      </c>
    </row>
    <row r="514" s="3" customFormat="1" ht="86" customHeight="1" spans="1:19">
      <c r="A514" s="118"/>
      <c r="B514" s="70"/>
      <c r="C514" s="68" t="s">
        <v>30</v>
      </c>
      <c r="D514" s="60" t="s">
        <v>31</v>
      </c>
      <c r="E514" s="123" t="s">
        <v>1035</v>
      </c>
      <c r="F514" s="150" t="s">
        <v>1036</v>
      </c>
      <c r="G514" s="147">
        <v>190</v>
      </c>
      <c r="H514" s="147"/>
      <c r="I514" s="147">
        <v>190</v>
      </c>
      <c r="J514" s="147"/>
      <c r="K514" s="147"/>
      <c r="L514" s="147">
        <f t="shared" si="67"/>
        <v>190</v>
      </c>
      <c r="M514" s="147"/>
      <c r="N514" s="147">
        <v>190</v>
      </c>
      <c r="O514" s="147"/>
      <c r="P514" s="147"/>
      <c r="Q514" s="146" t="s">
        <v>37</v>
      </c>
      <c r="R514" s="74" t="s">
        <v>75</v>
      </c>
      <c r="S514" s="76" t="s">
        <v>38</v>
      </c>
    </row>
    <row r="515" s="3" customFormat="1" ht="84" customHeight="1" spans="1:19">
      <c r="A515" s="118">
        <v>2</v>
      </c>
      <c r="B515" s="74" t="s">
        <v>1037</v>
      </c>
      <c r="C515" s="68" t="s">
        <v>30</v>
      </c>
      <c r="D515" s="60" t="s">
        <v>31</v>
      </c>
      <c r="E515" s="123" t="s">
        <v>1038</v>
      </c>
      <c r="F515" s="151" t="s">
        <v>1039</v>
      </c>
      <c r="G515" s="147">
        <v>150</v>
      </c>
      <c r="H515" s="147"/>
      <c r="I515" s="147">
        <v>150</v>
      </c>
      <c r="J515" s="147"/>
      <c r="K515" s="147"/>
      <c r="L515" s="147">
        <f t="shared" si="67"/>
        <v>144.2</v>
      </c>
      <c r="M515" s="147"/>
      <c r="N515" s="147">
        <f>150-5.8</f>
        <v>144.2</v>
      </c>
      <c r="O515" s="147"/>
      <c r="P515" s="147"/>
      <c r="Q515" s="146" t="s">
        <v>37</v>
      </c>
      <c r="R515" s="74" t="s">
        <v>82</v>
      </c>
      <c r="S515" s="76" t="s">
        <v>38</v>
      </c>
    </row>
    <row r="516" s="3" customFormat="1" ht="72" customHeight="1" spans="1:19">
      <c r="A516" s="118"/>
      <c r="B516" s="70"/>
      <c r="C516" s="68" t="s">
        <v>30</v>
      </c>
      <c r="D516" s="60" t="s">
        <v>31</v>
      </c>
      <c r="E516" s="123" t="s">
        <v>1040</v>
      </c>
      <c r="F516" s="151" t="s">
        <v>1041</v>
      </c>
      <c r="G516" s="147">
        <v>160</v>
      </c>
      <c r="H516" s="147"/>
      <c r="I516" s="147">
        <v>160</v>
      </c>
      <c r="J516" s="147"/>
      <c r="K516" s="147"/>
      <c r="L516" s="147">
        <f t="shared" si="67"/>
        <v>160</v>
      </c>
      <c r="M516" s="147"/>
      <c r="N516" s="147">
        <v>160</v>
      </c>
      <c r="O516" s="147"/>
      <c r="P516" s="147"/>
      <c r="Q516" s="146" t="s">
        <v>37</v>
      </c>
      <c r="R516" s="74" t="s">
        <v>82</v>
      </c>
      <c r="S516" s="76" t="s">
        <v>38</v>
      </c>
    </row>
    <row r="517" s="3" customFormat="1" ht="72" customHeight="1" spans="1:19">
      <c r="A517" s="118"/>
      <c r="B517" s="70"/>
      <c r="C517" s="68" t="s">
        <v>30</v>
      </c>
      <c r="D517" s="60" t="s">
        <v>31</v>
      </c>
      <c r="E517" s="123" t="s">
        <v>1042</v>
      </c>
      <c r="F517" s="151" t="s">
        <v>1043</v>
      </c>
      <c r="G517" s="147">
        <v>170</v>
      </c>
      <c r="H517" s="147"/>
      <c r="I517" s="147">
        <v>170</v>
      </c>
      <c r="J517" s="147"/>
      <c r="K517" s="147"/>
      <c r="L517" s="147">
        <f t="shared" si="67"/>
        <v>170</v>
      </c>
      <c r="M517" s="147"/>
      <c r="N517" s="147">
        <v>170</v>
      </c>
      <c r="O517" s="147"/>
      <c r="P517" s="147"/>
      <c r="Q517" s="146" t="s">
        <v>37</v>
      </c>
      <c r="R517" s="74" t="s">
        <v>82</v>
      </c>
      <c r="S517" s="76" t="s">
        <v>38</v>
      </c>
    </row>
    <row r="518" s="3" customFormat="1" ht="101" customHeight="1" spans="1:19">
      <c r="A518" s="118">
        <v>3</v>
      </c>
      <c r="B518" s="74" t="s">
        <v>1044</v>
      </c>
      <c r="C518" s="68" t="s">
        <v>30</v>
      </c>
      <c r="D518" s="60" t="s">
        <v>31</v>
      </c>
      <c r="E518" s="123" t="s">
        <v>1045</v>
      </c>
      <c r="F518" s="151" t="s">
        <v>1046</v>
      </c>
      <c r="G518" s="147">
        <v>200</v>
      </c>
      <c r="H518" s="147"/>
      <c r="I518" s="147">
        <v>200</v>
      </c>
      <c r="J518" s="147"/>
      <c r="K518" s="147"/>
      <c r="L518" s="147">
        <f t="shared" si="67"/>
        <v>196.4</v>
      </c>
      <c r="M518" s="147"/>
      <c r="N518" s="147">
        <f>200-3.6</f>
        <v>196.4</v>
      </c>
      <c r="O518" s="147"/>
      <c r="P518" s="147"/>
      <c r="Q518" s="146" t="s">
        <v>37</v>
      </c>
      <c r="R518" s="74" t="s">
        <v>79</v>
      </c>
      <c r="S518" s="76" t="s">
        <v>38</v>
      </c>
    </row>
    <row r="519" s="3" customFormat="1" ht="66" customHeight="1" spans="1:19">
      <c r="A519" s="118"/>
      <c r="B519" s="70"/>
      <c r="C519" s="68" t="s">
        <v>30</v>
      </c>
      <c r="D519" s="60" t="s">
        <v>31</v>
      </c>
      <c r="E519" s="123" t="s">
        <v>1047</v>
      </c>
      <c r="F519" s="151" t="s">
        <v>1048</v>
      </c>
      <c r="G519" s="147">
        <v>150</v>
      </c>
      <c r="H519" s="147"/>
      <c r="I519" s="147">
        <v>150</v>
      </c>
      <c r="J519" s="147"/>
      <c r="K519" s="147"/>
      <c r="L519" s="147">
        <f t="shared" si="67"/>
        <v>150</v>
      </c>
      <c r="M519" s="147"/>
      <c r="N519" s="147">
        <v>150</v>
      </c>
      <c r="O519" s="147"/>
      <c r="P519" s="147"/>
      <c r="Q519" s="146" t="s">
        <v>37</v>
      </c>
      <c r="R519" s="74" t="s">
        <v>79</v>
      </c>
      <c r="S519" s="76" t="s">
        <v>38</v>
      </c>
    </row>
    <row r="520" s="3" customFormat="1" ht="77" customHeight="1" spans="1:19">
      <c r="A520" s="118">
        <v>4</v>
      </c>
      <c r="B520" s="74" t="s">
        <v>1049</v>
      </c>
      <c r="C520" s="68" t="s">
        <v>30</v>
      </c>
      <c r="D520" s="60" t="s">
        <v>31</v>
      </c>
      <c r="E520" s="123" t="s">
        <v>1050</v>
      </c>
      <c r="F520" s="152" t="s">
        <v>1051</v>
      </c>
      <c r="G520" s="147">
        <v>260</v>
      </c>
      <c r="H520" s="147">
        <v>260</v>
      </c>
      <c r="I520" s="147"/>
      <c r="J520" s="147"/>
      <c r="K520" s="147"/>
      <c r="L520" s="147">
        <f t="shared" si="67"/>
        <v>260</v>
      </c>
      <c r="M520" s="147">
        <v>260</v>
      </c>
      <c r="N520" s="147"/>
      <c r="O520" s="147"/>
      <c r="P520" s="147"/>
      <c r="Q520" s="146" t="s">
        <v>37</v>
      </c>
      <c r="R520" s="74" t="s">
        <v>50</v>
      </c>
      <c r="S520" s="76" t="s">
        <v>38</v>
      </c>
    </row>
    <row r="521" s="3" customFormat="1" ht="98" customHeight="1" spans="1:19">
      <c r="A521" s="118"/>
      <c r="B521" s="70"/>
      <c r="C521" s="68" t="s">
        <v>30</v>
      </c>
      <c r="D521" s="60" t="s">
        <v>31</v>
      </c>
      <c r="E521" s="123" t="s">
        <v>1052</v>
      </c>
      <c r="F521" s="152" t="s">
        <v>1053</v>
      </c>
      <c r="G521" s="147">
        <v>210</v>
      </c>
      <c r="H521" s="147">
        <v>210</v>
      </c>
      <c r="I521" s="147"/>
      <c r="J521" s="147"/>
      <c r="K521" s="147"/>
      <c r="L521" s="147">
        <f t="shared" si="67"/>
        <v>210</v>
      </c>
      <c r="M521" s="147">
        <v>210</v>
      </c>
      <c r="N521" s="147"/>
      <c r="O521" s="147"/>
      <c r="P521" s="147"/>
      <c r="Q521" s="146" t="s">
        <v>37</v>
      </c>
      <c r="R521" s="74" t="s">
        <v>50</v>
      </c>
      <c r="S521" s="76" t="s">
        <v>38</v>
      </c>
    </row>
    <row r="522" s="3" customFormat="1" ht="106" customHeight="1" spans="1:19">
      <c r="A522" s="118">
        <v>5</v>
      </c>
      <c r="B522" s="72" t="s">
        <v>1054</v>
      </c>
      <c r="C522" s="68" t="s">
        <v>30</v>
      </c>
      <c r="D522" s="60" t="s">
        <v>31</v>
      </c>
      <c r="E522" s="123" t="s">
        <v>1055</v>
      </c>
      <c r="F522" s="153" t="s">
        <v>1056</v>
      </c>
      <c r="G522" s="147">
        <v>210</v>
      </c>
      <c r="H522" s="147">
        <v>2.1425</v>
      </c>
      <c r="I522" s="147">
        <v>207.8575</v>
      </c>
      <c r="J522" s="147"/>
      <c r="K522" s="147"/>
      <c r="L522" s="147">
        <f t="shared" si="67"/>
        <v>210</v>
      </c>
      <c r="M522" s="147">
        <v>2.1425</v>
      </c>
      <c r="N522" s="147">
        <v>207.8575</v>
      </c>
      <c r="O522" s="147"/>
      <c r="P522" s="147"/>
      <c r="Q522" s="146" t="s">
        <v>37</v>
      </c>
      <c r="R522" s="74" t="s">
        <v>59</v>
      </c>
      <c r="S522" s="76" t="s">
        <v>38</v>
      </c>
    </row>
    <row r="523" s="3" customFormat="1" ht="75" customHeight="1" spans="1:19">
      <c r="A523" s="118">
        <v>6</v>
      </c>
      <c r="B523" s="74" t="s">
        <v>1057</v>
      </c>
      <c r="C523" s="68" t="s">
        <v>30</v>
      </c>
      <c r="D523" s="60" t="s">
        <v>31</v>
      </c>
      <c r="E523" s="123" t="s">
        <v>1058</v>
      </c>
      <c r="F523" s="151" t="s">
        <v>1059</v>
      </c>
      <c r="G523" s="147">
        <v>200</v>
      </c>
      <c r="H523" s="147">
        <v>200</v>
      </c>
      <c r="I523" s="147"/>
      <c r="J523" s="147"/>
      <c r="K523" s="147"/>
      <c r="L523" s="147">
        <f t="shared" si="67"/>
        <v>200</v>
      </c>
      <c r="M523" s="147">
        <v>200</v>
      </c>
      <c r="N523" s="147"/>
      <c r="O523" s="147"/>
      <c r="P523" s="147"/>
      <c r="Q523" s="117" t="s">
        <v>37</v>
      </c>
      <c r="R523" s="74" t="s">
        <v>69</v>
      </c>
      <c r="S523" s="76" t="s">
        <v>38</v>
      </c>
    </row>
    <row r="524" s="3" customFormat="1" ht="75" customHeight="1" spans="1:19">
      <c r="A524" s="118"/>
      <c r="B524" s="70"/>
      <c r="C524" s="68" t="s">
        <v>30</v>
      </c>
      <c r="D524" s="60" t="s">
        <v>31</v>
      </c>
      <c r="E524" s="123" t="s">
        <v>1060</v>
      </c>
      <c r="F524" s="151" t="s">
        <v>1061</v>
      </c>
      <c r="G524" s="147">
        <v>190</v>
      </c>
      <c r="H524" s="147">
        <v>190</v>
      </c>
      <c r="I524" s="147"/>
      <c r="J524" s="147"/>
      <c r="K524" s="147"/>
      <c r="L524" s="147">
        <f t="shared" si="67"/>
        <v>190</v>
      </c>
      <c r="M524" s="147">
        <v>190</v>
      </c>
      <c r="N524" s="147"/>
      <c r="O524" s="147"/>
      <c r="P524" s="147"/>
      <c r="Q524" s="117" t="s">
        <v>37</v>
      </c>
      <c r="R524" s="74" t="s">
        <v>69</v>
      </c>
      <c r="S524" s="76" t="s">
        <v>38</v>
      </c>
    </row>
    <row r="525" s="3" customFormat="1" ht="86" customHeight="1" spans="1:19">
      <c r="A525" s="118">
        <v>7</v>
      </c>
      <c r="B525" s="74" t="s">
        <v>1062</v>
      </c>
      <c r="C525" s="68" t="s">
        <v>30</v>
      </c>
      <c r="D525" s="60" t="s">
        <v>31</v>
      </c>
      <c r="E525" s="123" t="s">
        <v>1063</v>
      </c>
      <c r="F525" s="151" t="s">
        <v>1064</v>
      </c>
      <c r="G525" s="147">
        <v>170</v>
      </c>
      <c r="H525" s="147">
        <v>170</v>
      </c>
      <c r="I525" s="147"/>
      <c r="J525" s="147"/>
      <c r="K525" s="147"/>
      <c r="L525" s="147">
        <f t="shared" si="67"/>
        <v>165.5</v>
      </c>
      <c r="M525" s="147">
        <f>170-4.5</f>
        <v>165.5</v>
      </c>
      <c r="N525" s="147"/>
      <c r="O525" s="147"/>
      <c r="P525" s="147"/>
      <c r="Q525" s="146" t="s">
        <v>37</v>
      </c>
      <c r="R525" s="74" t="s">
        <v>72</v>
      </c>
      <c r="S525" s="76" t="s">
        <v>38</v>
      </c>
    </row>
    <row r="526" s="3" customFormat="1" ht="112" customHeight="1" spans="1:19">
      <c r="A526" s="118"/>
      <c r="B526" s="70"/>
      <c r="C526" s="68" t="s">
        <v>30</v>
      </c>
      <c r="D526" s="60" t="s">
        <v>31</v>
      </c>
      <c r="E526" s="123" t="s">
        <v>418</v>
      </c>
      <c r="F526" s="151" t="s">
        <v>1065</v>
      </c>
      <c r="G526" s="147">
        <v>190</v>
      </c>
      <c r="H526" s="147">
        <v>190</v>
      </c>
      <c r="I526" s="147"/>
      <c r="J526" s="147"/>
      <c r="K526" s="147"/>
      <c r="L526" s="147">
        <f t="shared" si="67"/>
        <v>190</v>
      </c>
      <c r="M526" s="147">
        <v>190</v>
      </c>
      <c r="N526" s="147"/>
      <c r="O526" s="147"/>
      <c r="P526" s="147"/>
      <c r="Q526" s="146" t="s">
        <v>37</v>
      </c>
      <c r="R526" s="74" t="s">
        <v>72</v>
      </c>
      <c r="S526" s="76" t="s">
        <v>38</v>
      </c>
    </row>
    <row r="527" s="3" customFormat="1" ht="87" customHeight="1" spans="1:19">
      <c r="A527" s="118">
        <v>8</v>
      </c>
      <c r="B527" s="74" t="s">
        <v>1066</v>
      </c>
      <c r="C527" s="68" t="s">
        <v>30</v>
      </c>
      <c r="D527" s="60" t="s">
        <v>31</v>
      </c>
      <c r="E527" s="123" t="s">
        <v>1067</v>
      </c>
      <c r="F527" s="151" t="s">
        <v>1068</v>
      </c>
      <c r="G527" s="147">
        <v>140</v>
      </c>
      <c r="H527" s="147"/>
      <c r="I527" s="147">
        <v>140</v>
      </c>
      <c r="J527" s="147"/>
      <c r="K527" s="147"/>
      <c r="L527" s="147">
        <f t="shared" si="67"/>
        <v>140</v>
      </c>
      <c r="M527" s="147"/>
      <c r="N527" s="147">
        <v>140</v>
      </c>
      <c r="O527" s="147"/>
      <c r="P527" s="147"/>
      <c r="Q527" s="146" t="s">
        <v>37</v>
      </c>
      <c r="R527" s="74" t="s">
        <v>65</v>
      </c>
      <c r="S527" s="76" t="s">
        <v>38</v>
      </c>
    </row>
    <row r="528" s="3" customFormat="1" ht="80" customHeight="1" spans="1:19">
      <c r="A528" s="118"/>
      <c r="B528" s="70"/>
      <c r="C528" s="68" t="s">
        <v>30</v>
      </c>
      <c r="D528" s="60" t="s">
        <v>31</v>
      </c>
      <c r="E528" s="123" t="s">
        <v>1069</v>
      </c>
      <c r="F528" s="151" t="s">
        <v>1070</v>
      </c>
      <c r="G528" s="147">
        <v>130</v>
      </c>
      <c r="H528" s="147"/>
      <c r="I528" s="147">
        <v>130</v>
      </c>
      <c r="J528" s="147"/>
      <c r="K528" s="147"/>
      <c r="L528" s="147">
        <f t="shared" si="67"/>
        <v>130</v>
      </c>
      <c r="M528" s="147"/>
      <c r="N528" s="147">
        <v>130</v>
      </c>
      <c r="O528" s="147"/>
      <c r="P528" s="147"/>
      <c r="Q528" s="146" t="s">
        <v>37</v>
      </c>
      <c r="R528" s="74" t="s">
        <v>65</v>
      </c>
      <c r="S528" s="76" t="s">
        <v>38</v>
      </c>
    </row>
    <row r="529" s="3" customFormat="1" ht="102" customHeight="1" spans="1:19">
      <c r="A529" s="118">
        <v>9</v>
      </c>
      <c r="B529" s="74" t="s">
        <v>1071</v>
      </c>
      <c r="C529" s="68" t="s">
        <v>30</v>
      </c>
      <c r="D529" s="60" t="s">
        <v>31</v>
      </c>
      <c r="E529" s="123" t="s">
        <v>1072</v>
      </c>
      <c r="F529" s="154" t="s">
        <v>1073</v>
      </c>
      <c r="G529" s="73">
        <v>180</v>
      </c>
      <c r="H529" s="73">
        <v>180</v>
      </c>
      <c r="I529" s="73"/>
      <c r="J529" s="73"/>
      <c r="K529" s="73"/>
      <c r="L529" s="147">
        <f t="shared" si="67"/>
        <v>180</v>
      </c>
      <c r="M529" s="73">
        <v>180</v>
      </c>
      <c r="N529" s="73"/>
      <c r="O529" s="73"/>
      <c r="P529" s="73"/>
      <c r="Q529" s="117" t="s">
        <v>37</v>
      </c>
      <c r="R529" s="74" t="s">
        <v>62</v>
      </c>
      <c r="S529" s="76" t="s">
        <v>38</v>
      </c>
    </row>
    <row r="530" s="3" customFormat="1" ht="107" customHeight="1" spans="1:19">
      <c r="A530" s="118"/>
      <c r="B530" s="70"/>
      <c r="C530" s="68" t="s">
        <v>30</v>
      </c>
      <c r="D530" s="60" t="s">
        <v>31</v>
      </c>
      <c r="E530" s="123" t="s">
        <v>1074</v>
      </c>
      <c r="F530" s="154" t="s">
        <v>1075</v>
      </c>
      <c r="G530" s="73">
        <v>150</v>
      </c>
      <c r="H530" s="73">
        <v>150</v>
      </c>
      <c r="I530" s="73"/>
      <c r="J530" s="73"/>
      <c r="K530" s="73"/>
      <c r="L530" s="147">
        <f t="shared" si="67"/>
        <v>148.1</v>
      </c>
      <c r="M530" s="73">
        <f>150-1.9</f>
        <v>148.1</v>
      </c>
      <c r="N530" s="73"/>
      <c r="O530" s="73"/>
      <c r="P530" s="73"/>
      <c r="Q530" s="117" t="s">
        <v>37</v>
      </c>
      <c r="R530" s="74" t="s">
        <v>62</v>
      </c>
      <c r="S530" s="76" t="s">
        <v>38</v>
      </c>
    </row>
    <row r="531" s="3" customFormat="1" ht="80" customHeight="1" spans="1:19">
      <c r="A531" s="118">
        <v>10</v>
      </c>
      <c r="B531" s="72" t="s">
        <v>1076</v>
      </c>
      <c r="C531" s="68" t="s">
        <v>30</v>
      </c>
      <c r="D531" s="60" t="s">
        <v>31</v>
      </c>
      <c r="E531" s="123" t="s">
        <v>1077</v>
      </c>
      <c r="F531" s="151" t="s">
        <v>1078</v>
      </c>
      <c r="G531" s="147">
        <v>160</v>
      </c>
      <c r="H531" s="147">
        <v>160</v>
      </c>
      <c r="I531" s="147"/>
      <c r="J531" s="147"/>
      <c r="K531" s="147"/>
      <c r="L531" s="147">
        <f t="shared" si="67"/>
        <v>159.49</v>
      </c>
      <c r="M531" s="147">
        <f>160-0.51</f>
        <v>159.49</v>
      </c>
      <c r="N531" s="147"/>
      <c r="O531" s="147"/>
      <c r="P531" s="147"/>
      <c r="Q531" s="146" t="s">
        <v>37</v>
      </c>
      <c r="R531" s="74" t="s">
        <v>40</v>
      </c>
      <c r="S531" s="76" t="s">
        <v>38</v>
      </c>
    </row>
    <row r="532" s="3" customFormat="1" ht="80" customHeight="1" spans="1:19">
      <c r="A532" s="118">
        <v>11</v>
      </c>
      <c r="B532" s="72" t="s">
        <v>1079</v>
      </c>
      <c r="C532" s="68" t="s">
        <v>30</v>
      </c>
      <c r="D532" s="60" t="s">
        <v>31</v>
      </c>
      <c r="E532" s="123" t="s">
        <v>1080</v>
      </c>
      <c r="F532" s="155" t="s">
        <v>1081</v>
      </c>
      <c r="G532" s="147">
        <v>200</v>
      </c>
      <c r="H532" s="147">
        <v>200</v>
      </c>
      <c r="I532" s="147"/>
      <c r="J532" s="147"/>
      <c r="K532" s="147"/>
      <c r="L532" s="147">
        <f t="shared" si="67"/>
        <v>200</v>
      </c>
      <c r="M532" s="147">
        <v>200</v>
      </c>
      <c r="N532" s="147"/>
      <c r="O532" s="147"/>
      <c r="P532" s="147"/>
      <c r="Q532" s="146" t="s">
        <v>37</v>
      </c>
      <c r="R532" s="74" t="s">
        <v>47</v>
      </c>
      <c r="S532" s="76" t="s">
        <v>38</v>
      </c>
    </row>
    <row r="533" s="3" customFormat="1" ht="94" customHeight="1" spans="1:19">
      <c r="A533" s="118">
        <v>12</v>
      </c>
      <c r="B533" s="72" t="s">
        <v>1082</v>
      </c>
      <c r="C533" s="68" t="s">
        <v>30</v>
      </c>
      <c r="D533" s="60" t="s">
        <v>31</v>
      </c>
      <c r="E533" s="123" t="s">
        <v>1083</v>
      </c>
      <c r="F533" s="156" t="s">
        <v>1084</v>
      </c>
      <c r="G533" s="147">
        <v>160</v>
      </c>
      <c r="H533" s="147">
        <v>160</v>
      </c>
      <c r="I533" s="147"/>
      <c r="J533" s="147"/>
      <c r="K533" s="147"/>
      <c r="L533" s="147">
        <f t="shared" si="67"/>
        <v>160</v>
      </c>
      <c r="M533" s="147">
        <v>160</v>
      </c>
      <c r="N533" s="147"/>
      <c r="O533" s="147"/>
      <c r="P533" s="147"/>
      <c r="Q533" s="146" t="s">
        <v>37</v>
      </c>
      <c r="R533" s="74" t="s">
        <v>43</v>
      </c>
      <c r="S533" s="76" t="s">
        <v>38</v>
      </c>
    </row>
    <row r="534" s="3" customFormat="1" ht="106" customHeight="1" spans="1:19">
      <c r="A534" s="118">
        <v>13</v>
      </c>
      <c r="B534" s="72" t="s">
        <v>1085</v>
      </c>
      <c r="C534" s="68" t="s">
        <v>30</v>
      </c>
      <c r="D534" s="60" t="s">
        <v>31</v>
      </c>
      <c r="E534" s="123" t="s">
        <v>1086</v>
      </c>
      <c r="F534" s="157" t="s">
        <v>1087</v>
      </c>
      <c r="G534" s="147">
        <v>150</v>
      </c>
      <c r="H534" s="147">
        <v>150</v>
      </c>
      <c r="I534" s="147"/>
      <c r="J534" s="147"/>
      <c r="K534" s="147"/>
      <c r="L534" s="147">
        <f t="shared" si="67"/>
        <v>150</v>
      </c>
      <c r="M534" s="147">
        <v>150</v>
      </c>
      <c r="N534" s="147"/>
      <c r="O534" s="147"/>
      <c r="P534" s="147"/>
      <c r="Q534" s="146" t="s">
        <v>37</v>
      </c>
      <c r="R534" s="74" t="s">
        <v>56</v>
      </c>
      <c r="S534" s="76" t="s">
        <v>38</v>
      </c>
    </row>
    <row r="535" s="3" customFormat="1" ht="203" customHeight="1" spans="1:19">
      <c r="A535" s="118">
        <v>14</v>
      </c>
      <c r="B535" s="138" t="s">
        <v>1088</v>
      </c>
      <c r="C535" s="68" t="s">
        <v>30</v>
      </c>
      <c r="D535" s="60" t="s">
        <v>31</v>
      </c>
      <c r="E535" s="74" t="s">
        <v>1089</v>
      </c>
      <c r="F535" s="158" t="s">
        <v>1090</v>
      </c>
      <c r="G535" s="147">
        <v>200</v>
      </c>
      <c r="H535" s="147"/>
      <c r="I535" s="147">
        <v>200</v>
      </c>
      <c r="J535" s="147"/>
      <c r="K535" s="147"/>
      <c r="L535" s="147">
        <f t="shared" si="67"/>
        <v>200</v>
      </c>
      <c r="M535" s="147"/>
      <c r="N535" s="147">
        <v>200</v>
      </c>
      <c r="O535" s="147"/>
      <c r="P535" s="147"/>
      <c r="Q535" s="146" t="s">
        <v>37</v>
      </c>
      <c r="R535" s="75" t="s">
        <v>35</v>
      </c>
      <c r="S535" s="76" t="s">
        <v>38</v>
      </c>
    </row>
    <row r="536" s="3" customFormat="1" ht="80" customHeight="1" spans="1:19">
      <c r="A536" s="127" t="s">
        <v>705</v>
      </c>
      <c r="B536" s="159" t="s">
        <v>1091</v>
      </c>
      <c r="C536" s="84"/>
      <c r="D536" s="60"/>
      <c r="E536" s="143"/>
      <c r="F536" s="144" t="s">
        <v>1092</v>
      </c>
      <c r="G536" s="145">
        <f t="shared" ref="G536:P536" si="68">G537</f>
        <v>400</v>
      </c>
      <c r="H536" s="145">
        <f t="shared" si="68"/>
        <v>277.4585</v>
      </c>
      <c r="I536" s="145">
        <f t="shared" si="68"/>
        <v>122.5415</v>
      </c>
      <c r="J536" s="145">
        <f t="shared" si="68"/>
        <v>0</v>
      </c>
      <c r="K536" s="145">
        <f t="shared" si="68"/>
        <v>0</v>
      </c>
      <c r="L536" s="145">
        <f t="shared" si="68"/>
        <v>400</v>
      </c>
      <c r="M536" s="145">
        <f t="shared" si="68"/>
        <v>266.9585</v>
      </c>
      <c r="N536" s="145">
        <f t="shared" si="68"/>
        <v>122.5415</v>
      </c>
      <c r="O536" s="145">
        <f t="shared" si="68"/>
        <v>0</v>
      </c>
      <c r="P536" s="145">
        <f t="shared" si="68"/>
        <v>0</v>
      </c>
      <c r="Q536" s="131"/>
      <c r="R536" s="88"/>
      <c r="S536" s="66"/>
    </row>
    <row r="537" s="3" customFormat="1" ht="147" customHeight="1" spans="1:19">
      <c r="A537" s="118">
        <v>1</v>
      </c>
      <c r="B537" s="138" t="s">
        <v>1093</v>
      </c>
      <c r="C537" s="68" t="s">
        <v>30</v>
      </c>
      <c r="D537" s="60" t="s">
        <v>819</v>
      </c>
      <c r="E537" s="74" t="s">
        <v>1094</v>
      </c>
      <c r="F537" s="160" t="s">
        <v>1095</v>
      </c>
      <c r="G537" s="147">
        <v>400</v>
      </c>
      <c r="H537" s="147">
        <v>277.4585</v>
      </c>
      <c r="I537" s="147">
        <v>122.5415</v>
      </c>
      <c r="J537" s="147"/>
      <c r="K537" s="147"/>
      <c r="L537" s="147">
        <v>400</v>
      </c>
      <c r="M537" s="147">
        <f>277.4585-10.5</f>
        <v>266.9585</v>
      </c>
      <c r="N537" s="147">
        <v>122.5415</v>
      </c>
      <c r="O537" s="147"/>
      <c r="P537" s="147"/>
      <c r="Q537" s="161" t="s">
        <v>1096</v>
      </c>
      <c r="R537" s="161" t="s">
        <v>1096</v>
      </c>
      <c r="S537" s="76" t="s">
        <v>38</v>
      </c>
    </row>
    <row r="538" s="3" customFormat="1" ht="80" customHeight="1" spans="1:19">
      <c r="A538" s="67" t="s">
        <v>784</v>
      </c>
      <c r="B538" s="59" t="s">
        <v>1097</v>
      </c>
      <c r="C538" s="84"/>
      <c r="D538" s="60"/>
      <c r="E538" s="162"/>
      <c r="F538" s="62" t="s">
        <v>1098</v>
      </c>
      <c r="G538" s="63">
        <f t="shared" ref="G538:P538" si="69">G539+G540+G541+G542</f>
        <v>214</v>
      </c>
      <c r="H538" s="63">
        <f t="shared" si="69"/>
        <v>214</v>
      </c>
      <c r="I538" s="63">
        <f t="shared" si="69"/>
        <v>0</v>
      </c>
      <c r="J538" s="63">
        <f t="shared" si="69"/>
        <v>0</v>
      </c>
      <c r="K538" s="63">
        <f t="shared" si="69"/>
        <v>0</v>
      </c>
      <c r="L538" s="63">
        <f t="shared" si="69"/>
        <v>214</v>
      </c>
      <c r="M538" s="63">
        <f t="shared" si="69"/>
        <v>214</v>
      </c>
      <c r="N538" s="63">
        <f t="shared" si="69"/>
        <v>0</v>
      </c>
      <c r="O538" s="63">
        <f t="shared" si="69"/>
        <v>0</v>
      </c>
      <c r="P538" s="63">
        <f t="shared" si="69"/>
        <v>0</v>
      </c>
      <c r="Q538" s="81"/>
      <c r="R538" s="65"/>
      <c r="S538" s="66"/>
    </row>
    <row r="539" s="3" customFormat="1" ht="80" customHeight="1" spans="1:19">
      <c r="A539" s="64">
        <v>1</v>
      </c>
      <c r="B539" s="95" t="s">
        <v>1099</v>
      </c>
      <c r="C539" s="68" t="s">
        <v>818</v>
      </c>
      <c r="D539" s="60" t="s">
        <v>819</v>
      </c>
      <c r="E539" s="68" t="s">
        <v>1100</v>
      </c>
      <c r="F539" s="72" t="s">
        <v>1101</v>
      </c>
      <c r="G539" s="73">
        <v>60</v>
      </c>
      <c r="H539" s="73">
        <v>60</v>
      </c>
      <c r="I539" s="73"/>
      <c r="J539" s="73"/>
      <c r="K539" s="73"/>
      <c r="L539" s="73">
        <v>60</v>
      </c>
      <c r="M539" s="73">
        <v>60</v>
      </c>
      <c r="N539" s="73"/>
      <c r="O539" s="73"/>
      <c r="P539" s="73"/>
      <c r="Q539" s="117" t="s">
        <v>821</v>
      </c>
      <c r="R539" s="74" t="s">
        <v>828</v>
      </c>
      <c r="S539" s="76" t="s">
        <v>38</v>
      </c>
    </row>
    <row r="540" s="3" customFormat="1" ht="80" customHeight="1" spans="1:19">
      <c r="A540" s="64">
        <v>2</v>
      </c>
      <c r="B540" s="71" t="s">
        <v>1102</v>
      </c>
      <c r="C540" s="68" t="s">
        <v>30</v>
      </c>
      <c r="D540" s="60" t="s">
        <v>819</v>
      </c>
      <c r="E540" s="68" t="s">
        <v>1103</v>
      </c>
      <c r="F540" s="72" t="s">
        <v>1104</v>
      </c>
      <c r="G540" s="73">
        <v>80</v>
      </c>
      <c r="H540" s="73">
        <v>80</v>
      </c>
      <c r="I540" s="73"/>
      <c r="J540" s="73"/>
      <c r="K540" s="73"/>
      <c r="L540" s="73">
        <v>80</v>
      </c>
      <c r="M540" s="73">
        <v>80</v>
      </c>
      <c r="N540" s="73"/>
      <c r="O540" s="73"/>
      <c r="P540" s="73"/>
      <c r="Q540" s="117" t="s">
        <v>821</v>
      </c>
      <c r="R540" s="74" t="s">
        <v>828</v>
      </c>
      <c r="S540" s="76" t="s">
        <v>38</v>
      </c>
    </row>
    <row r="541" s="3" customFormat="1" ht="80" customHeight="1" spans="1:19">
      <c r="A541" s="64">
        <v>3</v>
      </c>
      <c r="B541" s="71" t="s">
        <v>1105</v>
      </c>
      <c r="C541" s="68" t="s">
        <v>30</v>
      </c>
      <c r="D541" s="60" t="s">
        <v>31</v>
      </c>
      <c r="E541" s="68" t="s">
        <v>1106</v>
      </c>
      <c r="F541" s="113" t="s">
        <v>1107</v>
      </c>
      <c r="G541" s="73">
        <f>39.6+15</f>
        <v>54.6</v>
      </c>
      <c r="H541" s="73">
        <v>54.6</v>
      </c>
      <c r="I541" s="73"/>
      <c r="J541" s="73"/>
      <c r="K541" s="73"/>
      <c r="L541" s="73">
        <f>39.6+15</f>
        <v>54.6</v>
      </c>
      <c r="M541" s="73">
        <v>54.6</v>
      </c>
      <c r="N541" s="73"/>
      <c r="O541" s="73"/>
      <c r="P541" s="73"/>
      <c r="Q541" s="75" t="s">
        <v>897</v>
      </c>
      <c r="R541" s="75" t="s">
        <v>62</v>
      </c>
      <c r="S541" s="76" t="s">
        <v>38</v>
      </c>
    </row>
    <row r="542" s="3" customFormat="1" ht="80" customHeight="1" spans="1:19">
      <c r="A542" s="64">
        <v>4</v>
      </c>
      <c r="B542" s="71" t="s">
        <v>1108</v>
      </c>
      <c r="C542" s="68" t="s">
        <v>30</v>
      </c>
      <c r="D542" s="60" t="s">
        <v>31</v>
      </c>
      <c r="E542" s="68" t="s">
        <v>1109</v>
      </c>
      <c r="F542" s="72" t="s">
        <v>1110</v>
      </c>
      <c r="G542" s="73">
        <v>19.4</v>
      </c>
      <c r="H542" s="73">
        <v>19.4</v>
      </c>
      <c r="I542" s="73"/>
      <c r="J542" s="73"/>
      <c r="K542" s="73"/>
      <c r="L542" s="73">
        <v>19.4</v>
      </c>
      <c r="M542" s="73">
        <v>19.4</v>
      </c>
      <c r="N542" s="73"/>
      <c r="O542" s="73"/>
      <c r="P542" s="73"/>
      <c r="Q542" s="75" t="s">
        <v>897</v>
      </c>
      <c r="R542" s="75" t="s">
        <v>59</v>
      </c>
      <c r="S542" s="76" t="s">
        <v>38</v>
      </c>
    </row>
    <row r="543" s="3" customFormat="1" ht="79" customHeight="1" spans="1:19">
      <c r="A543" s="127" t="s">
        <v>812</v>
      </c>
      <c r="B543" s="59" t="s">
        <v>1111</v>
      </c>
      <c r="C543" s="60"/>
      <c r="D543" s="60"/>
      <c r="E543" s="61"/>
      <c r="F543" s="93" t="s">
        <v>1112</v>
      </c>
      <c r="G543" s="63">
        <f t="shared" ref="G543:P543" si="70">SUM(G544:G544)</f>
        <v>400</v>
      </c>
      <c r="H543" s="63">
        <f t="shared" si="70"/>
        <v>400</v>
      </c>
      <c r="I543" s="63">
        <f t="shared" si="70"/>
        <v>0</v>
      </c>
      <c r="J543" s="63">
        <f t="shared" si="70"/>
        <v>0</v>
      </c>
      <c r="K543" s="63">
        <f t="shared" si="70"/>
        <v>0</v>
      </c>
      <c r="L543" s="63">
        <f t="shared" si="70"/>
        <v>400</v>
      </c>
      <c r="M543" s="63">
        <f t="shared" si="70"/>
        <v>400</v>
      </c>
      <c r="N543" s="63">
        <f t="shared" si="70"/>
        <v>0</v>
      </c>
      <c r="O543" s="63">
        <f t="shared" si="70"/>
        <v>0</v>
      </c>
      <c r="P543" s="63">
        <f t="shared" si="70"/>
        <v>0</v>
      </c>
      <c r="Q543" s="64"/>
      <c r="R543" s="65"/>
      <c r="S543" s="66"/>
    </row>
    <row r="544" s="3" customFormat="1" ht="109" customHeight="1" spans="1:19">
      <c r="A544" s="118">
        <v>1</v>
      </c>
      <c r="B544" s="71" t="s">
        <v>1113</v>
      </c>
      <c r="C544" s="68" t="s">
        <v>30</v>
      </c>
      <c r="D544" s="60" t="s">
        <v>1114</v>
      </c>
      <c r="E544" s="68" t="s">
        <v>65</v>
      </c>
      <c r="F544" s="77" t="s">
        <v>1115</v>
      </c>
      <c r="G544" s="73">
        <v>400</v>
      </c>
      <c r="H544" s="73">
        <v>400</v>
      </c>
      <c r="I544" s="73"/>
      <c r="J544" s="73"/>
      <c r="K544" s="73"/>
      <c r="L544" s="73">
        <v>400</v>
      </c>
      <c r="M544" s="73">
        <v>400</v>
      </c>
      <c r="N544" s="73"/>
      <c r="O544" s="73"/>
      <c r="P544" s="73"/>
      <c r="Q544" s="75" t="s">
        <v>897</v>
      </c>
      <c r="R544" s="75" t="s">
        <v>65</v>
      </c>
      <c r="S544" s="76" t="s">
        <v>38</v>
      </c>
    </row>
    <row r="545" s="3" customFormat="1" ht="84" customHeight="1" spans="1:19">
      <c r="A545" s="127" t="s">
        <v>904</v>
      </c>
      <c r="B545" s="59" t="s">
        <v>1116</v>
      </c>
      <c r="C545" s="84"/>
      <c r="D545" s="60"/>
      <c r="E545" s="162"/>
      <c r="F545" s="93" t="s">
        <v>1117</v>
      </c>
      <c r="G545" s="63">
        <f t="shared" ref="G545:P545" si="71">G546+G547+G548</f>
        <v>732.207</v>
      </c>
      <c r="H545" s="63">
        <f t="shared" si="71"/>
        <v>732.207</v>
      </c>
      <c r="I545" s="63">
        <f t="shared" si="71"/>
        <v>0</v>
      </c>
      <c r="J545" s="63">
        <f t="shared" si="71"/>
        <v>0</v>
      </c>
      <c r="K545" s="63">
        <f t="shared" si="71"/>
        <v>0</v>
      </c>
      <c r="L545" s="63">
        <f t="shared" si="71"/>
        <v>732.207</v>
      </c>
      <c r="M545" s="63">
        <f t="shared" si="71"/>
        <v>732.207</v>
      </c>
      <c r="N545" s="63">
        <f t="shared" si="71"/>
        <v>0</v>
      </c>
      <c r="O545" s="63">
        <f t="shared" si="71"/>
        <v>0</v>
      </c>
      <c r="P545" s="63">
        <f t="shared" si="71"/>
        <v>0</v>
      </c>
      <c r="Q545" s="80"/>
      <c r="R545" s="88"/>
      <c r="S545" s="66"/>
    </row>
    <row r="546" s="3" customFormat="1" ht="84" customHeight="1" spans="1:19">
      <c r="A546" s="118">
        <v>1</v>
      </c>
      <c r="B546" s="122" t="s">
        <v>1118</v>
      </c>
      <c r="C546" s="117" t="s">
        <v>818</v>
      </c>
      <c r="D546" s="118" t="s">
        <v>819</v>
      </c>
      <c r="E546" s="123" t="s">
        <v>1119</v>
      </c>
      <c r="F546" s="163">
        <v>6.8</v>
      </c>
      <c r="G546" s="73">
        <v>554.457</v>
      </c>
      <c r="H546" s="73">
        <v>554.457</v>
      </c>
      <c r="I546" s="73"/>
      <c r="J546" s="73"/>
      <c r="K546" s="73"/>
      <c r="L546" s="73">
        <v>554.457</v>
      </c>
      <c r="M546" s="73">
        <v>554.457</v>
      </c>
      <c r="N546" s="73"/>
      <c r="O546" s="73"/>
      <c r="P546" s="73"/>
      <c r="Q546" s="117" t="s">
        <v>821</v>
      </c>
      <c r="R546" s="123" t="s">
        <v>828</v>
      </c>
      <c r="S546" s="76" t="s">
        <v>38</v>
      </c>
    </row>
    <row r="547" s="3" customFormat="1" ht="84" customHeight="1" spans="1:19">
      <c r="A547" s="118">
        <v>2</v>
      </c>
      <c r="B547" s="122" t="s">
        <v>1120</v>
      </c>
      <c r="C547" s="117" t="s">
        <v>818</v>
      </c>
      <c r="D547" s="118" t="s">
        <v>819</v>
      </c>
      <c r="E547" s="126" t="s">
        <v>1121</v>
      </c>
      <c r="F547" s="163">
        <v>2.1</v>
      </c>
      <c r="G547" s="73">
        <v>101.5</v>
      </c>
      <c r="H547" s="73">
        <v>101.5</v>
      </c>
      <c r="I547" s="73"/>
      <c r="J547" s="73"/>
      <c r="K547" s="73"/>
      <c r="L547" s="73">
        <v>101.5</v>
      </c>
      <c r="M547" s="73">
        <v>101.5</v>
      </c>
      <c r="N547" s="73"/>
      <c r="O547" s="73"/>
      <c r="P547" s="73"/>
      <c r="Q547" s="117" t="s">
        <v>821</v>
      </c>
      <c r="R547" s="123" t="s">
        <v>828</v>
      </c>
      <c r="S547" s="76" t="s">
        <v>38</v>
      </c>
    </row>
    <row r="548" s="3" customFormat="1" ht="84" customHeight="1" spans="1:19">
      <c r="A548" s="118">
        <v>3</v>
      </c>
      <c r="B548" s="122" t="s">
        <v>1122</v>
      </c>
      <c r="C548" s="117" t="s">
        <v>818</v>
      </c>
      <c r="D548" s="118" t="s">
        <v>819</v>
      </c>
      <c r="E548" s="126" t="s">
        <v>1123</v>
      </c>
      <c r="F548" s="163">
        <v>2.1</v>
      </c>
      <c r="G548" s="73">
        <v>76.25</v>
      </c>
      <c r="H548" s="73">
        <v>76.25</v>
      </c>
      <c r="I548" s="73"/>
      <c r="J548" s="73"/>
      <c r="K548" s="73"/>
      <c r="L548" s="73">
        <v>76.25</v>
      </c>
      <c r="M548" s="73">
        <v>76.25</v>
      </c>
      <c r="N548" s="73"/>
      <c r="O548" s="73"/>
      <c r="P548" s="73"/>
      <c r="Q548" s="117" t="s">
        <v>821</v>
      </c>
      <c r="R548" s="123" t="s">
        <v>828</v>
      </c>
      <c r="S548" s="76" t="s">
        <v>38</v>
      </c>
    </row>
    <row r="549" s="2" customFormat="1" ht="80" customHeight="1" spans="1:19">
      <c r="A549" s="53" t="s">
        <v>1124</v>
      </c>
      <c r="B549" s="54" t="s">
        <v>1125</v>
      </c>
      <c r="C549" s="55"/>
      <c r="D549" s="55"/>
      <c r="E549" s="56"/>
      <c r="F549" s="141" t="s">
        <v>1126</v>
      </c>
      <c r="G549" s="36">
        <f t="shared" ref="G549:P549" si="72">SUM(G550:G551)</f>
        <v>594.11</v>
      </c>
      <c r="H549" s="36">
        <f t="shared" si="72"/>
        <v>412.47</v>
      </c>
      <c r="I549" s="36">
        <f t="shared" si="72"/>
        <v>181.64</v>
      </c>
      <c r="J549" s="36">
        <f t="shared" si="72"/>
        <v>0</v>
      </c>
      <c r="K549" s="36">
        <f t="shared" si="72"/>
        <v>0</v>
      </c>
      <c r="L549" s="36">
        <f t="shared" si="72"/>
        <v>574.85</v>
      </c>
      <c r="M549" s="36">
        <f t="shared" si="72"/>
        <v>393.21</v>
      </c>
      <c r="N549" s="36">
        <f t="shared" si="72"/>
        <v>181.64</v>
      </c>
      <c r="O549" s="36">
        <f t="shared" si="72"/>
        <v>0</v>
      </c>
      <c r="P549" s="36">
        <f t="shared" si="72"/>
        <v>0</v>
      </c>
      <c r="Q549" s="51"/>
      <c r="R549" s="33"/>
      <c r="S549" s="52"/>
    </row>
    <row r="550" s="4" customFormat="1" ht="106" customHeight="1" spans="1:19">
      <c r="A550" s="64">
        <v>1</v>
      </c>
      <c r="B550" s="164" t="s">
        <v>1127</v>
      </c>
      <c r="C550" s="75" t="s">
        <v>818</v>
      </c>
      <c r="D550" s="60" t="s">
        <v>31</v>
      </c>
      <c r="E550" s="74" t="s">
        <v>79</v>
      </c>
      <c r="F550" s="72" t="s">
        <v>1128</v>
      </c>
      <c r="G550" s="73">
        <v>148</v>
      </c>
      <c r="H550" s="73">
        <f>148</f>
        <v>148</v>
      </c>
      <c r="I550" s="73"/>
      <c r="J550" s="73"/>
      <c r="K550" s="73"/>
      <c r="L550" s="73">
        <f>M550+N550+O550+P550</f>
        <v>128.74</v>
      </c>
      <c r="M550" s="73">
        <f>148-19.26</f>
        <v>128.74</v>
      </c>
      <c r="N550" s="73"/>
      <c r="O550" s="73"/>
      <c r="P550" s="73"/>
      <c r="Q550" s="75" t="s">
        <v>1129</v>
      </c>
      <c r="R550" s="74" t="s">
        <v>1130</v>
      </c>
      <c r="S550" s="76" t="s">
        <v>38</v>
      </c>
    </row>
    <row r="551" s="3" customFormat="1" ht="93" customHeight="1" spans="1:19">
      <c r="A551" s="64">
        <v>2</v>
      </c>
      <c r="B551" s="82" t="s">
        <v>1131</v>
      </c>
      <c r="C551" s="75" t="s">
        <v>30</v>
      </c>
      <c r="D551" s="81" t="s">
        <v>78</v>
      </c>
      <c r="E551" s="74" t="s">
        <v>965</v>
      </c>
      <c r="F551" s="72" t="s">
        <v>1132</v>
      </c>
      <c r="G551" s="73">
        <v>446.11</v>
      </c>
      <c r="H551" s="73">
        <v>264.47</v>
      </c>
      <c r="I551" s="73">
        <v>181.64</v>
      </c>
      <c r="J551" s="73"/>
      <c r="K551" s="73"/>
      <c r="L551" s="73">
        <f>M551+N551+O551+P551</f>
        <v>446.11</v>
      </c>
      <c r="M551" s="73">
        <v>264.47</v>
      </c>
      <c r="N551" s="73">
        <v>181.64</v>
      </c>
      <c r="O551" s="73"/>
      <c r="P551" s="73"/>
      <c r="Q551" s="75" t="s">
        <v>37</v>
      </c>
      <c r="R551" s="74" t="s">
        <v>1133</v>
      </c>
      <c r="S551" s="76" t="s">
        <v>38</v>
      </c>
    </row>
    <row r="552" s="6" customFormat="1" ht="93" customHeight="1" spans="1:19">
      <c r="A552" s="165" t="s">
        <v>1134</v>
      </c>
      <c r="B552" s="166"/>
      <c r="C552" s="166"/>
      <c r="D552" s="167"/>
      <c r="E552" s="168"/>
      <c r="F552" s="169"/>
      <c r="G552" s="170">
        <f t="shared" ref="G552:P552" si="73">G553+G619+G623+G632</f>
        <v>5833</v>
      </c>
      <c r="H552" s="170">
        <f t="shared" si="73"/>
        <v>5207</v>
      </c>
      <c r="I552" s="170">
        <f t="shared" si="73"/>
        <v>626</v>
      </c>
      <c r="J552" s="170">
        <f t="shared" si="73"/>
        <v>0</v>
      </c>
      <c r="K552" s="170">
        <f t="shared" si="73"/>
        <v>0</v>
      </c>
      <c r="L552" s="170">
        <f t="shared" si="73"/>
        <v>5638.166</v>
      </c>
      <c r="M552" s="170">
        <f t="shared" si="73"/>
        <v>5117.206</v>
      </c>
      <c r="N552" s="170">
        <f t="shared" si="73"/>
        <v>520.96</v>
      </c>
      <c r="O552" s="170">
        <f t="shared" si="73"/>
        <v>0</v>
      </c>
      <c r="P552" s="170">
        <f t="shared" si="73"/>
        <v>0</v>
      </c>
      <c r="Q552" s="171"/>
      <c r="R552" s="168"/>
      <c r="S552" s="172"/>
    </row>
    <row r="553" s="7" customFormat="1" ht="53" customHeight="1" spans="1:19">
      <c r="A553" s="58" t="s">
        <v>20</v>
      </c>
      <c r="B553" s="173" t="s">
        <v>1135</v>
      </c>
      <c r="C553" s="88"/>
      <c r="D553" s="174"/>
      <c r="E553" s="175"/>
      <c r="F553" s="176" t="s">
        <v>1136</v>
      </c>
      <c r="G553" s="177">
        <f t="shared" ref="G553:P553" si="74">G554+G558+G614+G556</f>
        <v>3519.1133</v>
      </c>
      <c r="H553" s="177">
        <f t="shared" si="74"/>
        <v>3194.1133</v>
      </c>
      <c r="I553" s="177">
        <f t="shared" si="74"/>
        <v>325</v>
      </c>
      <c r="J553" s="177">
        <f t="shared" si="74"/>
        <v>0</v>
      </c>
      <c r="K553" s="177">
        <f t="shared" si="74"/>
        <v>0</v>
      </c>
      <c r="L553" s="177">
        <f t="shared" si="74"/>
        <v>3348.2703</v>
      </c>
      <c r="M553" s="177">
        <f t="shared" si="74"/>
        <v>3128.3103</v>
      </c>
      <c r="N553" s="177">
        <f t="shared" si="74"/>
        <v>219.96</v>
      </c>
      <c r="O553" s="177">
        <f t="shared" si="74"/>
        <v>0</v>
      </c>
      <c r="P553" s="177">
        <f t="shared" si="74"/>
        <v>0</v>
      </c>
      <c r="Q553" s="143"/>
      <c r="R553" s="88"/>
      <c r="S553" s="178"/>
    </row>
    <row r="554" s="7" customFormat="1" ht="53" customHeight="1" spans="1:19">
      <c r="A554" s="67" t="s">
        <v>23</v>
      </c>
      <c r="B554" s="62" t="s">
        <v>1137</v>
      </c>
      <c r="C554" s="143"/>
      <c r="D554" s="78"/>
      <c r="E554" s="143"/>
      <c r="F554" s="62" t="s">
        <v>1138</v>
      </c>
      <c r="G554" s="102">
        <f t="shared" ref="G554:P554" si="75">G555</f>
        <v>60</v>
      </c>
      <c r="H554" s="102">
        <f t="shared" si="75"/>
        <v>60</v>
      </c>
      <c r="I554" s="102">
        <f t="shared" si="75"/>
        <v>0</v>
      </c>
      <c r="J554" s="102">
        <f t="shared" si="75"/>
        <v>0</v>
      </c>
      <c r="K554" s="102">
        <f t="shared" si="75"/>
        <v>0</v>
      </c>
      <c r="L554" s="102">
        <f t="shared" si="75"/>
        <v>60</v>
      </c>
      <c r="M554" s="102">
        <f t="shared" si="75"/>
        <v>60</v>
      </c>
      <c r="N554" s="102">
        <f t="shared" si="75"/>
        <v>0</v>
      </c>
      <c r="O554" s="102">
        <f t="shared" si="75"/>
        <v>0</v>
      </c>
      <c r="P554" s="102">
        <f t="shared" si="75"/>
        <v>0</v>
      </c>
      <c r="Q554" s="135"/>
      <c r="R554" s="88"/>
      <c r="S554" s="178"/>
    </row>
    <row r="555" s="7" customFormat="1" ht="80" customHeight="1" spans="1:19">
      <c r="A555" s="64">
        <v>1</v>
      </c>
      <c r="B555" s="100" t="s">
        <v>1139</v>
      </c>
      <c r="C555" s="68" t="s">
        <v>30</v>
      </c>
      <c r="D555" s="81" t="s">
        <v>1140</v>
      </c>
      <c r="E555" s="68" t="s">
        <v>35</v>
      </c>
      <c r="F555" s="113" t="s">
        <v>1141</v>
      </c>
      <c r="G555" s="73">
        <v>60</v>
      </c>
      <c r="H555" s="73">
        <v>60</v>
      </c>
      <c r="I555" s="73"/>
      <c r="J555" s="179"/>
      <c r="K555" s="179"/>
      <c r="L555" s="73">
        <v>60</v>
      </c>
      <c r="M555" s="73">
        <v>60</v>
      </c>
      <c r="N555" s="73"/>
      <c r="O555" s="179"/>
      <c r="P555" s="179"/>
      <c r="Q555" s="74" t="s">
        <v>37</v>
      </c>
      <c r="R555" s="68" t="s">
        <v>35</v>
      </c>
      <c r="S555" s="76" t="s">
        <v>38</v>
      </c>
    </row>
    <row r="556" s="7" customFormat="1" ht="53" customHeight="1" spans="1:19">
      <c r="A556" s="58" t="s">
        <v>677</v>
      </c>
      <c r="B556" s="173" t="s">
        <v>1142</v>
      </c>
      <c r="C556" s="88"/>
      <c r="D556" s="174"/>
      <c r="E556" s="175"/>
      <c r="F556" s="176" t="s">
        <v>1143</v>
      </c>
      <c r="G556" s="177">
        <f t="shared" ref="G556:P556" si="76">G557</f>
        <v>75</v>
      </c>
      <c r="H556" s="177">
        <f t="shared" si="76"/>
        <v>75</v>
      </c>
      <c r="I556" s="177">
        <f t="shared" si="76"/>
        <v>0</v>
      </c>
      <c r="J556" s="177">
        <f t="shared" si="76"/>
        <v>0</v>
      </c>
      <c r="K556" s="177">
        <f t="shared" si="76"/>
        <v>0</v>
      </c>
      <c r="L556" s="177">
        <f t="shared" si="76"/>
        <v>75</v>
      </c>
      <c r="M556" s="177">
        <f t="shared" si="76"/>
        <v>75</v>
      </c>
      <c r="N556" s="177">
        <f t="shared" si="76"/>
        <v>0</v>
      </c>
      <c r="O556" s="177">
        <f t="shared" si="76"/>
        <v>0</v>
      </c>
      <c r="P556" s="177">
        <f t="shared" si="76"/>
        <v>0</v>
      </c>
      <c r="Q556" s="143"/>
      <c r="R556" s="88"/>
      <c r="S556" s="178"/>
    </row>
    <row r="557" s="7" customFormat="1" ht="66" customHeight="1" spans="1:19">
      <c r="A557" s="64">
        <v>1</v>
      </c>
      <c r="B557" s="72" t="s">
        <v>1144</v>
      </c>
      <c r="C557" s="74" t="s">
        <v>30</v>
      </c>
      <c r="D557" s="81" t="s">
        <v>1140</v>
      </c>
      <c r="E557" s="74" t="s">
        <v>59</v>
      </c>
      <c r="F557" s="72" t="s">
        <v>1145</v>
      </c>
      <c r="G557" s="101">
        <v>75</v>
      </c>
      <c r="H557" s="101">
        <v>75</v>
      </c>
      <c r="I557" s="101"/>
      <c r="J557" s="179"/>
      <c r="K557" s="179"/>
      <c r="L557" s="101">
        <v>75</v>
      </c>
      <c r="M557" s="101">
        <v>75</v>
      </c>
      <c r="N557" s="101"/>
      <c r="O557" s="179"/>
      <c r="P557" s="179"/>
      <c r="Q557" s="99" t="s">
        <v>37</v>
      </c>
      <c r="R557" s="74" t="s">
        <v>1146</v>
      </c>
      <c r="S557" s="76" t="s">
        <v>38</v>
      </c>
    </row>
    <row r="558" s="7" customFormat="1" ht="53" customHeight="1" spans="1:19">
      <c r="A558" s="67" t="s">
        <v>698</v>
      </c>
      <c r="B558" s="180" t="s">
        <v>1147</v>
      </c>
      <c r="C558" s="162"/>
      <c r="D558" s="61"/>
      <c r="E558" s="162"/>
      <c r="F558" s="62" t="s">
        <v>1148</v>
      </c>
      <c r="G558" s="63">
        <f t="shared" ref="G558:P558" si="77">SUM(G559:G613)</f>
        <v>1411.1133</v>
      </c>
      <c r="H558" s="63">
        <f t="shared" si="77"/>
        <v>1411.1133</v>
      </c>
      <c r="I558" s="63">
        <f t="shared" si="77"/>
        <v>0</v>
      </c>
      <c r="J558" s="63">
        <f t="shared" si="77"/>
        <v>0</v>
      </c>
      <c r="K558" s="63">
        <f t="shared" si="77"/>
        <v>0</v>
      </c>
      <c r="L558" s="63">
        <f t="shared" si="77"/>
        <v>1411.1133</v>
      </c>
      <c r="M558" s="63">
        <f t="shared" si="77"/>
        <v>1411.1133</v>
      </c>
      <c r="N558" s="63">
        <f t="shared" si="77"/>
        <v>0</v>
      </c>
      <c r="O558" s="63">
        <f t="shared" si="77"/>
        <v>0</v>
      </c>
      <c r="P558" s="63">
        <f t="shared" si="77"/>
        <v>0</v>
      </c>
      <c r="Q558" s="143"/>
      <c r="R558" s="162"/>
      <c r="S558" s="178"/>
    </row>
    <row r="559" s="7" customFormat="1" ht="64" customHeight="1" spans="1:19">
      <c r="A559" s="80">
        <v>1</v>
      </c>
      <c r="B559" s="123" t="s">
        <v>1149</v>
      </c>
      <c r="C559" s="123" t="s">
        <v>826</v>
      </c>
      <c r="D559" s="181" t="s">
        <v>1150</v>
      </c>
      <c r="E559" s="182" t="s">
        <v>1151</v>
      </c>
      <c r="F559" s="183" t="s">
        <v>1152</v>
      </c>
      <c r="G559" s="140">
        <v>39.3</v>
      </c>
      <c r="H559" s="140">
        <v>39.3</v>
      </c>
      <c r="I559" s="140"/>
      <c r="J559" s="179"/>
      <c r="K559" s="179"/>
      <c r="L559" s="140">
        <v>39.3</v>
      </c>
      <c r="M559" s="140">
        <v>39.3</v>
      </c>
      <c r="N559" s="140"/>
      <c r="O559" s="179"/>
      <c r="P559" s="179"/>
      <c r="Q559" s="123" t="s">
        <v>1153</v>
      </c>
      <c r="R559" s="123" t="s">
        <v>822</v>
      </c>
      <c r="S559" s="76" t="s">
        <v>38</v>
      </c>
    </row>
    <row r="560" s="7" customFormat="1" ht="64" customHeight="1" spans="1:19">
      <c r="A560" s="80">
        <v>2</v>
      </c>
      <c r="B560" s="123" t="s">
        <v>1149</v>
      </c>
      <c r="C560" s="123" t="s">
        <v>826</v>
      </c>
      <c r="D560" s="181" t="s">
        <v>1150</v>
      </c>
      <c r="E560" s="182" t="s">
        <v>1154</v>
      </c>
      <c r="F560" s="183" t="s">
        <v>1155</v>
      </c>
      <c r="G560" s="140">
        <v>3.31</v>
      </c>
      <c r="H560" s="140">
        <v>3.31</v>
      </c>
      <c r="I560" s="140"/>
      <c r="J560" s="179"/>
      <c r="K560" s="179"/>
      <c r="L560" s="140">
        <v>3.31</v>
      </c>
      <c r="M560" s="140">
        <v>3.31</v>
      </c>
      <c r="N560" s="140"/>
      <c r="O560" s="179"/>
      <c r="P560" s="179"/>
      <c r="Q560" s="123" t="s">
        <v>1153</v>
      </c>
      <c r="R560" s="123" t="s">
        <v>822</v>
      </c>
      <c r="S560" s="76" t="s">
        <v>38</v>
      </c>
    </row>
    <row r="561" s="7" customFormat="1" ht="64" customHeight="1" spans="1:19">
      <c r="A561" s="80">
        <v>3</v>
      </c>
      <c r="B561" s="123" t="s">
        <v>1149</v>
      </c>
      <c r="C561" s="123" t="s">
        <v>826</v>
      </c>
      <c r="D561" s="181" t="s">
        <v>1150</v>
      </c>
      <c r="E561" s="182" t="s">
        <v>1156</v>
      </c>
      <c r="F561" s="183" t="s">
        <v>1157</v>
      </c>
      <c r="G561" s="140">
        <v>31.85</v>
      </c>
      <c r="H561" s="140">
        <v>31.85</v>
      </c>
      <c r="I561" s="140"/>
      <c r="J561" s="179"/>
      <c r="K561" s="179"/>
      <c r="L561" s="140">
        <v>31.85</v>
      </c>
      <c r="M561" s="140">
        <v>31.85</v>
      </c>
      <c r="N561" s="140"/>
      <c r="O561" s="179"/>
      <c r="P561" s="179"/>
      <c r="Q561" s="123" t="s">
        <v>1153</v>
      </c>
      <c r="R561" s="123" t="s">
        <v>822</v>
      </c>
      <c r="S561" s="76" t="s">
        <v>38</v>
      </c>
    </row>
    <row r="562" s="7" customFormat="1" ht="64" customHeight="1" spans="1:19">
      <c r="A562" s="80">
        <v>4</v>
      </c>
      <c r="B562" s="123" t="s">
        <v>1149</v>
      </c>
      <c r="C562" s="123" t="s">
        <v>826</v>
      </c>
      <c r="D562" s="181" t="s">
        <v>1150</v>
      </c>
      <c r="E562" s="182" t="s">
        <v>1158</v>
      </c>
      <c r="F562" s="183" t="s">
        <v>1159</v>
      </c>
      <c r="G562" s="140">
        <v>23.29</v>
      </c>
      <c r="H562" s="140">
        <v>23.29</v>
      </c>
      <c r="I562" s="140"/>
      <c r="J562" s="179"/>
      <c r="K562" s="179"/>
      <c r="L562" s="140">
        <v>23.29</v>
      </c>
      <c r="M562" s="140">
        <v>23.29</v>
      </c>
      <c r="N562" s="140"/>
      <c r="O562" s="179"/>
      <c r="P562" s="179"/>
      <c r="Q562" s="123" t="s">
        <v>1153</v>
      </c>
      <c r="R562" s="123" t="s">
        <v>822</v>
      </c>
      <c r="S562" s="76" t="s">
        <v>38</v>
      </c>
    </row>
    <row r="563" s="7" customFormat="1" ht="64" customHeight="1" spans="1:19">
      <c r="A563" s="80">
        <v>5</v>
      </c>
      <c r="B563" s="123" t="s">
        <v>1149</v>
      </c>
      <c r="C563" s="123" t="s">
        <v>826</v>
      </c>
      <c r="D563" s="181" t="s">
        <v>1150</v>
      </c>
      <c r="E563" s="182" t="s">
        <v>1160</v>
      </c>
      <c r="F563" s="183" t="s">
        <v>1161</v>
      </c>
      <c r="G563" s="140">
        <v>13.53</v>
      </c>
      <c r="H563" s="140">
        <v>13.53</v>
      </c>
      <c r="I563" s="140"/>
      <c r="J563" s="179"/>
      <c r="K563" s="179"/>
      <c r="L563" s="140">
        <v>13.53</v>
      </c>
      <c r="M563" s="140">
        <v>13.53</v>
      </c>
      <c r="N563" s="140"/>
      <c r="O563" s="179"/>
      <c r="P563" s="179"/>
      <c r="Q563" s="123" t="s">
        <v>1153</v>
      </c>
      <c r="R563" s="123" t="s">
        <v>822</v>
      </c>
      <c r="S563" s="76" t="s">
        <v>38</v>
      </c>
    </row>
    <row r="564" s="7" customFormat="1" ht="64" customHeight="1" spans="1:19">
      <c r="A564" s="80">
        <v>6</v>
      </c>
      <c r="B564" s="123" t="s">
        <v>1149</v>
      </c>
      <c r="C564" s="123" t="s">
        <v>826</v>
      </c>
      <c r="D564" s="181" t="s">
        <v>1150</v>
      </c>
      <c r="E564" s="182" t="s">
        <v>1162</v>
      </c>
      <c r="F564" s="183" t="s">
        <v>1163</v>
      </c>
      <c r="G564" s="140">
        <v>23.77</v>
      </c>
      <c r="H564" s="140">
        <v>23.77</v>
      </c>
      <c r="I564" s="140"/>
      <c r="J564" s="179"/>
      <c r="K564" s="179"/>
      <c r="L564" s="140">
        <v>23.77</v>
      </c>
      <c r="M564" s="140">
        <v>23.77</v>
      </c>
      <c r="N564" s="140"/>
      <c r="O564" s="179"/>
      <c r="P564" s="179"/>
      <c r="Q564" s="123" t="s">
        <v>1153</v>
      </c>
      <c r="R564" s="123" t="s">
        <v>822</v>
      </c>
      <c r="S564" s="76" t="s">
        <v>38</v>
      </c>
    </row>
    <row r="565" s="7" customFormat="1" ht="64" customHeight="1" spans="1:19">
      <c r="A565" s="80">
        <v>7</v>
      </c>
      <c r="B565" s="123" t="s">
        <v>1149</v>
      </c>
      <c r="C565" s="123" t="s">
        <v>826</v>
      </c>
      <c r="D565" s="181" t="s">
        <v>1150</v>
      </c>
      <c r="E565" s="182" t="s">
        <v>1164</v>
      </c>
      <c r="F565" s="183" t="s">
        <v>1165</v>
      </c>
      <c r="G565" s="140">
        <v>21.03</v>
      </c>
      <c r="H565" s="140">
        <v>21.03</v>
      </c>
      <c r="I565" s="140"/>
      <c r="J565" s="179"/>
      <c r="K565" s="179"/>
      <c r="L565" s="140">
        <v>21.03</v>
      </c>
      <c r="M565" s="140">
        <v>21.03</v>
      </c>
      <c r="N565" s="140"/>
      <c r="O565" s="179"/>
      <c r="P565" s="179"/>
      <c r="Q565" s="123" t="s">
        <v>1153</v>
      </c>
      <c r="R565" s="123" t="s">
        <v>822</v>
      </c>
      <c r="S565" s="76" t="s">
        <v>38</v>
      </c>
    </row>
    <row r="566" s="7" customFormat="1" ht="64" customHeight="1" spans="1:19">
      <c r="A566" s="80">
        <v>8</v>
      </c>
      <c r="B566" s="123" t="s">
        <v>1149</v>
      </c>
      <c r="C566" s="123" t="s">
        <v>826</v>
      </c>
      <c r="D566" s="181" t="s">
        <v>1150</v>
      </c>
      <c r="E566" s="182" t="s">
        <v>1166</v>
      </c>
      <c r="F566" s="183" t="s">
        <v>1167</v>
      </c>
      <c r="G566" s="140">
        <v>14.01</v>
      </c>
      <c r="H566" s="140">
        <v>14.01</v>
      </c>
      <c r="I566" s="140"/>
      <c r="J566" s="179"/>
      <c r="K566" s="179"/>
      <c r="L566" s="140">
        <v>14.01</v>
      </c>
      <c r="M566" s="140">
        <v>14.01</v>
      </c>
      <c r="N566" s="140"/>
      <c r="O566" s="179"/>
      <c r="P566" s="179"/>
      <c r="Q566" s="123" t="s">
        <v>1153</v>
      </c>
      <c r="R566" s="123" t="s">
        <v>822</v>
      </c>
      <c r="S566" s="76" t="s">
        <v>38</v>
      </c>
    </row>
    <row r="567" s="7" customFormat="1" ht="64" customHeight="1" spans="1:19">
      <c r="A567" s="80">
        <v>9</v>
      </c>
      <c r="B567" s="123" t="s">
        <v>1149</v>
      </c>
      <c r="C567" s="123" t="s">
        <v>826</v>
      </c>
      <c r="D567" s="181" t="s">
        <v>1150</v>
      </c>
      <c r="E567" s="182" t="s">
        <v>1168</v>
      </c>
      <c r="F567" s="183" t="s">
        <v>1169</v>
      </c>
      <c r="G567" s="140">
        <v>12</v>
      </c>
      <c r="H567" s="140">
        <v>12</v>
      </c>
      <c r="I567" s="140"/>
      <c r="J567" s="179"/>
      <c r="K567" s="179"/>
      <c r="L567" s="140">
        <v>12</v>
      </c>
      <c r="M567" s="140">
        <v>12</v>
      </c>
      <c r="N567" s="140"/>
      <c r="O567" s="179"/>
      <c r="P567" s="179"/>
      <c r="Q567" s="123" t="s">
        <v>1153</v>
      </c>
      <c r="R567" s="123" t="s">
        <v>822</v>
      </c>
      <c r="S567" s="76" t="s">
        <v>38</v>
      </c>
    </row>
    <row r="568" s="7" customFormat="1" ht="64" customHeight="1" spans="1:19">
      <c r="A568" s="80">
        <v>10</v>
      </c>
      <c r="B568" s="123" t="s">
        <v>1149</v>
      </c>
      <c r="C568" s="123" t="s">
        <v>826</v>
      </c>
      <c r="D568" s="181" t="s">
        <v>1150</v>
      </c>
      <c r="E568" s="182" t="s">
        <v>1170</v>
      </c>
      <c r="F568" s="183" t="s">
        <v>1171</v>
      </c>
      <c r="G568" s="140">
        <v>13.34</v>
      </c>
      <c r="H568" s="140">
        <v>13.34</v>
      </c>
      <c r="I568" s="140"/>
      <c r="J568" s="179"/>
      <c r="K568" s="179"/>
      <c r="L568" s="140">
        <v>13.34</v>
      </c>
      <c r="M568" s="140">
        <v>13.34</v>
      </c>
      <c r="N568" s="140"/>
      <c r="O568" s="179"/>
      <c r="P568" s="179"/>
      <c r="Q568" s="123" t="s">
        <v>1153</v>
      </c>
      <c r="R568" s="123" t="s">
        <v>822</v>
      </c>
      <c r="S568" s="76" t="s">
        <v>38</v>
      </c>
    </row>
    <row r="569" s="7" customFormat="1" ht="64" customHeight="1" spans="1:19">
      <c r="A569" s="80">
        <v>11</v>
      </c>
      <c r="B569" s="123" t="s">
        <v>1149</v>
      </c>
      <c r="C569" s="123" t="s">
        <v>826</v>
      </c>
      <c r="D569" s="181" t="s">
        <v>1150</v>
      </c>
      <c r="E569" s="182" t="s">
        <v>810</v>
      </c>
      <c r="F569" s="183" t="s">
        <v>1172</v>
      </c>
      <c r="G569" s="140">
        <v>14.43</v>
      </c>
      <c r="H569" s="140">
        <v>14.43</v>
      </c>
      <c r="I569" s="140"/>
      <c r="J569" s="179"/>
      <c r="K569" s="179"/>
      <c r="L569" s="140">
        <v>14.43</v>
      </c>
      <c r="M569" s="140">
        <v>14.43</v>
      </c>
      <c r="N569" s="140"/>
      <c r="O569" s="179"/>
      <c r="P569" s="179"/>
      <c r="Q569" s="123" t="s">
        <v>1153</v>
      </c>
      <c r="R569" s="123" t="s">
        <v>822</v>
      </c>
      <c r="S569" s="76" t="s">
        <v>38</v>
      </c>
    </row>
    <row r="570" s="7" customFormat="1" ht="64" customHeight="1" spans="1:19">
      <c r="A570" s="80">
        <v>12</v>
      </c>
      <c r="B570" s="123" t="s">
        <v>1149</v>
      </c>
      <c r="C570" s="123" t="s">
        <v>826</v>
      </c>
      <c r="D570" s="181" t="s">
        <v>1150</v>
      </c>
      <c r="E570" s="182" t="s">
        <v>1173</v>
      </c>
      <c r="F570" s="183" t="s">
        <v>1174</v>
      </c>
      <c r="G570" s="140">
        <v>11.33</v>
      </c>
      <c r="H570" s="140">
        <v>11.33</v>
      </c>
      <c r="I570" s="140"/>
      <c r="J570" s="179"/>
      <c r="K570" s="179"/>
      <c r="L570" s="140">
        <v>11.33</v>
      </c>
      <c r="M570" s="140">
        <v>11.33</v>
      </c>
      <c r="N570" s="140"/>
      <c r="O570" s="179"/>
      <c r="P570" s="179"/>
      <c r="Q570" s="123" t="s">
        <v>1153</v>
      </c>
      <c r="R570" s="123" t="s">
        <v>822</v>
      </c>
      <c r="S570" s="76" t="s">
        <v>38</v>
      </c>
    </row>
    <row r="571" s="7" customFormat="1" ht="64" customHeight="1" spans="1:19">
      <c r="A571" s="80">
        <v>13</v>
      </c>
      <c r="B571" s="123" t="s">
        <v>1149</v>
      </c>
      <c r="C571" s="123" t="s">
        <v>826</v>
      </c>
      <c r="D571" s="181" t="s">
        <v>1150</v>
      </c>
      <c r="E571" s="182" t="s">
        <v>1175</v>
      </c>
      <c r="F571" s="183" t="s">
        <v>1176</v>
      </c>
      <c r="G571" s="140">
        <v>11.56</v>
      </c>
      <c r="H571" s="140">
        <v>11.56</v>
      </c>
      <c r="I571" s="140"/>
      <c r="J571" s="179"/>
      <c r="K571" s="179"/>
      <c r="L571" s="140">
        <v>11.56</v>
      </c>
      <c r="M571" s="140">
        <v>11.56</v>
      </c>
      <c r="N571" s="140"/>
      <c r="O571" s="179"/>
      <c r="P571" s="179"/>
      <c r="Q571" s="123" t="s">
        <v>1153</v>
      </c>
      <c r="R571" s="123" t="s">
        <v>822</v>
      </c>
      <c r="S571" s="76" t="s">
        <v>38</v>
      </c>
    </row>
    <row r="572" s="7" customFormat="1" ht="64" customHeight="1" spans="1:19">
      <c r="A572" s="80">
        <v>14</v>
      </c>
      <c r="B572" s="123" t="s">
        <v>1149</v>
      </c>
      <c r="C572" s="123" t="s">
        <v>826</v>
      </c>
      <c r="D572" s="181" t="s">
        <v>1150</v>
      </c>
      <c r="E572" s="182" t="s">
        <v>1177</v>
      </c>
      <c r="F572" s="183" t="s">
        <v>1178</v>
      </c>
      <c r="G572" s="140">
        <v>20.09</v>
      </c>
      <c r="H572" s="140">
        <v>20.09</v>
      </c>
      <c r="I572" s="140"/>
      <c r="J572" s="179"/>
      <c r="K572" s="179"/>
      <c r="L572" s="140">
        <v>20.09</v>
      </c>
      <c r="M572" s="140">
        <v>20.09</v>
      </c>
      <c r="N572" s="140"/>
      <c r="O572" s="179"/>
      <c r="P572" s="179"/>
      <c r="Q572" s="123" t="s">
        <v>1153</v>
      </c>
      <c r="R572" s="123" t="s">
        <v>822</v>
      </c>
      <c r="S572" s="76" t="s">
        <v>38</v>
      </c>
    </row>
    <row r="573" s="7" customFormat="1" ht="64" customHeight="1" spans="1:19">
      <c r="A573" s="80">
        <v>15</v>
      </c>
      <c r="B573" s="123" t="s">
        <v>1149</v>
      </c>
      <c r="C573" s="123" t="s">
        <v>826</v>
      </c>
      <c r="D573" s="181" t="s">
        <v>1150</v>
      </c>
      <c r="E573" s="182" t="s">
        <v>1179</v>
      </c>
      <c r="F573" s="183" t="s">
        <v>1180</v>
      </c>
      <c r="G573" s="140">
        <v>33.4</v>
      </c>
      <c r="H573" s="140">
        <v>33.4</v>
      </c>
      <c r="I573" s="140"/>
      <c r="J573" s="179"/>
      <c r="K573" s="179"/>
      <c r="L573" s="140">
        <v>33.4</v>
      </c>
      <c r="M573" s="140">
        <v>33.4</v>
      </c>
      <c r="N573" s="140"/>
      <c r="O573" s="179"/>
      <c r="P573" s="179"/>
      <c r="Q573" s="123" t="s">
        <v>1153</v>
      </c>
      <c r="R573" s="123" t="s">
        <v>822</v>
      </c>
      <c r="S573" s="76" t="s">
        <v>38</v>
      </c>
    </row>
    <row r="574" s="7" customFormat="1" ht="64" customHeight="1" spans="1:19">
      <c r="A574" s="80">
        <v>16</v>
      </c>
      <c r="B574" s="123" t="s">
        <v>1149</v>
      </c>
      <c r="C574" s="123" t="s">
        <v>826</v>
      </c>
      <c r="D574" s="181" t="s">
        <v>1150</v>
      </c>
      <c r="E574" s="182" t="s">
        <v>1181</v>
      </c>
      <c r="F574" s="183" t="s">
        <v>1182</v>
      </c>
      <c r="G574" s="140">
        <v>12.87</v>
      </c>
      <c r="H574" s="140">
        <v>12.87</v>
      </c>
      <c r="I574" s="140"/>
      <c r="J574" s="179"/>
      <c r="K574" s="179"/>
      <c r="L574" s="140">
        <v>12.87</v>
      </c>
      <c r="M574" s="140">
        <v>12.87</v>
      </c>
      <c r="N574" s="140"/>
      <c r="O574" s="179"/>
      <c r="P574" s="179"/>
      <c r="Q574" s="123" t="s">
        <v>1153</v>
      </c>
      <c r="R574" s="123" t="s">
        <v>822</v>
      </c>
      <c r="S574" s="76" t="s">
        <v>38</v>
      </c>
    </row>
    <row r="575" s="7" customFormat="1" ht="64" customHeight="1" spans="1:19">
      <c r="A575" s="80">
        <v>17</v>
      </c>
      <c r="B575" s="123" t="s">
        <v>1149</v>
      </c>
      <c r="C575" s="123" t="s">
        <v>826</v>
      </c>
      <c r="D575" s="181" t="s">
        <v>1150</v>
      </c>
      <c r="E575" s="182" t="s">
        <v>1183</v>
      </c>
      <c r="F575" s="183" t="s">
        <v>1184</v>
      </c>
      <c r="G575" s="140">
        <v>10.26</v>
      </c>
      <c r="H575" s="140">
        <v>10.26</v>
      </c>
      <c r="I575" s="140"/>
      <c r="J575" s="179"/>
      <c r="K575" s="179"/>
      <c r="L575" s="140">
        <v>10.26</v>
      </c>
      <c r="M575" s="140">
        <v>10.26</v>
      </c>
      <c r="N575" s="140"/>
      <c r="O575" s="179"/>
      <c r="P575" s="179"/>
      <c r="Q575" s="123" t="s">
        <v>1153</v>
      </c>
      <c r="R575" s="123" t="s">
        <v>822</v>
      </c>
      <c r="S575" s="76" t="s">
        <v>38</v>
      </c>
    </row>
    <row r="576" s="7" customFormat="1" ht="64" customHeight="1" spans="1:19">
      <c r="A576" s="80">
        <v>18</v>
      </c>
      <c r="B576" s="123" t="s">
        <v>1149</v>
      </c>
      <c r="C576" s="123" t="s">
        <v>826</v>
      </c>
      <c r="D576" s="181" t="s">
        <v>1150</v>
      </c>
      <c r="E576" s="182" t="s">
        <v>1185</v>
      </c>
      <c r="F576" s="183" t="s">
        <v>1186</v>
      </c>
      <c r="G576" s="140">
        <v>34.5</v>
      </c>
      <c r="H576" s="140">
        <v>34.5</v>
      </c>
      <c r="I576" s="140"/>
      <c r="J576" s="179"/>
      <c r="K576" s="179"/>
      <c r="L576" s="140">
        <v>34.5</v>
      </c>
      <c r="M576" s="140">
        <v>34.5</v>
      </c>
      <c r="N576" s="140"/>
      <c r="O576" s="179"/>
      <c r="P576" s="179"/>
      <c r="Q576" s="123" t="s">
        <v>1153</v>
      </c>
      <c r="R576" s="123" t="s">
        <v>822</v>
      </c>
      <c r="S576" s="76" t="s">
        <v>38</v>
      </c>
    </row>
    <row r="577" s="7" customFormat="1" ht="64" customHeight="1" spans="1:19">
      <c r="A577" s="80">
        <v>19</v>
      </c>
      <c r="B577" s="123" t="s">
        <v>1149</v>
      </c>
      <c r="C577" s="123" t="s">
        <v>826</v>
      </c>
      <c r="D577" s="181" t="s">
        <v>1150</v>
      </c>
      <c r="E577" s="182" t="s">
        <v>1187</v>
      </c>
      <c r="F577" s="183" t="s">
        <v>1188</v>
      </c>
      <c r="G577" s="140">
        <v>13.34</v>
      </c>
      <c r="H577" s="140">
        <v>13.34</v>
      </c>
      <c r="I577" s="140"/>
      <c r="J577" s="179"/>
      <c r="K577" s="179"/>
      <c r="L577" s="140">
        <v>13.34</v>
      </c>
      <c r="M577" s="140">
        <v>13.34</v>
      </c>
      <c r="N577" s="140"/>
      <c r="O577" s="179"/>
      <c r="P577" s="179"/>
      <c r="Q577" s="123" t="s">
        <v>1153</v>
      </c>
      <c r="R577" s="123" t="s">
        <v>822</v>
      </c>
      <c r="S577" s="76" t="s">
        <v>38</v>
      </c>
    </row>
    <row r="578" s="7" customFormat="1" ht="64" customHeight="1" spans="1:19">
      <c r="A578" s="80">
        <v>20</v>
      </c>
      <c r="B578" s="123" t="s">
        <v>1149</v>
      </c>
      <c r="C578" s="123" t="s">
        <v>826</v>
      </c>
      <c r="D578" s="181" t="s">
        <v>1150</v>
      </c>
      <c r="E578" s="182" t="s">
        <v>1189</v>
      </c>
      <c r="F578" s="183" t="s">
        <v>1190</v>
      </c>
      <c r="G578" s="140">
        <v>7.18</v>
      </c>
      <c r="H578" s="140">
        <v>7.18</v>
      </c>
      <c r="I578" s="140"/>
      <c r="J578" s="179"/>
      <c r="K578" s="179"/>
      <c r="L578" s="140">
        <v>7.18</v>
      </c>
      <c r="M578" s="140">
        <v>7.18</v>
      </c>
      <c r="N578" s="140"/>
      <c r="O578" s="179"/>
      <c r="P578" s="179"/>
      <c r="Q578" s="123" t="s">
        <v>1153</v>
      </c>
      <c r="R578" s="123" t="s">
        <v>822</v>
      </c>
      <c r="S578" s="76" t="s">
        <v>38</v>
      </c>
    </row>
    <row r="579" s="7" customFormat="1" ht="64" customHeight="1" spans="1:19">
      <c r="A579" s="80">
        <v>21</v>
      </c>
      <c r="B579" s="123" t="s">
        <v>1149</v>
      </c>
      <c r="C579" s="123" t="s">
        <v>826</v>
      </c>
      <c r="D579" s="181" t="s">
        <v>1150</v>
      </c>
      <c r="E579" s="182" t="s">
        <v>1191</v>
      </c>
      <c r="F579" s="183" t="s">
        <v>1192</v>
      </c>
      <c r="G579" s="140">
        <v>10.85</v>
      </c>
      <c r="H579" s="140">
        <v>10.85</v>
      </c>
      <c r="I579" s="140"/>
      <c r="J579" s="179"/>
      <c r="K579" s="179"/>
      <c r="L579" s="140">
        <v>10.85</v>
      </c>
      <c r="M579" s="140">
        <v>10.85</v>
      </c>
      <c r="N579" s="140"/>
      <c r="O579" s="179"/>
      <c r="P579" s="179"/>
      <c r="Q579" s="123" t="s">
        <v>1153</v>
      </c>
      <c r="R579" s="123" t="s">
        <v>822</v>
      </c>
      <c r="S579" s="76" t="s">
        <v>38</v>
      </c>
    </row>
    <row r="580" s="7" customFormat="1" ht="64" customHeight="1" spans="1:19">
      <c r="A580" s="80">
        <v>22</v>
      </c>
      <c r="B580" s="123" t="s">
        <v>1149</v>
      </c>
      <c r="C580" s="123" t="s">
        <v>826</v>
      </c>
      <c r="D580" s="181" t="s">
        <v>1150</v>
      </c>
      <c r="E580" s="182" t="s">
        <v>1193</v>
      </c>
      <c r="F580" s="183" t="s">
        <v>1194</v>
      </c>
      <c r="G580" s="140">
        <v>53.6</v>
      </c>
      <c r="H580" s="140">
        <v>53.6</v>
      </c>
      <c r="I580" s="140"/>
      <c r="J580" s="179"/>
      <c r="K580" s="179"/>
      <c r="L580" s="140">
        <v>53.6</v>
      </c>
      <c r="M580" s="140">
        <v>53.6</v>
      </c>
      <c r="N580" s="140"/>
      <c r="O580" s="179"/>
      <c r="P580" s="179"/>
      <c r="Q580" s="123" t="s">
        <v>1153</v>
      </c>
      <c r="R580" s="123" t="s">
        <v>822</v>
      </c>
      <c r="S580" s="76" t="s">
        <v>38</v>
      </c>
    </row>
    <row r="581" s="7" customFormat="1" ht="64" customHeight="1" spans="1:19">
      <c r="A581" s="80">
        <v>23</v>
      </c>
      <c r="B581" s="123" t="s">
        <v>1149</v>
      </c>
      <c r="C581" s="123" t="s">
        <v>826</v>
      </c>
      <c r="D581" s="181" t="s">
        <v>1150</v>
      </c>
      <c r="E581" s="182" t="s">
        <v>1195</v>
      </c>
      <c r="F581" s="183" t="s">
        <v>1196</v>
      </c>
      <c r="G581" s="140">
        <v>34.75</v>
      </c>
      <c r="H581" s="140">
        <v>34.75</v>
      </c>
      <c r="I581" s="140"/>
      <c r="J581" s="179"/>
      <c r="K581" s="179"/>
      <c r="L581" s="140">
        <v>34.75</v>
      </c>
      <c r="M581" s="140">
        <v>34.75</v>
      </c>
      <c r="N581" s="140"/>
      <c r="O581" s="179"/>
      <c r="P581" s="179"/>
      <c r="Q581" s="123" t="s">
        <v>1153</v>
      </c>
      <c r="R581" s="123" t="s">
        <v>822</v>
      </c>
      <c r="S581" s="76" t="s">
        <v>38</v>
      </c>
    </row>
    <row r="582" s="7" customFormat="1" ht="64" customHeight="1" spans="1:19">
      <c r="A582" s="80">
        <v>24</v>
      </c>
      <c r="B582" s="123" t="s">
        <v>1149</v>
      </c>
      <c r="C582" s="123" t="s">
        <v>826</v>
      </c>
      <c r="D582" s="181" t="s">
        <v>1150</v>
      </c>
      <c r="E582" s="182" t="s">
        <v>1197</v>
      </c>
      <c r="F582" s="183" t="s">
        <v>1198</v>
      </c>
      <c r="G582" s="140">
        <v>10.55</v>
      </c>
      <c r="H582" s="140">
        <v>10.55</v>
      </c>
      <c r="I582" s="140"/>
      <c r="J582" s="179"/>
      <c r="K582" s="179"/>
      <c r="L582" s="140">
        <v>10.55</v>
      </c>
      <c r="M582" s="140">
        <v>10.55</v>
      </c>
      <c r="N582" s="140"/>
      <c r="O582" s="179"/>
      <c r="P582" s="179"/>
      <c r="Q582" s="123" t="s">
        <v>1153</v>
      </c>
      <c r="R582" s="123" t="s">
        <v>822</v>
      </c>
      <c r="S582" s="76" t="s">
        <v>38</v>
      </c>
    </row>
    <row r="583" s="7" customFormat="1" ht="64" customHeight="1" spans="1:19">
      <c r="A583" s="80">
        <v>25</v>
      </c>
      <c r="B583" s="123" t="s">
        <v>1149</v>
      </c>
      <c r="C583" s="123" t="s">
        <v>826</v>
      </c>
      <c r="D583" s="181" t="s">
        <v>1150</v>
      </c>
      <c r="E583" s="182" t="s">
        <v>1199</v>
      </c>
      <c r="F583" s="183" t="s">
        <v>1200</v>
      </c>
      <c r="G583" s="140">
        <v>43.85</v>
      </c>
      <c r="H583" s="140">
        <v>43.85</v>
      </c>
      <c r="I583" s="140"/>
      <c r="J583" s="179"/>
      <c r="K583" s="179"/>
      <c r="L583" s="140">
        <v>43.85</v>
      </c>
      <c r="M583" s="140">
        <v>43.85</v>
      </c>
      <c r="N583" s="140"/>
      <c r="O583" s="179"/>
      <c r="P583" s="179"/>
      <c r="Q583" s="123" t="s">
        <v>1153</v>
      </c>
      <c r="R583" s="123" t="s">
        <v>822</v>
      </c>
      <c r="S583" s="76" t="s">
        <v>38</v>
      </c>
    </row>
    <row r="584" s="7" customFormat="1" ht="64" customHeight="1" spans="1:19">
      <c r="A584" s="80">
        <v>26</v>
      </c>
      <c r="B584" s="123" t="s">
        <v>1149</v>
      </c>
      <c r="C584" s="123" t="s">
        <v>826</v>
      </c>
      <c r="D584" s="181" t="s">
        <v>1150</v>
      </c>
      <c r="E584" s="182" t="s">
        <v>1201</v>
      </c>
      <c r="F584" s="183" t="s">
        <v>1202</v>
      </c>
      <c r="G584" s="140">
        <v>40.94</v>
      </c>
      <c r="H584" s="140">
        <v>40.94</v>
      </c>
      <c r="I584" s="140"/>
      <c r="J584" s="179"/>
      <c r="K584" s="179"/>
      <c r="L584" s="140">
        <v>40.94</v>
      </c>
      <c r="M584" s="140">
        <v>40.94</v>
      </c>
      <c r="N584" s="140"/>
      <c r="O584" s="179"/>
      <c r="P584" s="179"/>
      <c r="Q584" s="123" t="s">
        <v>1153</v>
      </c>
      <c r="R584" s="123" t="s">
        <v>822</v>
      </c>
      <c r="S584" s="76" t="s">
        <v>38</v>
      </c>
    </row>
    <row r="585" s="7" customFormat="1" ht="64" customHeight="1" spans="1:19">
      <c r="A585" s="80">
        <v>27</v>
      </c>
      <c r="B585" s="123" t="s">
        <v>1149</v>
      </c>
      <c r="C585" s="123" t="s">
        <v>826</v>
      </c>
      <c r="D585" s="181" t="s">
        <v>1150</v>
      </c>
      <c r="E585" s="182" t="s">
        <v>1203</v>
      </c>
      <c r="F585" s="183" t="s">
        <v>1204</v>
      </c>
      <c r="G585" s="140">
        <v>38.18</v>
      </c>
      <c r="H585" s="140">
        <v>38.18</v>
      </c>
      <c r="I585" s="140"/>
      <c r="J585" s="179"/>
      <c r="K585" s="179"/>
      <c r="L585" s="140">
        <v>38.18</v>
      </c>
      <c r="M585" s="140">
        <v>38.18</v>
      </c>
      <c r="N585" s="140"/>
      <c r="O585" s="179"/>
      <c r="P585" s="179"/>
      <c r="Q585" s="123" t="s">
        <v>1153</v>
      </c>
      <c r="R585" s="123" t="s">
        <v>822</v>
      </c>
      <c r="S585" s="76" t="s">
        <v>38</v>
      </c>
    </row>
    <row r="586" s="7" customFormat="1" ht="64" customHeight="1" spans="1:19">
      <c r="A586" s="80">
        <v>28</v>
      </c>
      <c r="B586" s="123" t="s">
        <v>1149</v>
      </c>
      <c r="C586" s="123" t="s">
        <v>826</v>
      </c>
      <c r="D586" s="181" t="s">
        <v>1150</v>
      </c>
      <c r="E586" s="182" t="s">
        <v>1205</v>
      </c>
      <c r="F586" s="183" t="s">
        <v>1206</v>
      </c>
      <c r="G586" s="140">
        <v>23.47</v>
      </c>
      <c r="H586" s="140">
        <v>23.47</v>
      </c>
      <c r="I586" s="140"/>
      <c r="J586" s="179"/>
      <c r="K586" s="179"/>
      <c r="L586" s="140">
        <v>23.47</v>
      </c>
      <c r="M586" s="140">
        <v>23.47</v>
      </c>
      <c r="N586" s="140"/>
      <c r="O586" s="179"/>
      <c r="P586" s="179"/>
      <c r="Q586" s="123" t="s">
        <v>1153</v>
      </c>
      <c r="R586" s="123" t="s">
        <v>822</v>
      </c>
      <c r="S586" s="76" t="s">
        <v>38</v>
      </c>
    </row>
    <row r="587" s="7" customFormat="1" ht="64" customHeight="1" spans="1:19">
      <c r="A587" s="80">
        <v>29</v>
      </c>
      <c r="B587" s="123" t="s">
        <v>1149</v>
      </c>
      <c r="C587" s="123" t="s">
        <v>826</v>
      </c>
      <c r="D587" s="181" t="s">
        <v>1150</v>
      </c>
      <c r="E587" s="182" t="s">
        <v>1207</v>
      </c>
      <c r="F587" s="183" t="s">
        <v>1208</v>
      </c>
      <c r="G587" s="140">
        <v>15</v>
      </c>
      <c r="H587" s="140">
        <v>15</v>
      </c>
      <c r="I587" s="140"/>
      <c r="J587" s="179"/>
      <c r="K587" s="179"/>
      <c r="L587" s="140">
        <v>15</v>
      </c>
      <c r="M587" s="140">
        <v>15</v>
      </c>
      <c r="N587" s="140"/>
      <c r="O587" s="179"/>
      <c r="P587" s="179"/>
      <c r="Q587" s="123" t="s">
        <v>1153</v>
      </c>
      <c r="R587" s="123" t="s">
        <v>822</v>
      </c>
      <c r="S587" s="76" t="s">
        <v>38</v>
      </c>
    </row>
    <row r="588" s="7" customFormat="1" ht="64" customHeight="1" spans="1:19">
      <c r="A588" s="80">
        <v>30</v>
      </c>
      <c r="B588" s="123" t="s">
        <v>1149</v>
      </c>
      <c r="C588" s="123" t="s">
        <v>826</v>
      </c>
      <c r="D588" s="181" t="s">
        <v>1150</v>
      </c>
      <c r="E588" s="182" t="s">
        <v>1209</v>
      </c>
      <c r="F588" s="183" t="s">
        <v>1210</v>
      </c>
      <c r="G588" s="140">
        <v>11.15</v>
      </c>
      <c r="H588" s="140">
        <v>11.15</v>
      </c>
      <c r="I588" s="140"/>
      <c r="J588" s="179"/>
      <c r="K588" s="179"/>
      <c r="L588" s="140">
        <v>11.15</v>
      </c>
      <c r="M588" s="140">
        <v>11.15</v>
      </c>
      <c r="N588" s="140"/>
      <c r="O588" s="179"/>
      <c r="P588" s="179"/>
      <c r="Q588" s="123" t="s">
        <v>1153</v>
      </c>
      <c r="R588" s="123" t="s">
        <v>822</v>
      </c>
      <c r="S588" s="76" t="s">
        <v>38</v>
      </c>
    </row>
    <row r="589" s="7" customFormat="1" ht="64" customHeight="1" spans="1:19">
      <c r="A589" s="80">
        <v>31</v>
      </c>
      <c r="B589" s="123" t="s">
        <v>1149</v>
      </c>
      <c r="C589" s="123" t="s">
        <v>826</v>
      </c>
      <c r="D589" s="181" t="s">
        <v>1150</v>
      </c>
      <c r="E589" s="182" t="s">
        <v>1211</v>
      </c>
      <c r="F589" s="183" t="s">
        <v>1212</v>
      </c>
      <c r="G589" s="140">
        <v>22.7</v>
      </c>
      <c r="H589" s="140">
        <v>22.7</v>
      </c>
      <c r="I589" s="140"/>
      <c r="J589" s="179"/>
      <c r="K589" s="179"/>
      <c r="L589" s="140">
        <v>22.7</v>
      </c>
      <c r="M589" s="140">
        <v>22.7</v>
      </c>
      <c r="N589" s="140"/>
      <c r="O589" s="179"/>
      <c r="P589" s="179"/>
      <c r="Q589" s="123" t="s">
        <v>1153</v>
      </c>
      <c r="R589" s="123" t="s">
        <v>822</v>
      </c>
      <c r="S589" s="76" t="s">
        <v>38</v>
      </c>
    </row>
    <row r="590" s="7" customFormat="1" ht="64" customHeight="1" spans="1:19">
      <c r="A590" s="80">
        <v>32</v>
      </c>
      <c r="B590" s="123" t="s">
        <v>1149</v>
      </c>
      <c r="C590" s="184" t="s">
        <v>826</v>
      </c>
      <c r="D590" s="181" t="s">
        <v>1150</v>
      </c>
      <c r="E590" s="182" t="s">
        <v>1213</v>
      </c>
      <c r="F590" s="185" t="s">
        <v>1214</v>
      </c>
      <c r="G590" s="186">
        <v>74.15</v>
      </c>
      <c r="H590" s="186">
        <v>74.15</v>
      </c>
      <c r="I590" s="186"/>
      <c r="J590" s="179"/>
      <c r="K590" s="179"/>
      <c r="L590" s="186">
        <v>74.15</v>
      </c>
      <c r="M590" s="186">
        <v>74.15</v>
      </c>
      <c r="N590" s="186"/>
      <c r="O590" s="179"/>
      <c r="P590" s="179"/>
      <c r="Q590" s="123" t="s">
        <v>1153</v>
      </c>
      <c r="R590" s="123" t="s">
        <v>822</v>
      </c>
      <c r="S590" s="76" t="s">
        <v>38</v>
      </c>
    </row>
    <row r="591" s="7" customFormat="1" ht="64" customHeight="1" spans="1:19">
      <c r="A591" s="80">
        <v>33</v>
      </c>
      <c r="B591" s="123" t="s">
        <v>1149</v>
      </c>
      <c r="C591" s="123" t="s">
        <v>826</v>
      </c>
      <c r="D591" s="181" t="s">
        <v>1150</v>
      </c>
      <c r="E591" s="182" t="s">
        <v>1215</v>
      </c>
      <c r="F591" s="183" t="s">
        <v>1216</v>
      </c>
      <c r="G591" s="140">
        <v>39.35</v>
      </c>
      <c r="H591" s="140">
        <v>39.35</v>
      </c>
      <c r="I591" s="140"/>
      <c r="J591" s="179"/>
      <c r="K591" s="179"/>
      <c r="L591" s="140">
        <v>39.35</v>
      </c>
      <c r="M591" s="140">
        <v>39.35</v>
      </c>
      <c r="N591" s="140"/>
      <c r="O591" s="179"/>
      <c r="P591" s="179"/>
      <c r="Q591" s="123" t="s">
        <v>1153</v>
      </c>
      <c r="R591" s="123" t="s">
        <v>822</v>
      </c>
      <c r="S591" s="76" t="s">
        <v>38</v>
      </c>
    </row>
    <row r="592" s="7" customFormat="1" ht="64" customHeight="1" spans="1:19">
      <c r="A592" s="80">
        <v>34</v>
      </c>
      <c r="B592" s="123" t="s">
        <v>1149</v>
      </c>
      <c r="C592" s="123" t="s">
        <v>826</v>
      </c>
      <c r="D592" s="181" t="s">
        <v>1150</v>
      </c>
      <c r="E592" s="182" t="s">
        <v>1217</v>
      </c>
      <c r="F592" s="183" t="s">
        <v>1218</v>
      </c>
      <c r="G592" s="140">
        <v>12.16</v>
      </c>
      <c r="H592" s="140">
        <v>12.16</v>
      </c>
      <c r="I592" s="140"/>
      <c r="J592" s="179"/>
      <c r="K592" s="179"/>
      <c r="L592" s="140">
        <v>12.16</v>
      </c>
      <c r="M592" s="140">
        <v>12.16</v>
      </c>
      <c r="N592" s="140"/>
      <c r="O592" s="179"/>
      <c r="P592" s="179"/>
      <c r="Q592" s="123" t="s">
        <v>1153</v>
      </c>
      <c r="R592" s="123" t="s">
        <v>822</v>
      </c>
      <c r="S592" s="76" t="s">
        <v>38</v>
      </c>
    </row>
    <row r="593" s="7" customFormat="1" ht="64" customHeight="1" spans="1:19">
      <c r="A593" s="80">
        <v>35</v>
      </c>
      <c r="B593" s="123" t="s">
        <v>1149</v>
      </c>
      <c r="C593" s="123" t="s">
        <v>826</v>
      </c>
      <c r="D593" s="181" t="s">
        <v>1150</v>
      </c>
      <c r="E593" s="182" t="s">
        <v>1219</v>
      </c>
      <c r="F593" s="183" t="s">
        <v>1220</v>
      </c>
      <c r="G593" s="140">
        <v>45.91</v>
      </c>
      <c r="H593" s="140">
        <v>45.91</v>
      </c>
      <c r="I593" s="140"/>
      <c r="J593" s="179"/>
      <c r="K593" s="179"/>
      <c r="L593" s="140">
        <v>45.91</v>
      </c>
      <c r="M593" s="140">
        <v>45.91</v>
      </c>
      <c r="N593" s="140"/>
      <c r="O593" s="179"/>
      <c r="P593" s="179"/>
      <c r="Q593" s="123" t="s">
        <v>1153</v>
      </c>
      <c r="R593" s="123" t="s">
        <v>822</v>
      </c>
      <c r="S593" s="76" t="s">
        <v>38</v>
      </c>
    </row>
    <row r="594" s="7" customFormat="1" ht="64" customHeight="1" spans="1:19">
      <c r="A594" s="80">
        <v>36</v>
      </c>
      <c r="B594" s="123" t="s">
        <v>1149</v>
      </c>
      <c r="C594" s="123" t="s">
        <v>826</v>
      </c>
      <c r="D594" s="181" t="s">
        <v>1150</v>
      </c>
      <c r="E594" s="182" t="s">
        <v>1221</v>
      </c>
      <c r="F594" s="183" t="s">
        <v>1222</v>
      </c>
      <c r="G594" s="140">
        <v>6.31</v>
      </c>
      <c r="H594" s="140">
        <v>6.31</v>
      </c>
      <c r="I594" s="140"/>
      <c r="J594" s="179"/>
      <c r="K594" s="179"/>
      <c r="L594" s="140">
        <v>6.31</v>
      </c>
      <c r="M594" s="140">
        <v>6.31</v>
      </c>
      <c r="N594" s="140"/>
      <c r="O594" s="179"/>
      <c r="P594" s="179"/>
      <c r="Q594" s="123" t="s">
        <v>1153</v>
      </c>
      <c r="R594" s="123" t="s">
        <v>822</v>
      </c>
      <c r="S594" s="76" t="s">
        <v>38</v>
      </c>
    </row>
    <row r="595" s="7" customFormat="1" ht="64" customHeight="1" spans="1:19">
      <c r="A595" s="80">
        <v>37</v>
      </c>
      <c r="B595" s="123" t="s">
        <v>1149</v>
      </c>
      <c r="C595" s="123" t="s">
        <v>826</v>
      </c>
      <c r="D595" s="181" t="s">
        <v>1150</v>
      </c>
      <c r="E595" s="182" t="s">
        <v>1223</v>
      </c>
      <c r="F595" s="183" t="s">
        <v>1224</v>
      </c>
      <c r="G595" s="140">
        <v>20</v>
      </c>
      <c r="H595" s="140">
        <v>20</v>
      </c>
      <c r="I595" s="140"/>
      <c r="J595" s="179"/>
      <c r="K595" s="179"/>
      <c r="L595" s="140">
        <v>20</v>
      </c>
      <c r="M595" s="140">
        <v>20</v>
      </c>
      <c r="N595" s="140"/>
      <c r="O595" s="179"/>
      <c r="P595" s="179"/>
      <c r="Q595" s="123" t="s">
        <v>1153</v>
      </c>
      <c r="R595" s="123" t="s">
        <v>822</v>
      </c>
      <c r="S595" s="76" t="s">
        <v>38</v>
      </c>
    </row>
    <row r="596" s="7" customFormat="1" ht="64" customHeight="1" spans="1:19">
      <c r="A596" s="80">
        <v>38</v>
      </c>
      <c r="B596" s="123" t="s">
        <v>1149</v>
      </c>
      <c r="C596" s="123" t="s">
        <v>826</v>
      </c>
      <c r="D596" s="181" t="s">
        <v>1150</v>
      </c>
      <c r="E596" s="182" t="s">
        <v>1225</v>
      </c>
      <c r="F596" s="183" t="s">
        <v>1226</v>
      </c>
      <c r="G596" s="140">
        <v>42.7</v>
      </c>
      <c r="H596" s="140">
        <v>42.7</v>
      </c>
      <c r="I596" s="140"/>
      <c r="J596" s="179"/>
      <c r="K596" s="179"/>
      <c r="L596" s="140">
        <v>42.7</v>
      </c>
      <c r="M596" s="140">
        <v>42.7</v>
      </c>
      <c r="N596" s="140"/>
      <c r="O596" s="179"/>
      <c r="P596" s="179"/>
      <c r="Q596" s="123" t="s">
        <v>1153</v>
      </c>
      <c r="R596" s="123" t="s">
        <v>822</v>
      </c>
      <c r="S596" s="76" t="s">
        <v>38</v>
      </c>
    </row>
    <row r="597" s="7" customFormat="1" ht="64" customHeight="1" spans="1:19">
      <c r="A597" s="80">
        <v>39</v>
      </c>
      <c r="B597" s="123" t="s">
        <v>1149</v>
      </c>
      <c r="C597" s="123" t="s">
        <v>826</v>
      </c>
      <c r="D597" s="181" t="s">
        <v>1150</v>
      </c>
      <c r="E597" s="182" t="s">
        <v>1227</v>
      </c>
      <c r="F597" s="183" t="s">
        <v>1228</v>
      </c>
      <c r="G597" s="140">
        <v>34.51</v>
      </c>
      <c r="H597" s="140">
        <v>34.51</v>
      </c>
      <c r="I597" s="140"/>
      <c r="J597" s="179"/>
      <c r="K597" s="179"/>
      <c r="L597" s="140">
        <v>34.51</v>
      </c>
      <c r="M597" s="140">
        <v>34.51</v>
      </c>
      <c r="N597" s="140"/>
      <c r="O597" s="179"/>
      <c r="P597" s="179"/>
      <c r="Q597" s="123" t="s">
        <v>1153</v>
      </c>
      <c r="R597" s="123" t="s">
        <v>822</v>
      </c>
      <c r="S597" s="76" t="s">
        <v>38</v>
      </c>
    </row>
    <row r="598" s="7" customFormat="1" ht="64" customHeight="1" spans="1:19">
      <c r="A598" s="80">
        <v>40</v>
      </c>
      <c r="B598" s="123" t="s">
        <v>1149</v>
      </c>
      <c r="C598" s="123" t="s">
        <v>826</v>
      </c>
      <c r="D598" s="181" t="s">
        <v>1150</v>
      </c>
      <c r="E598" s="182" t="s">
        <v>1229</v>
      </c>
      <c r="F598" s="183" t="s">
        <v>1230</v>
      </c>
      <c r="G598" s="140">
        <v>40.12</v>
      </c>
      <c r="H598" s="140">
        <v>40.12</v>
      </c>
      <c r="I598" s="140"/>
      <c r="J598" s="179"/>
      <c r="K598" s="179"/>
      <c r="L598" s="140">
        <v>40.12</v>
      </c>
      <c r="M598" s="140">
        <v>40.12</v>
      </c>
      <c r="N598" s="140"/>
      <c r="O598" s="179"/>
      <c r="P598" s="179"/>
      <c r="Q598" s="123" t="s">
        <v>1153</v>
      </c>
      <c r="R598" s="123" t="s">
        <v>822</v>
      </c>
      <c r="S598" s="76" t="s">
        <v>38</v>
      </c>
    </row>
    <row r="599" s="7" customFormat="1" ht="64" customHeight="1" spans="1:19">
      <c r="A599" s="80">
        <v>41</v>
      </c>
      <c r="B599" s="123" t="s">
        <v>1149</v>
      </c>
      <c r="C599" s="123" t="s">
        <v>826</v>
      </c>
      <c r="D599" s="181" t="s">
        <v>1150</v>
      </c>
      <c r="E599" s="182" t="s">
        <v>1231</v>
      </c>
      <c r="F599" s="183" t="s">
        <v>1232</v>
      </c>
      <c r="G599" s="140">
        <v>30</v>
      </c>
      <c r="H599" s="140">
        <v>30</v>
      </c>
      <c r="I599" s="140"/>
      <c r="J599" s="179"/>
      <c r="K599" s="179"/>
      <c r="L599" s="140">
        <v>30</v>
      </c>
      <c r="M599" s="140">
        <v>30</v>
      </c>
      <c r="N599" s="140"/>
      <c r="O599" s="179"/>
      <c r="P599" s="179"/>
      <c r="Q599" s="123" t="s">
        <v>1153</v>
      </c>
      <c r="R599" s="123" t="s">
        <v>822</v>
      </c>
      <c r="S599" s="76" t="s">
        <v>38</v>
      </c>
    </row>
    <row r="600" s="7" customFormat="1" ht="64" customHeight="1" spans="1:19">
      <c r="A600" s="80">
        <v>42</v>
      </c>
      <c r="B600" s="123" t="s">
        <v>1149</v>
      </c>
      <c r="C600" s="123" t="s">
        <v>826</v>
      </c>
      <c r="D600" s="181" t="s">
        <v>1150</v>
      </c>
      <c r="E600" s="182" t="s">
        <v>1233</v>
      </c>
      <c r="F600" s="183" t="s">
        <v>1234</v>
      </c>
      <c r="G600" s="140">
        <v>24.72</v>
      </c>
      <c r="H600" s="140">
        <v>24.72</v>
      </c>
      <c r="I600" s="140"/>
      <c r="J600" s="179"/>
      <c r="K600" s="179"/>
      <c r="L600" s="140">
        <v>24.72</v>
      </c>
      <c r="M600" s="140">
        <v>24.72</v>
      </c>
      <c r="N600" s="140"/>
      <c r="O600" s="179"/>
      <c r="P600" s="179"/>
      <c r="Q600" s="123" t="s">
        <v>1153</v>
      </c>
      <c r="R600" s="123" t="s">
        <v>822</v>
      </c>
      <c r="S600" s="76" t="s">
        <v>38</v>
      </c>
    </row>
    <row r="601" s="7" customFormat="1" ht="64" customHeight="1" spans="1:19">
      <c r="A601" s="80">
        <v>43</v>
      </c>
      <c r="B601" s="123" t="s">
        <v>1149</v>
      </c>
      <c r="C601" s="123" t="s">
        <v>826</v>
      </c>
      <c r="D601" s="181" t="s">
        <v>1150</v>
      </c>
      <c r="E601" s="182" t="s">
        <v>1235</v>
      </c>
      <c r="F601" s="183" t="s">
        <v>1236</v>
      </c>
      <c r="G601" s="140">
        <v>29.76</v>
      </c>
      <c r="H601" s="140">
        <v>29.76</v>
      </c>
      <c r="I601" s="140"/>
      <c r="J601" s="179"/>
      <c r="K601" s="179"/>
      <c r="L601" s="140">
        <v>29.76</v>
      </c>
      <c r="M601" s="140">
        <v>29.76</v>
      </c>
      <c r="N601" s="140"/>
      <c r="O601" s="179"/>
      <c r="P601" s="179"/>
      <c r="Q601" s="123" t="s">
        <v>1153</v>
      </c>
      <c r="R601" s="123" t="s">
        <v>822</v>
      </c>
      <c r="S601" s="76" t="s">
        <v>38</v>
      </c>
    </row>
    <row r="602" s="7" customFormat="1" ht="64" customHeight="1" spans="1:19">
      <c r="A602" s="80">
        <v>44</v>
      </c>
      <c r="B602" s="123" t="s">
        <v>1149</v>
      </c>
      <c r="C602" s="123" t="s">
        <v>826</v>
      </c>
      <c r="D602" s="181" t="s">
        <v>1150</v>
      </c>
      <c r="E602" s="182" t="s">
        <v>1237</v>
      </c>
      <c r="F602" s="183" t="s">
        <v>1238</v>
      </c>
      <c r="G602" s="140">
        <v>25.08</v>
      </c>
      <c r="H602" s="140">
        <v>25.08</v>
      </c>
      <c r="I602" s="140"/>
      <c r="J602" s="179"/>
      <c r="K602" s="179"/>
      <c r="L602" s="140">
        <v>25.08</v>
      </c>
      <c r="M602" s="140">
        <v>25.08</v>
      </c>
      <c r="N602" s="140"/>
      <c r="O602" s="179"/>
      <c r="P602" s="179"/>
      <c r="Q602" s="123" t="s">
        <v>1153</v>
      </c>
      <c r="R602" s="123" t="s">
        <v>822</v>
      </c>
      <c r="S602" s="76" t="s">
        <v>38</v>
      </c>
    </row>
    <row r="603" s="7" customFormat="1" ht="64" customHeight="1" spans="1:19">
      <c r="A603" s="80">
        <v>45</v>
      </c>
      <c r="B603" s="123" t="s">
        <v>1149</v>
      </c>
      <c r="C603" s="123" t="s">
        <v>826</v>
      </c>
      <c r="D603" s="181" t="s">
        <v>1150</v>
      </c>
      <c r="E603" s="182" t="s">
        <v>1239</v>
      </c>
      <c r="F603" s="183" t="s">
        <v>1208</v>
      </c>
      <c r="G603" s="140">
        <v>9.05</v>
      </c>
      <c r="H603" s="140">
        <v>9.05</v>
      </c>
      <c r="I603" s="140"/>
      <c r="J603" s="179"/>
      <c r="K603" s="179"/>
      <c r="L603" s="140">
        <v>9.05</v>
      </c>
      <c r="M603" s="140">
        <v>9.05</v>
      </c>
      <c r="N603" s="140"/>
      <c r="O603" s="179"/>
      <c r="P603" s="179"/>
      <c r="Q603" s="123" t="s">
        <v>1153</v>
      </c>
      <c r="R603" s="123" t="s">
        <v>822</v>
      </c>
      <c r="S603" s="76" t="s">
        <v>38</v>
      </c>
    </row>
    <row r="604" s="7" customFormat="1" ht="64" customHeight="1" spans="1:19">
      <c r="A604" s="80">
        <v>46</v>
      </c>
      <c r="B604" s="123" t="s">
        <v>1149</v>
      </c>
      <c r="C604" s="123" t="s">
        <v>826</v>
      </c>
      <c r="D604" s="181" t="s">
        <v>1150</v>
      </c>
      <c r="E604" s="182" t="s">
        <v>1240</v>
      </c>
      <c r="F604" s="183" t="s">
        <v>1208</v>
      </c>
      <c r="G604" s="140">
        <v>14.8</v>
      </c>
      <c r="H604" s="140">
        <v>14.8</v>
      </c>
      <c r="I604" s="140"/>
      <c r="J604" s="179"/>
      <c r="K604" s="179"/>
      <c r="L604" s="140">
        <v>14.8</v>
      </c>
      <c r="M604" s="140">
        <v>14.8</v>
      </c>
      <c r="N604" s="140"/>
      <c r="O604" s="179"/>
      <c r="P604" s="179"/>
      <c r="Q604" s="123" t="s">
        <v>1153</v>
      </c>
      <c r="R604" s="123" t="s">
        <v>822</v>
      </c>
      <c r="S604" s="76" t="s">
        <v>38</v>
      </c>
    </row>
    <row r="605" s="7" customFormat="1" ht="64" customHeight="1" spans="1:19">
      <c r="A605" s="80">
        <v>47</v>
      </c>
      <c r="B605" s="123" t="s">
        <v>1149</v>
      </c>
      <c r="C605" s="123" t="s">
        <v>826</v>
      </c>
      <c r="D605" s="181" t="s">
        <v>1150</v>
      </c>
      <c r="E605" s="182" t="s">
        <v>1241</v>
      </c>
      <c r="F605" s="183" t="s">
        <v>1242</v>
      </c>
      <c r="G605" s="140">
        <v>72.93</v>
      </c>
      <c r="H605" s="140">
        <v>72.93</v>
      </c>
      <c r="I605" s="140"/>
      <c r="J605" s="179"/>
      <c r="K605" s="179"/>
      <c r="L605" s="140">
        <v>72.93</v>
      </c>
      <c r="M605" s="140">
        <v>72.93</v>
      </c>
      <c r="N605" s="140"/>
      <c r="O605" s="179"/>
      <c r="P605" s="179"/>
      <c r="Q605" s="123" t="s">
        <v>1153</v>
      </c>
      <c r="R605" s="123" t="s">
        <v>822</v>
      </c>
      <c r="S605" s="76" t="s">
        <v>38</v>
      </c>
    </row>
    <row r="606" s="7" customFormat="1" ht="64" customHeight="1" spans="1:19">
      <c r="A606" s="80">
        <v>48</v>
      </c>
      <c r="B606" s="123" t="s">
        <v>1149</v>
      </c>
      <c r="C606" s="123" t="s">
        <v>826</v>
      </c>
      <c r="D606" s="181" t="s">
        <v>1150</v>
      </c>
      <c r="E606" s="182" t="s">
        <v>1243</v>
      </c>
      <c r="F606" s="183" t="s">
        <v>1244</v>
      </c>
      <c r="G606" s="140">
        <v>15.81</v>
      </c>
      <c r="H606" s="140">
        <v>15.81</v>
      </c>
      <c r="I606" s="140"/>
      <c r="J606" s="179"/>
      <c r="K606" s="179"/>
      <c r="L606" s="140">
        <v>15.81</v>
      </c>
      <c r="M606" s="140">
        <v>15.81</v>
      </c>
      <c r="N606" s="140"/>
      <c r="O606" s="179"/>
      <c r="P606" s="179"/>
      <c r="Q606" s="123" t="s">
        <v>1153</v>
      </c>
      <c r="R606" s="123" t="s">
        <v>822</v>
      </c>
      <c r="S606" s="76" t="s">
        <v>38</v>
      </c>
    </row>
    <row r="607" s="7" customFormat="1" ht="64" customHeight="1" spans="1:19">
      <c r="A607" s="80">
        <v>49</v>
      </c>
      <c r="B607" s="123" t="s">
        <v>1149</v>
      </c>
      <c r="C607" s="123" t="s">
        <v>826</v>
      </c>
      <c r="D607" s="181" t="s">
        <v>1150</v>
      </c>
      <c r="E607" s="182" t="s">
        <v>1245</v>
      </c>
      <c r="F607" s="183" t="s">
        <v>1246</v>
      </c>
      <c r="G607" s="140">
        <v>9</v>
      </c>
      <c r="H607" s="140">
        <v>9</v>
      </c>
      <c r="I607" s="140"/>
      <c r="J607" s="179"/>
      <c r="K607" s="179"/>
      <c r="L607" s="140">
        <v>9</v>
      </c>
      <c r="M607" s="140">
        <v>9</v>
      </c>
      <c r="N607" s="140"/>
      <c r="O607" s="179"/>
      <c r="P607" s="179"/>
      <c r="Q607" s="123" t="s">
        <v>1153</v>
      </c>
      <c r="R607" s="123" t="s">
        <v>822</v>
      </c>
      <c r="S607" s="76" t="s">
        <v>38</v>
      </c>
    </row>
    <row r="608" s="7" customFormat="1" ht="64" customHeight="1" spans="1:19">
      <c r="A608" s="80">
        <v>50</v>
      </c>
      <c r="B608" s="123" t="s">
        <v>1149</v>
      </c>
      <c r="C608" s="123" t="s">
        <v>826</v>
      </c>
      <c r="D608" s="181" t="s">
        <v>1150</v>
      </c>
      <c r="E608" s="182" t="s">
        <v>1247</v>
      </c>
      <c r="F608" s="183" t="s">
        <v>1248</v>
      </c>
      <c r="G608" s="140">
        <v>10</v>
      </c>
      <c r="H608" s="140">
        <v>10</v>
      </c>
      <c r="I608" s="140"/>
      <c r="J608" s="179"/>
      <c r="K608" s="179"/>
      <c r="L608" s="140">
        <v>10</v>
      </c>
      <c r="M608" s="140">
        <v>10</v>
      </c>
      <c r="N608" s="140"/>
      <c r="O608" s="179"/>
      <c r="P608" s="179"/>
      <c r="Q608" s="123" t="s">
        <v>1153</v>
      </c>
      <c r="R608" s="123" t="s">
        <v>822</v>
      </c>
      <c r="S608" s="76" t="s">
        <v>38</v>
      </c>
    </row>
    <row r="609" s="7" customFormat="1" ht="64" customHeight="1" spans="1:19">
      <c r="A609" s="80">
        <v>51</v>
      </c>
      <c r="B609" s="123" t="s">
        <v>1149</v>
      </c>
      <c r="C609" s="123" t="s">
        <v>826</v>
      </c>
      <c r="D609" s="181" t="s">
        <v>1150</v>
      </c>
      <c r="E609" s="182" t="s">
        <v>1249</v>
      </c>
      <c r="F609" s="183" t="s">
        <v>1250</v>
      </c>
      <c r="G609" s="140">
        <v>15.3</v>
      </c>
      <c r="H609" s="140">
        <v>15.3</v>
      </c>
      <c r="I609" s="140"/>
      <c r="J609" s="179"/>
      <c r="K609" s="179"/>
      <c r="L609" s="140">
        <v>15.3</v>
      </c>
      <c r="M609" s="140">
        <v>15.3</v>
      </c>
      <c r="N609" s="140"/>
      <c r="O609" s="179"/>
      <c r="P609" s="179"/>
      <c r="Q609" s="123" t="s">
        <v>1153</v>
      </c>
      <c r="R609" s="123" t="s">
        <v>822</v>
      </c>
      <c r="S609" s="76" t="s">
        <v>38</v>
      </c>
    </row>
    <row r="610" s="7" customFormat="1" ht="64" customHeight="1" spans="1:19">
      <c r="A610" s="80">
        <v>52</v>
      </c>
      <c r="B610" s="123" t="s">
        <v>1149</v>
      </c>
      <c r="C610" s="123" t="s">
        <v>826</v>
      </c>
      <c r="D610" s="181" t="s">
        <v>1150</v>
      </c>
      <c r="E610" s="182" t="s">
        <v>1251</v>
      </c>
      <c r="F610" s="183" t="s">
        <v>1252</v>
      </c>
      <c r="G610" s="140">
        <v>29.8</v>
      </c>
      <c r="H610" s="140">
        <v>29.8</v>
      </c>
      <c r="I610" s="140"/>
      <c r="J610" s="179"/>
      <c r="K610" s="179"/>
      <c r="L610" s="140">
        <v>29.8</v>
      </c>
      <c r="M610" s="140">
        <v>29.8</v>
      </c>
      <c r="N610" s="140"/>
      <c r="O610" s="179"/>
      <c r="P610" s="179"/>
      <c r="Q610" s="123" t="s">
        <v>1153</v>
      </c>
      <c r="R610" s="123" t="s">
        <v>822</v>
      </c>
      <c r="S610" s="76" t="s">
        <v>38</v>
      </c>
    </row>
    <row r="611" s="7" customFormat="1" ht="64" customHeight="1" spans="1:19">
      <c r="A611" s="80">
        <v>53</v>
      </c>
      <c r="B611" s="123" t="s">
        <v>1149</v>
      </c>
      <c r="C611" s="123" t="s">
        <v>826</v>
      </c>
      <c r="D611" s="181" t="s">
        <v>1150</v>
      </c>
      <c r="E611" s="182" t="s">
        <v>1253</v>
      </c>
      <c r="F611" s="183" t="s">
        <v>1254</v>
      </c>
      <c r="G611" s="140">
        <v>40.87</v>
      </c>
      <c r="H611" s="140">
        <v>40.87</v>
      </c>
      <c r="I611" s="140"/>
      <c r="J611" s="179"/>
      <c r="K611" s="179"/>
      <c r="L611" s="140">
        <v>40.87</v>
      </c>
      <c r="M611" s="140">
        <v>40.87</v>
      </c>
      <c r="N611" s="140"/>
      <c r="O611" s="179"/>
      <c r="P611" s="179"/>
      <c r="Q611" s="123" t="s">
        <v>1153</v>
      </c>
      <c r="R611" s="123" t="s">
        <v>822</v>
      </c>
      <c r="S611" s="76" t="s">
        <v>38</v>
      </c>
    </row>
    <row r="612" s="7" customFormat="1" ht="64" customHeight="1" spans="1:19">
      <c r="A612" s="80">
        <v>54</v>
      </c>
      <c r="B612" s="123" t="s">
        <v>1149</v>
      </c>
      <c r="C612" s="123" t="s">
        <v>826</v>
      </c>
      <c r="D612" s="181" t="s">
        <v>1150</v>
      </c>
      <c r="E612" s="182" t="s">
        <v>1255</v>
      </c>
      <c r="F612" s="183" t="s">
        <v>1256</v>
      </c>
      <c r="G612" s="140">
        <v>49.8</v>
      </c>
      <c r="H612" s="140">
        <v>49.8</v>
      </c>
      <c r="I612" s="140"/>
      <c r="J612" s="179"/>
      <c r="K612" s="179"/>
      <c r="L612" s="140">
        <v>49.8</v>
      </c>
      <c r="M612" s="140">
        <v>49.8</v>
      </c>
      <c r="N612" s="140"/>
      <c r="O612" s="179"/>
      <c r="P612" s="179"/>
      <c r="Q612" s="123" t="s">
        <v>1153</v>
      </c>
      <c r="R612" s="123" t="s">
        <v>822</v>
      </c>
      <c r="S612" s="76" t="s">
        <v>38</v>
      </c>
    </row>
    <row r="613" s="7" customFormat="1" ht="64" customHeight="1" spans="1:19">
      <c r="A613" s="80">
        <v>55</v>
      </c>
      <c r="B613" s="123" t="s">
        <v>1149</v>
      </c>
      <c r="C613" s="123" t="s">
        <v>826</v>
      </c>
      <c r="D613" s="181" t="s">
        <v>1150</v>
      </c>
      <c r="E613" s="182" t="s">
        <v>1257</v>
      </c>
      <c r="F613" s="183" t="s">
        <v>1258</v>
      </c>
      <c r="G613" s="140">
        <v>49.5533</v>
      </c>
      <c r="H613" s="140">
        <v>49.5533</v>
      </c>
      <c r="I613" s="140"/>
      <c r="J613" s="179"/>
      <c r="K613" s="179"/>
      <c r="L613" s="140">
        <v>49.5533</v>
      </c>
      <c r="M613" s="140">
        <v>49.5533</v>
      </c>
      <c r="N613" s="140"/>
      <c r="O613" s="179"/>
      <c r="P613" s="179"/>
      <c r="Q613" s="123" t="s">
        <v>1153</v>
      </c>
      <c r="R613" s="123" t="s">
        <v>822</v>
      </c>
      <c r="S613" s="76" t="s">
        <v>38</v>
      </c>
    </row>
    <row r="614" s="7" customFormat="1" ht="51" customHeight="1" spans="1:19">
      <c r="A614" s="58" t="s">
        <v>705</v>
      </c>
      <c r="B614" s="173" t="s">
        <v>1259</v>
      </c>
      <c r="C614" s="88"/>
      <c r="D614" s="174"/>
      <c r="E614" s="175"/>
      <c r="F614" s="62" t="s">
        <v>1260</v>
      </c>
      <c r="G614" s="177">
        <f t="shared" ref="G614:P614" si="78">SUM(G615:G618)</f>
        <v>1973</v>
      </c>
      <c r="H614" s="177">
        <f t="shared" si="78"/>
        <v>1648</v>
      </c>
      <c r="I614" s="177">
        <f t="shared" si="78"/>
        <v>325</v>
      </c>
      <c r="J614" s="177">
        <f t="shared" si="78"/>
        <v>0</v>
      </c>
      <c r="K614" s="177">
        <f t="shared" si="78"/>
        <v>0</v>
      </c>
      <c r="L614" s="177">
        <f t="shared" si="78"/>
        <v>1802.157</v>
      </c>
      <c r="M614" s="177">
        <f t="shared" si="78"/>
        <v>1582.197</v>
      </c>
      <c r="N614" s="177">
        <f t="shared" si="78"/>
        <v>219.96</v>
      </c>
      <c r="O614" s="177">
        <f t="shared" si="78"/>
        <v>0</v>
      </c>
      <c r="P614" s="177">
        <f t="shared" si="78"/>
        <v>0</v>
      </c>
      <c r="Q614" s="143"/>
      <c r="R614" s="88"/>
      <c r="S614" s="64"/>
    </row>
    <row r="615" s="7" customFormat="1" ht="140" customHeight="1" spans="1:19">
      <c r="A615" s="80">
        <v>1</v>
      </c>
      <c r="B615" s="187" t="s">
        <v>1261</v>
      </c>
      <c r="C615" s="75" t="s">
        <v>30</v>
      </c>
      <c r="D615" s="81" t="s">
        <v>1140</v>
      </c>
      <c r="E615" s="74" t="s">
        <v>804</v>
      </c>
      <c r="F615" s="113" t="s">
        <v>1262</v>
      </c>
      <c r="G615" s="140">
        <v>1435</v>
      </c>
      <c r="H615" s="140">
        <v>1435</v>
      </c>
      <c r="I615" s="140"/>
      <c r="J615" s="179"/>
      <c r="K615" s="179"/>
      <c r="L615" s="140">
        <f>M615+N615+O615+P615</f>
        <v>1369.197</v>
      </c>
      <c r="M615" s="140">
        <f>1435-37.503-28.3</f>
        <v>1369.197</v>
      </c>
      <c r="N615" s="140"/>
      <c r="O615" s="179"/>
      <c r="P615" s="179"/>
      <c r="Q615" s="74" t="s">
        <v>37</v>
      </c>
      <c r="R615" s="75" t="s">
        <v>69</v>
      </c>
      <c r="S615" s="76" t="s">
        <v>38</v>
      </c>
    </row>
    <row r="616" s="7" customFormat="1" ht="122" customHeight="1" spans="1:19">
      <c r="A616" s="80">
        <v>2</v>
      </c>
      <c r="B616" s="72" t="s">
        <v>1263</v>
      </c>
      <c r="C616" s="74" t="s">
        <v>30</v>
      </c>
      <c r="D616" s="81" t="s">
        <v>1140</v>
      </c>
      <c r="E616" s="68" t="s">
        <v>1264</v>
      </c>
      <c r="F616" s="72" t="s">
        <v>1265</v>
      </c>
      <c r="G616" s="73">
        <v>500</v>
      </c>
      <c r="H616" s="73">
        <v>200</v>
      </c>
      <c r="I616" s="73">
        <v>300</v>
      </c>
      <c r="J616" s="179"/>
      <c r="K616" s="179"/>
      <c r="L616" s="140">
        <f>M616+N616+O616+P616</f>
        <v>394.96</v>
      </c>
      <c r="M616" s="73">
        <v>200</v>
      </c>
      <c r="N616" s="73">
        <f>300-105.04</f>
        <v>194.96</v>
      </c>
      <c r="O616" s="179"/>
      <c r="P616" s="179"/>
      <c r="Q616" s="74" t="s">
        <v>1266</v>
      </c>
      <c r="R616" s="74" t="s">
        <v>1266</v>
      </c>
      <c r="S616" s="76" t="s">
        <v>38</v>
      </c>
    </row>
    <row r="617" s="7" customFormat="1" ht="40.5" spans="1:19">
      <c r="A617" s="80">
        <v>3</v>
      </c>
      <c r="B617" s="72" t="s">
        <v>1267</v>
      </c>
      <c r="C617" s="74" t="s">
        <v>30</v>
      </c>
      <c r="D617" s="81" t="s">
        <v>1140</v>
      </c>
      <c r="E617" s="74" t="s">
        <v>32</v>
      </c>
      <c r="F617" s="72" t="s">
        <v>1268</v>
      </c>
      <c r="G617" s="101">
        <v>25</v>
      </c>
      <c r="H617" s="101"/>
      <c r="I617" s="101">
        <v>25</v>
      </c>
      <c r="J617" s="179"/>
      <c r="K617" s="179"/>
      <c r="L617" s="140">
        <f>M617+N617+O617+P617</f>
        <v>25</v>
      </c>
      <c r="M617" s="101"/>
      <c r="N617" s="101">
        <v>25</v>
      </c>
      <c r="O617" s="179"/>
      <c r="P617" s="179"/>
      <c r="Q617" s="99" t="s">
        <v>1269</v>
      </c>
      <c r="R617" s="99" t="s">
        <v>1270</v>
      </c>
      <c r="S617" s="76" t="s">
        <v>38</v>
      </c>
    </row>
    <row r="618" s="7" customFormat="1" ht="92" customHeight="1" spans="1:19">
      <c r="A618" s="80">
        <v>4</v>
      </c>
      <c r="B618" s="100" t="s">
        <v>1271</v>
      </c>
      <c r="C618" s="68" t="s">
        <v>30</v>
      </c>
      <c r="D618" s="81" t="s">
        <v>1140</v>
      </c>
      <c r="E618" s="68" t="s">
        <v>65</v>
      </c>
      <c r="F618" s="72" t="s">
        <v>1272</v>
      </c>
      <c r="G618" s="73">
        <v>13</v>
      </c>
      <c r="H618" s="73">
        <v>13</v>
      </c>
      <c r="I618" s="73"/>
      <c r="J618" s="179"/>
      <c r="K618" s="179"/>
      <c r="L618" s="140">
        <f>M618+N618+O618+P618</f>
        <v>13</v>
      </c>
      <c r="M618" s="73">
        <v>13</v>
      </c>
      <c r="N618" s="73"/>
      <c r="O618" s="179"/>
      <c r="P618" s="179"/>
      <c r="Q618" s="74" t="s">
        <v>88</v>
      </c>
      <c r="R618" s="75" t="s">
        <v>65</v>
      </c>
      <c r="S618" s="76" t="s">
        <v>38</v>
      </c>
    </row>
    <row r="619" s="7" customFormat="1" ht="54" customHeight="1" spans="1:19">
      <c r="A619" s="58" t="s">
        <v>918</v>
      </c>
      <c r="B619" s="173" t="s">
        <v>1273</v>
      </c>
      <c r="C619" s="88"/>
      <c r="D619" s="174"/>
      <c r="E619" s="175"/>
      <c r="F619" s="176" t="s">
        <v>1274</v>
      </c>
      <c r="G619" s="177">
        <f t="shared" ref="G619:P619" si="79">G620+G621+G622</f>
        <v>1107.93</v>
      </c>
      <c r="H619" s="177">
        <f t="shared" si="79"/>
        <v>806.93</v>
      </c>
      <c r="I619" s="177">
        <f t="shared" si="79"/>
        <v>301</v>
      </c>
      <c r="J619" s="177">
        <f t="shared" si="79"/>
        <v>0</v>
      </c>
      <c r="K619" s="177">
        <f t="shared" si="79"/>
        <v>0</v>
      </c>
      <c r="L619" s="177">
        <f t="shared" si="79"/>
        <v>1107.93</v>
      </c>
      <c r="M619" s="177">
        <f t="shared" si="79"/>
        <v>806.93</v>
      </c>
      <c r="N619" s="177">
        <f t="shared" si="79"/>
        <v>301</v>
      </c>
      <c r="O619" s="177">
        <f t="shared" si="79"/>
        <v>0</v>
      </c>
      <c r="P619" s="177">
        <f t="shared" si="79"/>
        <v>0</v>
      </c>
      <c r="Q619" s="181"/>
      <c r="R619" s="181"/>
      <c r="S619" s="178"/>
    </row>
    <row r="620" s="7" customFormat="1" ht="106" customHeight="1" spans="1:19">
      <c r="A620" s="80">
        <v>1</v>
      </c>
      <c r="B620" s="187" t="s">
        <v>1275</v>
      </c>
      <c r="C620" s="75" t="s">
        <v>30</v>
      </c>
      <c r="D620" s="70" t="s">
        <v>1276</v>
      </c>
      <c r="E620" s="74" t="s">
        <v>965</v>
      </c>
      <c r="F620" s="187" t="s">
        <v>1277</v>
      </c>
      <c r="G620" s="140">
        <v>652.98</v>
      </c>
      <c r="H620" s="140">
        <v>491.18</v>
      </c>
      <c r="I620" s="140">
        <v>161.8</v>
      </c>
      <c r="J620" s="179"/>
      <c r="K620" s="179"/>
      <c r="L620" s="140">
        <v>652.98</v>
      </c>
      <c r="M620" s="140">
        <v>491.18</v>
      </c>
      <c r="N620" s="140">
        <v>161.8</v>
      </c>
      <c r="O620" s="179"/>
      <c r="P620" s="179"/>
      <c r="Q620" s="74" t="s">
        <v>926</v>
      </c>
      <c r="R620" s="74" t="s">
        <v>1278</v>
      </c>
      <c r="S620" s="76" t="s">
        <v>38</v>
      </c>
    </row>
    <row r="621" s="7" customFormat="1" ht="61" customHeight="1" spans="1:19">
      <c r="A621" s="80">
        <v>2</v>
      </c>
      <c r="B621" s="187" t="s">
        <v>1279</v>
      </c>
      <c r="C621" s="75" t="s">
        <v>30</v>
      </c>
      <c r="D621" s="70" t="s">
        <v>1276</v>
      </c>
      <c r="E621" s="74" t="s">
        <v>965</v>
      </c>
      <c r="F621" s="187" t="s">
        <v>1280</v>
      </c>
      <c r="G621" s="140">
        <v>139.2</v>
      </c>
      <c r="H621" s="140"/>
      <c r="I621" s="140">
        <v>139.2</v>
      </c>
      <c r="J621" s="179"/>
      <c r="K621" s="179"/>
      <c r="L621" s="140">
        <v>139.2</v>
      </c>
      <c r="M621" s="140"/>
      <c r="N621" s="140">
        <v>139.2</v>
      </c>
      <c r="O621" s="179"/>
      <c r="P621" s="179"/>
      <c r="Q621" s="123" t="s">
        <v>1281</v>
      </c>
      <c r="R621" s="123" t="s">
        <v>1281</v>
      </c>
      <c r="S621" s="76" t="s">
        <v>38</v>
      </c>
    </row>
    <row r="622" s="7" customFormat="1" ht="61" customHeight="1" spans="1:19">
      <c r="A622" s="80">
        <v>3</v>
      </c>
      <c r="B622" s="188" t="s">
        <v>1282</v>
      </c>
      <c r="C622" s="75" t="s">
        <v>30</v>
      </c>
      <c r="D622" s="70" t="s">
        <v>1276</v>
      </c>
      <c r="E622" s="74" t="s">
        <v>965</v>
      </c>
      <c r="F622" s="187" t="s">
        <v>1283</v>
      </c>
      <c r="G622" s="140">
        <v>315.75</v>
      </c>
      <c r="H622" s="140">
        <v>315.75</v>
      </c>
      <c r="I622" s="140"/>
      <c r="J622" s="179"/>
      <c r="K622" s="179"/>
      <c r="L622" s="140">
        <v>315.75</v>
      </c>
      <c r="M622" s="140">
        <v>315.75</v>
      </c>
      <c r="N622" s="140"/>
      <c r="O622" s="179"/>
      <c r="P622" s="179"/>
      <c r="Q622" s="123" t="s">
        <v>37</v>
      </c>
      <c r="R622" s="123" t="s">
        <v>32</v>
      </c>
      <c r="S622" s="76" t="s">
        <v>38</v>
      </c>
    </row>
    <row r="623" s="7" customFormat="1" ht="57" customHeight="1" spans="1:19">
      <c r="A623" s="58" t="s">
        <v>968</v>
      </c>
      <c r="B623" s="173" t="s">
        <v>1284</v>
      </c>
      <c r="C623" s="88"/>
      <c r="D623" s="174"/>
      <c r="E623" s="175"/>
      <c r="F623" s="173" t="s">
        <v>1285</v>
      </c>
      <c r="G623" s="177">
        <f t="shared" ref="G623:P623" si="80">SUM(G624:G631)</f>
        <v>426.889</v>
      </c>
      <c r="H623" s="177">
        <f t="shared" si="80"/>
        <v>426.889</v>
      </c>
      <c r="I623" s="177">
        <f t="shared" si="80"/>
        <v>0</v>
      </c>
      <c r="J623" s="177">
        <f t="shared" si="80"/>
        <v>0</v>
      </c>
      <c r="K623" s="177">
        <f t="shared" si="80"/>
        <v>0</v>
      </c>
      <c r="L623" s="177">
        <f>M623+N623+O623+P623</f>
        <v>411.7</v>
      </c>
      <c r="M623" s="177">
        <f t="shared" si="80"/>
        <v>411.7</v>
      </c>
      <c r="N623" s="177">
        <f t="shared" si="80"/>
        <v>0</v>
      </c>
      <c r="O623" s="177">
        <f t="shared" si="80"/>
        <v>0</v>
      </c>
      <c r="P623" s="177">
        <f t="shared" si="80"/>
        <v>0</v>
      </c>
      <c r="Q623" s="189"/>
      <c r="R623" s="189"/>
      <c r="S623" s="178"/>
    </row>
    <row r="624" s="7" customFormat="1" ht="72" customHeight="1" spans="1:19">
      <c r="A624" s="70">
        <v>1</v>
      </c>
      <c r="B624" s="190" t="s">
        <v>1286</v>
      </c>
      <c r="C624" s="74" t="s">
        <v>30</v>
      </c>
      <c r="D624" s="81" t="s">
        <v>1140</v>
      </c>
      <c r="E624" s="74" t="s">
        <v>32</v>
      </c>
      <c r="F624" s="77" t="s">
        <v>1287</v>
      </c>
      <c r="G624" s="140">
        <v>90.19</v>
      </c>
      <c r="H624" s="140">
        <v>90.19</v>
      </c>
      <c r="I624" s="140"/>
      <c r="J624" s="179"/>
      <c r="K624" s="179"/>
      <c r="L624" s="140">
        <f>M624+N624+O624+P624</f>
        <v>90.19</v>
      </c>
      <c r="M624" s="140">
        <v>90.19</v>
      </c>
      <c r="N624" s="140"/>
      <c r="O624" s="179"/>
      <c r="P624" s="179"/>
      <c r="Q624" s="74" t="s">
        <v>901</v>
      </c>
      <c r="R624" s="74" t="s">
        <v>1288</v>
      </c>
      <c r="S624" s="76" t="s">
        <v>38</v>
      </c>
    </row>
    <row r="625" s="7" customFormat="1" ht="72" customHeight="1" spans="1:19">
      <c r="A625" s="70">
        <v>2</v>
      </c>
      <c r="B625" s="82" t="s">
        <v>1289</v>
      </c>
      <c r="C625" s="74" t="s">
        <v>30</v>
      </c>
      <c r="D625" s="81" t="s">
        <v>1140</v>
      </c>
      <c r="E625" s="74" t="s">
        <v>789</v>
      </c>
      <c r="F625" s="72" t="s">
        <v>1290</v>
      </c>
      <c r="G625" s="101">
        <v>80</v>
      </c>
      <c r="H625" s="101">
        <v>80</v>
      </c>
      <c r="I625" s="101"/>
      <c r="J625" s="179"/>
      <c r="K625" s="179"/>
      <c r="L625" s="140">
        <f t="shared" ref="L625:L631" si="81">M625+N625+O625+P625</f>
        <v>80</v>
      </c>
      <c r="M625" s="101">
        <v>80</v>
      </c>
      <c r="N625" s="101"/>
      <c r="O625" s="179"/>
      <c r="P625" s="179"/>
      <c r="Q625" s="74" t="s">
        <v>901</v>
      </c>
      <c r="R625" s="74" t="s">
        <v>82</v>
      </c>
      <c r="S625" s="76" t="s">
        <v>38</v>
      </c>
    </row>
    <row r="626" s="7" customFormat="1" ht="72" customHeight="1" spans="1:19">
      <c r="A626" s="70">
        <v>3</v>
      </c>
      <c r="B626" s="82" t="s">
        <v>1291</v>
      </c>
      <c r="C626" s="74" t="s">
        <v>30</v>
      </c>
      <c r="D626" s="81" t="s">
        <v>1140</v>
      </c>
      <c r="E626" s="74" t="s">
        <v>1292</v>
      </c>
      <c r="F626" s="72" t="s">
        <v>1293</v>
      </c>
      <c r="G626" s="101">
        <v>97.5</v>
      </c>
      <c r="H626" s="101">
        <v>97.5</v>
      </c>
      <c r="I626" s="101"/>
      <c r="J626" s="179"/>
      <c r="K626" s="179"/>
      <c r="L626" s="140">
        <f t="shared" si="81"/>
        <v>97.5</v>
      </c>
      <c r="M626" s="101">
        <v>97.5</v>
      </c>
      <c r="N626" s="101"/>
      <c r="O626" s="179"/>
      <c r="P626" s="179"/>
      <c r="Q626" s="74" t="s">
        <v>901</v>
      </c>
      <c r="R626" s="74" t="s">
        <v>35</v>
      </c>
      <c r="S626" s="76" t="s">
        <v>38</v>
      </c>
    </row>
    <row r="627" s="7" customFormat="1" ht="72" customHeight="1" spans="1:19">
      <c r="A627" s="70">
        <v>4</v>
      </c>
      <c r="B627" s="190" t="s">
        <v>1294</v>
      </c>
      <c r="C627" s="74" t="s">
        <v>30</v>
      </c>
      <c r="D627" s="81" t="s">
        <v>1140</v>
      </c>
      <c r="E627" s="74" t="s">
        <v>1199</v>
      </c>
      <c r="F627" s="191" t="s">
        <v>1295</v>
      </c>
      <c r="G627" s="140">
        <v>13</v>
      </c>
      <c r="H627" s="140">
        <v>13</v>
      </c>
      <c r="I627" s="140"/>
      <c r="J627" s="179"/>
      <c r="K627" s="179"/>
      <c r="L627" s="140">
        <f t="shared" si="81"/>
        <v>13</v>
      </c>
      <c r="M627" s="140">
        <v>13</v>
      </c>
      <c r="N627" s="140"/>
      <c r="O627" s="179"/>
      <c r="P627" s="179"/>
      <c r="Q627" s="74" t="s">
        <v>901</v>
      </c>
      <c r="R627" s="74" t="s">
        <v>65</v>
      </c>
      <c r="S627" s="76" t="s">
        <v>38</v>
      </c>
    </row>
    <row r="628" s="7" customFormat="1" ht="72" customHeight="1" spans="1:19">
      <c r="A628" s="70">
        <v>5</v>
      </c>
      <c r="B628" s="82" t="s">
        <v>1296</v>
      </c>
      <c r="C628" s="74" t="s">
        <v>30</v>
      </c>
      <c r="D628" s="81" t="s">
        <v>1140</v>
      </c>
      <c r="E628" s="74" t="s">
        <v>1297</v>
      </c>
      <c r="F628" s="72" t="s">
        <v>1298</v>
      </c>
      <c r="G628" s="101">
        <v>12.7</v>
      </c>
      <c r="H628" s="101">
        <v>12.7</v>
      </c>
      <c r="I628" s="101"/>
      <c r="J628" s="179"/>
      <c r="K628" s="179"/>
      <c r="L628" s="140">
        <f t="shared" si="81"/>
        <v>12.7</v>
      </c>
      <c r="M628" s="101">
        <v>12.7</v>
      </c>
      <c r="N628" s="101"/>
      <c r="O628" s="179"/>
      <c r="P628" s="179"/>
      <c r="Q628" s="74" t="s">
        <v>901</v>
      </c>
      <c r="R628" s="74" t="s">
        <v>69</v>
      </c>
      <c r="S628" s="76" t="s">
        <v>38</v>
      </c>
    </row>
    <row r="629" s="7" customFormat="1" ht="72" customHeight="1" spans="1:19">
      <c r="A629" s="70">
        <v>6</v>
      </c>
      <c r="B629" s="82" t="s">
        <v>1299</v>
      </c>
      <c r="C629" s="74" t="s">
        <v>818</v>
      </c>
      <c r="D629" s="81" t="s">
        <v>1140</v>
      </c>
      <c r="E629" s="74" t="s">
        <v>1300</v>
      </c>
      <c r="F629" s="138" t="s">
        <v>1301</v>
      </c>
      <c r="G629" s="101">
        <v>28.929</v>
      </c>
      <c r="H629" s="101">
        <v>28.929</v>
      </c>
      <c r="I629" s="101"/>
      <c r="J629" s="179"/>
      <c r="K629" s="179"/>
      <c r="L629" s="140">
        <f t="shared" si="81"/>
        <v>24.59</v>
      </c>
      <c r="M629" s="101">
        <f>28.929-4.339</f>
        <v>24.59</v>
      </c>
      <c r="N629" s="101"/>
      <c r="O629" s="179"/>
      <c r="P629" s="179"/>
      <c r="Q629" s="74" t="s">
        <v>901</v>
      </c>
      <c r="R629" s="74" t="s">
        <v>50</v>
      </c>
      <c r="S629" s="76" t="s">
        <v>38</v>
      </c>
    </row>
    <row r="630" s="7" customFormat="1" ht="72" customHeight="1" spans="1:19">
      <c r="A630" s="70">
        <v>7</v>
      </c>
      <c r="B630" s="82" t="s">
        <v>1302</v>
      </c>
      <c r="C630" s="74" t="s">
        <v>818</v>
      </c>
      <c r="D630" s="81" t="s">
        <v>1140</v>
      </c>
      <c r="E630" s="74" t="s">
        <v>1303</v>
      </c>
      <c r="F630" s="192" t="s">
        <v>1304</v>
      </c>
      <c r="G630" s="101">
        <v>4.89</v>
      </c>
      <c r="H630" s="101">
        <v>4.89</v>
      </c>
      <c r="I630" s="101"/>
      <c r="J630" s="179"/>
      <c r="K630" s="179"/>
      <c r="L630" s="140">
        <f t="shared" si="81"/>
        <v>4.89</v>
      </c>
      <c r="M630" s="101">
        <v>4.89</v>
      </c>
      <c r="N630" s="101"/>
      <c r="O630" s="179"/>
      <c r="P630" s="179"/>
      <c r="Q630" s="74" t="s">
        <v>901</v>
      </c>
      <c r="R630" s="74" t="s">
        <v>82</v>
      </c>
      <c r="S630" s="76" t="s">
        <v>38</v>
      </c>
    </row>
    <row r="631" s="7" customFormat="1" ht="72" customHeight="1" spans="1:19">
      <c r="A631" s="70">
        <v>8</v>
      </c>
      <c r="B631" s="72" t="s">
        <v>1305</v>
      </c>
      <c r="C631" s="123" t="s">
        <v>30</v>
      </c>
      <c r="D631" s="81" t="s">
        <v>1140</v>
      </c>
      <c r="E631" s="74" t="s">
        <v>1306</v>
      </c>
      <c r="F631" s="72" t="s">
        <v>1307</v>
      </c>
      <c r="G631" s="101">
        <v>99.68</v>
      </c>
      <c r="H631" s="101">
        <v>99.68</v>
      </c>
      <c r="I631" s="101"/>
      <c r="J631" s="179"/>
      <c r="K631" s="179"/>
      <c r="L631" s="140">
        <f t="shared" si="81"/>
        <v>88.83</v>
      </c>
      <c r="M631" s="101">
        <f>99.68-10.85</f>
        <v>88.83</v>
      </c>
      <c r="N631" s="101"/>
      <c r="O631" s="179"/>
      <c r="P631" s="179"/>
      <c r="Q631" s="99" t="s">
        <v>901</v>
      </c>
      <c r="R631" s="99" t="s">
        <v>50</v>
      </c>
      <c r="S631" s="76" t="s">
        <v>38</v>
      </c>
    </row>
    <row r="632" s="7" customFormat="1" ht="44" customHeight="1" spans="1:19">
      <c r="A632" s="58" t="s">
        <v>985</v>
      </c>
      <c r="B632" s="173" t="s">
        <v>986</v>
      </c>
      <c r="C632" s="88"/>
      <c r="D632" s="174"/>
      <c r="E632" s="175"/>
      <c r="F632" s="173" t="s">
        <v>1308</v>
      </c>
      <c r="G632" s="177">
        <f t="shared" ref="G632:P632" si="82">SUM(G633:G636)</f>
        <v>779.0677</v>
      </c>
      <c r="H632" s="177">
        <f t="shared" si="82"/>
        <v>779.0677</v>
      </c>
      <c r="I632" s="177">
        <f t="shared" si="82"/>
        <v>0</v>
      </c>
      <c r="J632" s="177">
        <f t="shared" si="82"/>
        <v>0</v>
      </c>
      <c r="K632" s="177">
        <f t="shared" si="82"/>
        <v>0</v>
      </c>
      <c r="L632" s="177">
        <f t="shared" si="82"/>
        <v>770.2657</v>
      </c>
      <c r="M632" s="177">
        <f t="shared" si="82"/>
        <v>770.2657</v>
      </c>
      <c r="N632" s="177">
        <f t="shared" si="82"/>
        <v>0</v>
      </c>
      <c r="O632" s="177">
        <f t="shared" si="82"/>
        <v>0</v>
      </c>
      <c r="P632" s="177">
        <f t="shared" si="82"/>
        <v>0</v>
      </c>
      <c r="Q632" s="143"/>
      <c r="R632" s="88"/>
      <c r="S632" s="178"/>
    </row>
    <row r="633" s="7" customFormat="1" ht="91" customHeight="1" spans="1:19">
      <c r="A633" s="80">
        <v>1</v>
      </c>
      <c r="B633" s="77" t="s">
        <v>1309</v>
      </c>
      <c r="C633" s="74" t="s">
        <v>30</v>
      </c>
      <c r="D633" s="81" t="s">
        <v>1140</v>
      </c>
      <c r="E633" s="74" t="s">
        <v>53</v>
      </c>
      <c r="F633" s="72" t="s">
        <v>1310</v>
      </c>
      <c r="G633" s="140">
        <v>385</v>
      </c>
      <c r="H633" s="140">
        <v>385</v>
      </c>
      <c r="I633" s="140"/>
      <c r="J633" s="179"/>
      <c r="K633" s="179"/>
      <c r="L633" s="140">
        <f>M633+N633+O633+P633</f>
        <v>383.898</v>
      </c>
      <c r="M633" s="140">
        <f>385-1.102</f>
        <v>383.898</v>
      </c>
      <c r="N633" s="140"/>
      <c r="O633" s="179"/>
      <c r="P633" s="179"/>
      <c r="Q633" s="74" t="s">
        <v>897</v>
      </c>
      <c r="R633" s="75" t="s">
        <v>53</v>
      </c>
      <c r="S633" s="76" t="s">
        <v>38</v>
      </c>
    </row>
    <row r="634" s="7" customFormat="1" ht="91" customHeight="1" spans="1:19">
      <c r="A634" s="80">
        <v>2</v>
      </c>
      <c r="B634" s="187" t="s">
        <v>1311</v>
      </c>
      <c r="C634" s="75" t="s">
        <v>30</v>
      </c>
      <c r="D634" s="81" t="s">
        <v>1140</v>
      </c>
      <c r="E634" s="74" t="s">
        <v>75</v>
      </c>
      <c r="F634" s="72" t="s">
        <v>1312</v>
      </c>
      <c r="G634" s="140">
        <v>292.96</v>
      </c>
      <c r="H634" s="140">
        <v>292.96</v>
      </c>
      <c r="I634" s="140"/>
      <c r="J634" s="179"/>
      <c r="K634" s="179"/>
      <c r="L634" s="140">
        <f>M634+N634+O634+P634</f>
        <v>285.26</v>
      </c>
      <c r="M634" s="140">
        <f>292.96-7.7</f>
        <v>285.26</v>
      </c>
      <c r="N634" s="140"/>
      <c r="O634" s="179"/>
      <c r="P634" s="179"/>
      <c r="Q634" s="74" t="s">
        <v>1313</v>
      </c>
      <c r="R634" s="75" t="s">
        <v>75</v>
      </c>
      <c r="S634" s="76" t="s">
        <v>38</v>
      </c>
    </row>
    <row r="635" s="7" customFormat="1" ht="91" customHeight="1" spans="1:19">
      <c r="A635" s="80">
        <v>3</v>
      </c>
      <c r="B635" s="187" t="s">
        <v>1314</v>
      </c>
      <c r="C635" s="75" t="s">
        <v>30</v>
      </c>
      <c r="D635" s="81" t="s">
        <v>1140</v>
      </c>
      <c r="E635" s="74" t="s">
        <v>1315</v>
      </c>
      <c r="F635" s="193" t="s">
        <v>1316</v>
      </c>
      <c r="G635" s="140">
        <v>47</v>
      </c>
      <c r="H635" s="140">
        <v>47</v>
      </c>
      <c r="I635" s="140"/>
      <c r="J635" s="179"/>
      <c r="K635" s="179"/>
      <c r="L635" s="140">
        <f>M635+N635+O635+P635</f>
        <v>47</v>
      </c>
      <c r="M635" s="140">
        <v>47</v>
      </c>
      <c r="N635" s="140"/>
      <c r="O635" s="179"/>
      <c r="P635" s="179"/>
      <c r="Q635" s="74" t="s">
        <v>897</v>
      </c>
      <c r="R635" s="75" t="s">
        <v>56</v>
      </c>
      <c r="S635" s="76" t="s">
        <v>38</v>
      </c>
    </row>
    <row r="636" s="7" customFormat="1" ht="91" customHeight="1" spans="1:19">
      <c r="A636" s="80">
        <v>4</v>
      </c>
      <c r="B636" s="194" t="s">
        <v>1317</v>
      </c>
      <c r="C636" s="123" t="s">
        <v>826</v>
      </c>
      <c r="D636" s="81" t="s">
        <v>1140</v>
      </c>
      <c r="E636" s="182" t="s">
        <v>1318</v>
      </c>
      <c r="F636" s="195" t="s">
        <v>1319</v>
      </c>
      <c r="G636" s="196">
        <v>54.1077</v>
      </c>
      <c r="H636" s="196">
        <v>54.1077</v>
      </c>
      <c r="I636" s="196"/>
      <c r="J636" s="179"/>
      <c r="K636" s="179"/>
      <c r="L636" s="140">
        <f>M636+N636+O636+P636</f>
        <v>54.1077</v>
      </c>
      <c r="M636" s="196">
        <v>54.1077</v>
      </c>
      <c r="N636" s="196"/>
      <c r="O636" s="179"/>
      <c r="P636" s="179"/>
      <c r="Q636" s="123" t="s">
        <v>1153</v>
      </c>
      <c r="R636" s="123" t="s">
        <v>822</v>
      </c>
      <c r="S636" s="76" t="s">
        <v>38</v>
      </c>
    </row>
    <row r="637" s="7" customFormat="1" ht="102" customHeight="1" spans="1:19">
      <c r="A637" s="49" t="s">
        <v>1320</v>
      </c>
      <c r="B637" s="197"/>
      <c r="C637" s="197"/>
      <c r="D637" s="198"/>
      <c r="E637" s="199"/>
      <c r="F637" s="200"/>
      <c r="G637" s="201">
        <f t="shared" ref="G637:P637" si="83">G638+G658</f>
        <v>1535</v>
      </c>
      <c r="H637" s="201">
        <f t="shared" si="83"/>
        <v>0</v>
      </c>
      <c r="I637" s="201">
        <f t="shared" si="83"/>
        <v>0</v>
      </c>
      <c r="J637" s="201">
        <f t="shared" si="83"/>
        <v>1535</v>
      </c>
      <c r="K637" s="201">
        <f t="shared" si="83"/>
        <v>0</v>
      </c>
      <c r="L637" s="201">
        <f t="shared" si="83"/>
        <v>1464.75</v>
      </c>
      <c r="M637" s="201">
        <f t="shared" si="83"/>
        <v>0</v>
      </c>
      <c r="N637" s="201">
        <f t="shared" si="83"/>
        <v>0</v>
      </c>
      <c r="O637" s="201">
        <f t="shared" si="83"/>
        <v>1414.75</v>
      </c>
      <c r="P637" s="201">
        <f t="shared" si="83"/>
        <v>0</v>
      </c>
      <c r="Q637" s="202"/>
      <c r="R637" s="202"/>
      <c r="S637" s="178"/>
    </row>
    <row r="638" s="7" customFormat="1" ht="51" customHeight="1" spans="1:19">
      <c r="A638" s="58" t="s">
        <v>20</v>
      </c>
      <c r="B638" s="58" t="s">
        <v>1135</v>
      </c>
      <c r="C638" s="143"/>
      <c r="D638" s="203"/>
      <c r="E638" s="204"/>
      <c r="F638" s="62" t="s">
        <v>1321</v>
      </c>
      <c r="G638" s="96">
        <f t="shared" ref="G638:P638" si="84">G639+G642+G654</f>
        <v>943.55</v>
      </c>
      <c r="H638" s="96">
        <f t="shared" si="84"/>
        <v>0</v>
      </c>
      <c r="I638" s="96">
        <f t="shared" si="84"/>
        <v>0</v>
      </c>
      <c r="J638" s="96">
        <f t="shared" si="84"/>
        <v>943.55</v>
      </c>
      <c r="K638" s="96">
        <f t="shared" si="84"/>
        <v>0</v>
      </c>
      <c r="L638" s="96">
        <f t="shared" si="84"/>
        <v>873.3</v>
      </c>
      <c r="M638" s="96">
        <v>0</v>
      </c>
      <c r="N638" s="96">
        <f t="shared" si="84"/>
        <v>0</v>
      </c>
      <c r="O638" s="96">
        <f t="shared" si="84"/>
        <v>823.3</v>
      </c>
      <c r="P638" s="96">
        <f t="shared" si="84"/>
        <v>0</v>
      </c>
      <c r="Q638" s="135"/>
      <c r="R638" s="135"/>
      <c r="S638" s="178"/>
    </row>
    <row r="639" s="7" customFormat="1" ht="51" customHeight="1" spans="1:19">
      <c r="A639" s="67" t="s">
        <v>23</v>
      </c>
      <c r="B639" s="205" t="s">
        <v>1322</v>
      </c>
      <c r="C639" s="206"/>
      <c r="D639" s="206"/>
      <c r="E639" s="206"/>
      <c r="F639" s="207" t="s">
        <v>1323</v>
      </c>
      <c r="G639" s="177">
        <f t="shared" ref="G639:P639" si="85">G640+G641</f>
        <v>350</v>
      </c>
      <c r="H639" s="177">
        <f t="shared" si="85"/>
        <v>0</v>
      </c>
      <c r="I639" s="177">
        <f t="shared" si="85"/>
        <v>0</v>
      </c>
      <c r="J639" s="177">
        <f t="shared" si="85"/>
        <v>350</v>
      </c>
      <c r="K639" s="177">
        <f t="shared" si="85"/>
        <v>0</v>
      </c>
      <c r="L639" s="177">
        <f t="shared" si="85"/>
        <v>350</v>
      </c>
      <c r="M639" s="177">
        <f t="shared" si="85"/>
        <v>0</v>
      </c>
      <c r="N639" s="177">
        <f t="shared" si="85"/>
        <v>0</v>
      </c>
      <c r="O639" s="177">
        <f t="shared" si="85"/>
        <v>350</v>
      </c>
      <c r="P639" s="177">
        <f t="shared" si="85"/>
        <v>0</v>
      </c>
      <c r="Q639" s="206"/>
      <c r="R639" s="206"/>
      <c r="S639" s="64"/>
    </row>
    <row r="640" s="7" customFormat="1" ht="100" customHeight="1" spans="1:19">
      <c r="A640" s="64">
        <v>1</v>
      </c>
      <c r="B640" s="71" t="s">
        <v>1324</v>
      </c>
      <c r="C640" s="68" t="s">
        <v>30</v>
      </c>
      <c r="D640" s="60" t="s">
        <v>31</v>
      </c>
      <c r="E640" s="68" t="s">
        <v>1325</v>
      </c>
      <c r="F640" s="72" t="s">
        <v>1326</v>
      </c>
      <c r="G640" s="73">
        <v>150</v>
      </c>
      <c r="H640" s="208"/>
      <c r="I640" s="208"/>
      <c r="J640" s="73">
        <v>150</v>
      </c>
      <c r="K640" s="208"/>
      <c r="L640" s="73">
        <v>150</v>
      </c>
      <c r="M640" s="208"/>
      <c r="N640" s="208"/>
      <c r="O640" s="73">
        <v>150</v>
      </c>
      <c r="P640" s="208"/>
      <c r="Q640" s="74" t="s">
        <v>37</v>
      </c>
      <c r="R640" s="75" t="s">
        <v>43</v>
      </c>
      <c r="S640" s="76" t="s">
        <v>38</v>
      </c>
    </row>
    <row r="641" s="7" customFormat="1" ht="91" customHeight="1" spans="1:19">
      <c r="A641" s="64">
        <v>2</v>
      </c>
      <c r="B641" s="72" t="s">
        <v>1327</v>
      </c>
      <c r="C641" s="74" t="s">
        <v>30</v>
      </c>
      <c r="D641" s="81" t="s">
        <v>68</v>
      </c>
      <c r="E641" s="74" t="s">
        <v>1086</v>
      </c>
      <c r="F641" s="72" t="s">
        <v>1328</v>
      </c>
      <c r="G641" s="92">
        <v>200</v>
      </c>
      <c r="H641" s="208"/>
      <c r="I641" s="208"/>
      <c r="J641" s="92">
        <v>200</v>
      </c>
      <c r="K641" s="208"/>
      <c r="L641" s="92">
        <v>200</v>
      </c>
      <c r="M641" s="208"/>
      <c r="N641" s="208"/>
      <c r="O641" s="92">
        <v>200</v>
      </c>
      <c r="P641" s="208"/>
      <c r="Q641" s="74" t="s">
        <v>37</v>
      </c>
      <c r="R641" s="74" t="s">
        <v>56</v>
      </c>
      <c r="S641" s="76" t="s">
        <v>38</v>
      </c>
    </row>
    <row r="642" s="7" customFormat="1" ht="43" customHeight="1" spans="1:19">
      <c r="A642" s="58" t="s">
        <v>677</v>
      </c>
      <c r="B642" s="173" t="s">
        <v>1329</v>
      </c>
      <c r="C642" s="206"/>
      <c r="D642" s="206"/>
      <c r="E642" s="206"/>
      <c r="F642" s="207" t="s">
        <v>1330</v>
      </c>
      <c r="G642" s="177">
        <f t="shared" ref="G642:P642" si="86">SUM(G643:G653)</f>
        <v>413.55</v>
      </c>
      <c r="H642" s="177">
        <f t="shared" si="86"/>
        <v>0</v>
      </c>
      <c r="I642" s="177">
        <f t="shared" si="86"/>
        <v>0</v>
      </c>
      <c r="J642" s="177">
        <f t="shared" si="86"/>
        <v>413.55</v>
      </c>
      <c r="K642" s="177">
        <f t="shared" si="86"/>
        <v>0</v>
      </c>
      <c r="L642" s="177">
        <f t="shared" si="86"/>
        <v>343.3</v>
      </c>
      <c r="M642" s="177">
        <f t="shared" si="86"/>
        <v>0</v>
      </c>
      <c r="N642" s="177">
        <f t="shared" si="86"/>
        <v>0</v>
      </c>
      <c r="O642" s="177">
        <f t="shared" si="86"/>
        <v>343.3</v>
      </c>
      <c r="P642" s="177">
        <f t="shared" si="86"/>
        <v>0</v>
      </c>
      <c r="Q642" s="206"/>
      <c r="R642" s="206"/>
      <c r="S642" s="209"/>
    </row>
    <row r="643" ht="61" customHeight="1" spans="1:19">
      <c r="A643" s="80">
        <v>1</v>
      </c>
      <c r="B643" s="72" t="s">
        <v>1331</v>
      </c>
      <c r="C643" s="75" t="s">
        <v>30</v>
      </c>
      <c r="D643" s="81" t="s">
        <v>31</v>
      </c>
      <c r="E643" s="74" t="s">
        <v>40</v>
      </c>
      <c r="F643" s="72" t="s">
        <v>1332</v>
      </c>
      <c r="G643" s="140">
        <v>45</v>
      </c>
      <c r="H643" s="210"/>
      <c r="I643" s="210"/>
      <c r="J643" s="140">
        <v>45</v>
      </c>
      <c r="K643" s="210"/>
      <c r="L643" s="140">
        <f>M643+N643+O643+P643</f>
        <v>45</v>
      </c>
      <c r="M643" s="210"/>
      <c r="N643" s="210"/>
      <c r="O643" s="140">
        <v>45</v>
      </c>
      <c r="P643" s="210"/>
      <c r="Q643" s="74" t="s">
        <v>37</v>
      </c>
      <c r="R643" s="75" t="s">
        <v>40</v>
      </c>
      <c r="S643" s="76" t="s">
        <v>38</v>
      </c>
    </row>
    <row r="644" ht="61" customHeight="1" spans="1:19">
      <c r="A644" s="80">
        <v>2</v>
      </c>
      <c r="B644" s="72" t="s">
        <v>1333</v>
      </c>
      <c r="C644" s="75" t="s">
        <v>30</v>
      </c>
      <c r="D644" s="81" t="s">
        <v>31</v>
      </c>
      <c r="E644" s="74" t="s">
        <v>1334</v>
      </c>
      <c r="F644" s="72" t="s">
        <v>1335</v>
      </c>
      <c r="G644" s="140">
        <v>31.5</v>
      </c>
      <c r="H644" s="210"/>
      <c r="I644" s="210"/>
      <c r="J644" s="140">
        <v>31.5</v>
      </c>
      <c r="K644" s="210"/>
      <c r="L644" s="140">
        <f t="shared" ref="L644:L653" si="87">M644+N644+O644+P644</f>
        <v>31.5</v>
      </c>
      <c r="M644" s="210"/>
      <c r="N644" s="210"/>
      <c r="O644" s="140">
        <v>31.5</v>
      </c>
      <c r="P644" s="210"/>
      <c r="Q644" s="74" t="s">
        <v>37</v>
      </c>
      <c r="R644" s="74" t="s">
        <v>47</v>
      </c>
      <c r="S644" s="76" t="s">
        <v>38</v>
      </c>
    </row>
    <row r="645" ht="61" customHeight="1" spans="1:19">
      <c r="A645" s="80">
        <v>3</v>
      </c>
      <c r="B645" s="72" t="s">
        <v>1336</v>
      </c>
      <c r="C645" s="75" t="s">
        <v>30</v>
      </c>
      <c r="D645" s="211" t="s">
        <v>78</v>
      </c>
      <c r="E645" s="74" t="s">
        <v>1337</v>
      </c>
      <c r="F645" s="72" t="s">
        <v>1338</v>
      </c>
      <c r="G645" s="140">
        <v>28.8</v>
      </c>
      <c r="H645" s="210"/>
      <c r="I645" s="210"/>
      <c r="J645" s="140">
        <v>28.8</v>
      </c>
      <c r="K645" s="210"/>
      <c r="L645" s="140">
        <f t="shared" si="87"/>
        <v>28.8</v>
      </c>
      <c r="M645" s="210"/>
      <c r="N645" s="210"/>
      <c r="O645" s="140">
        <v>28.8</v>
      </c>
      <c r="P645" s="210"/>
      <c r="Q645" s="74" t="s">
        <v>37</v>
      </c>
      <c r="R645" s="74" t="s">
        <v>50</v>
      </c>
      <c r="S645" s="76" t="s">
        <v>38</v>
      </c>
    </row>
    <row r="646" ht="61" customHeight="1" spans="1:19">
      <c r="A646" s="80">
        <v>4</v>
      </c>
      <c r="B646" s="72" t="s">
        <v>1339</v>
      </c>
      <c r="C646" s="75" t="s">
        <v>30</v>
      </c>
      <c r="D646" s="64" t="s">
        <v>31</v>
      </c>
      <c r="E646" s="74" t="s">
        <v>1340</v>
      </c>
      <c r="F646" s="72" t="s">
        <v>1341</v>
      </c>
      <c r="G646" s="140">
        <v>20</v>
      </c>
      <c r="H646" s="210"/>
      <c r="I646" s="210"/>
      <c r="J646" s="140">
        <v>20</v>
      </c>
      <c r="K646" s="210"/>
      <c r="L646" s="140">
        <f t="shared" si="87"/>
        <v>10</v>
      </c>
      <c r="M646" s="210"/>
      <c r="N646" s="210"/>
      <c r="O646" s="140">
        <f>20-10</f>
        <v>10</v>
      </c>
      <c r="P646" s="210"/>
      <c r="Q646" s="74" t="s">
        <v>37</v>
      </c>
      <c r="R646" s="74" t="s">
        <v>53</v>
      </c>
      <c r="S646" s="76" t="s">
        <v>38</v>
      </c>
    </row>
    <row r="647" ht="61" customHeight="1" spans="1:19">
      <c r="A647" s="80">
        <v>5</v>
      </c>
      <c r="B647" s="72" t="s">
        <v>1342</v>
      </c>
      <c r="C647" s="75" t="s">
        <v>30</v>
      </c>
      <c r="D647" s="211" t="s">
        <v>78</v>
      </c>
      <c r="E647" s="74" t="s">
        <v>82</v>
      </c>
      <c r="F647" s="72" t="s">
        <v>1343</v>
      </c>
      <c r="G647" s="140">
        <v>63</v>
      </c>
      <c r="H647" s="210"/>
      <c r="I647" s="210"/>
      <c r="J647" s="140">
        <v>63</v>
      </c>
      <c r="K647" s="210"/>
      <c r="L647" s="140">
        <f t="shared" si="87"/>
        <v>40.5</v>
      </c>
      <c r="M647" s="210"/>
      <c r="N647" s="210"/>
      <c r="O647" s="140">
        <f>63-22.5</f>
        <v>40.5</v>
      </c>
      <c r="P647" s="210"/>
      <c r="Q647" s="74" t="s">
        <v>37</v>
      </c>
      <c r="R647" s="74" t="s">
        <v>82</v>
      </c>
      <c r="S647" s="76" t="s">
        <v>38</v>
      </c>
    </row>
    <row r="648" ht="61" customHeight="1" spans="1:19">
      <c r="A648" s="80">
        <v>6</v>
      </c>
      <c r="B648" s="72" t="s">
        <v>1344</v>
      </c>
      <c r="C648" s="75" t="s">
        <v>30</v>
      </c>
      <c r="D648" s="211" t="s">
        <v>78</v>
      </c>
      <c r="E648" s="74" t="s">
        <v>82</v>
      </c>
      <c r="F648" s="72" t="s">
        <v>1345</v>
      </c>
      <c r="G648" s="140">
        <v>22.75</v>
      </c>
      <c r="H648" s="210"/>
      <c r="I648" s="210"/>
      <c r="J648" s="140">
        <v>22.75</v>
      </c>
      <c r="K648" s="210"/>
      <c r="L648" s="140">
        <f t="shared" si="87"/>
        <v>0</v>
      </c>
      <c r="M648" s="210"/>
      <c r="N648" s="210"/>
      <c r="O648" s="140">
        <f>22.75-22.75</f>
        <v>0</v>
      </c>
      <c r="P648" s="210"/>
      <c r="Q648" s="74" t="s">
        <v>37</v>
      </c>
      <c r="R648" s="74" t="s">
        <v>82</v>
      </c>
      <c r="S648" s="76" t="s">
        <v>38</v>
      </c>
    </row>
    <row r="649" ht="61" customHeight="1" spans="1:19">
      <c r="A649" s="80">
        <v>7</v>
      </c>
      <c r="B649" s="72" t="s">
        <v>1346</v>
      </c>
      <c r="C649" s="75" t="s">
        <v>30</v>
      </c>
      <c r="D649" s="211" t="s">
        <v>78</v>
      </c>
      <c r="E649" s="74" t="s">
        <v>82</v>
      </c>
      <c r="F649" s="72" t="s">
        <v>1347</v>
      </c>
      <c r="G649" s="140">
        <v>25</v>
      </c>
      <c r="H649" s="210"/>
      <c r="I649" s="210"/>
      <c r="J649" s="140">
        <v>25</v>
      </c>
      <c r="K649" s="210"/>
      <c r="L649" s="140">
        <f t="shared" si="87"/>
        <v>25</v>
      </c>
      <c r="M649" s="210"/>
      <c r="N649" s="210"/>
      <c r="O649" s="140">
        <v>25</v>
      </c>
      <c r="P649" s="210"/>
      <c r="Q649" s="74" t="s">
        <v>37</v>
      </c>
      <c r="R649" s="74" t="s">
        <v>82</v>
      </c>
      <c r="S649" s="76" t="s">
        <v>38</v>
      </c>
    </row>
    <row r="650" ht="61" customHeight="1" spans="1:19">
      <c r="A650" s="80">
        <v>8</v>
      </c>
      <c r="B650" s="72" t="s">
        <v>1348</v>
      </c>
      <c r="C650" s="75" t="s">
        <v>30</v>
      </c>
      <c r="D650" s="211" t="s">
        <v>78</v>
      </c>
      <c r="E650" s="74" t="s">
        <v>82</v>
      </c>
      <c r="F650" s="72" t="s">
        <v>1349</v>
      </c>
      <c r="G650" s="140">
        <v>20</v>
      </c>
      <c r="H650" s="210"/>
      <c r="I650" s="210"/>
      <c r="J650" s="140">
        <v>20</v>
      </c>
      <c r="K650" s="210"/>
      <c r="L650" s="140">
        <f t="shared" si="87"/>
        <v>20</v>
      </c>
      <c r="M650" s="210"/>
      <c r="N650" s="210"/>
      <c r="O650" s="140">
        <v>20</v>
      </c>
      <c r="P650" s="210"/>
      <c r="Q650" s="74" t="s">
        <v>37</v>
      </c>
      <c r="R650" s="74" t="s">
        <v>82</v>
      </c>
      <c r="S650" s="76" t="s">
        <v>38</v>
      </c>
    </row>
    <row r="651" ht="61" customHeight="1" spans="1:19">
      <c r="A651" s="80">
        <v>9</v>
      </c>
      <c r="B651" s="72" t="s">
        <v>1350</v>
      </c>
      <c r="C651" s="75" t="s">
        <v>30</v>
      </c>
      <c r="D651" s="211" t="s">
        <v>78</v>
      </c>
      <c r="E651" s="74" t="s">
        <v>82</v>
      </c>
      <c r="F651" s="72" t="s">
        <v>1351</v>
      </c>
      <c r="G651" s="140">
        <v>117</v>
      </c>
      <c r="H651" s="210"/>
      <c r="I651" s="210"/>
      <c r="J651" s="140">
        <v>117</v>
      </c>
      <c r="K651" s="210"/>
      <c r="L651" s="140">
        <f t="shared" si="87"/>
        <v>102</v>
      </c>
      <c r="M651" s="210"/>
      <c r="N651" s="210"/>
      <c r="O651" s="140">
        <f>117-15</f>
        <v>102</v>
      </c>
      <c r="P651" s="210"/>
      <c r="Q651" s="74" t="s">
        <v>37</v>
      </c>
      <c r="R651" s="74" t="s">
        <v>82</v>
      </c>
      <c r="S651" s="76" t="s">
        <v>38</v>
      </c>
    </row>
    <row r="652" ht="61" customHeight="1" spans="1:19">
      <c r="A652" s="80">
        <v>10</v>
      </c>
      <c r="B652" s="72" t="s">
        <v>1352</v>
      </c>
      <c r="C652" s="75" t="s">
        <v>30</v>
      </c>
      <c r="D652" s="81" t="s">
        <v>31</v>
      </c>
      <c r="E652" s="74" t="s">
        <v>1353</v>
      </c>
      <c r="F652" s="72" t="s">
        <v>1354</v>
      </c>
      <c r="G652" s="73">
        <v>18</v>
      </c>
      <c r="H652" s="210"/>
      <c r="I652" s="210"/>
      <c r="J652" s="73">
        <v>18</v>
      </c>
      <c r="K652" s="210"/>
      <c r="L652" s="140">
        <f t="shared" si="87"/>
        <v>18</v>
      </c>
      <c r="M652" s="210"/>
      <c r="N652" s="210"/>
      <c r="O652" s="73">
        <v>18</v>
      </c>
      <c r="P652" s="210"/>
      <c r="Q652" s="74" t="s">
        <v>37</v>
      </c>
      <c r="R652" s="74" t="s">
        <v>62</v>
      </c>
      <c r="S652" s="76" t="s">
        <v>38</v>
      </c>
    </row>
    <row r="653" ht="61" customHeight="1" spans="1:19">
      <c r="A653" s="80">
        <v>11</v>
      </c>
      <c r="B653" s="72" t="s">
        <v>1352</v>
      </c>
      <c r="C653" s="75" t="s">
        <v>30</v>
      </c>
      <c r="D653" s="81" t="s">
        <v>31</v>
      </c>
      <c r="E653" s="74" t="s">
        <v>1074</v>
      </c>
      <c r="F653" s="72" t="s">
        <v>1355</v>
      </c>
      <c r="G653" s="73">
        <v>22.5</v>
      </c>
      <c r="H653" s="210"/>
      <c r="I653" s="210"/>
      <c r="J653" s="73">
        <v>22.5</v>
      </c>
      <c r="K653" s="210"/>
      <c r="L653" s="140">
        <f t="shared" si="87"/>
        <v>22.5</v>
      </c>
      <c r="M653" s="210"/>
      <c r="N653" s="210"/>
      <c r="O653" s="73">
        <v>22.5</v>
      </c>
      <c r="P653" s="210"/>
      <c r="Q653" s="74" t="s">
        <v>37</v>
      </c>
      <c r="R653" s="74" t="s">
        <v>62</v>
      </c>
      <c r="S653" s="76" t="s">
        <v>38</v>
      </c>
    </row>
    <row r="654" ht="51" customHeight="1" spans="1:19">
      <c r="A654" s="207" t="s">
        <v>698</v>
      </c>
      <c r="B654" s="207" t="s">
        <v>1259</v>
      </c>
      <c r="C654" s="206"/>
      <c r="D654" s="206"/>
      <c r="E654" s="206"/>
      <c r="F654" s="207" t="s">
        <v>1356</v>
      </c>
      <c r="G654" s="177">
        <f t="shared" ref="G654:P654" si="88">G655+G656+G657</f>
        <v>180</v>
      </c>
      <c r="H654" s="177">
        <f t="shared" si="88"/>
        <v>0</v>
      </c>
      <c r="I654" s="177">
        <f t="shared" si="88"/>
        <v>0</v>
      </c>
      <c r="J654" s="177">
        <f t="shared" si="88"/>
        <v>180</v>
      </c>
      <c r="K654" s="177">
        <f t="shared" si="88"/>
        <v>0</v>
      </c>
      <c r="L654" s="177">
        <f t="shared" si="88"/>
        <v>180</v>
      </c>
      <c r="M654" s="177">
        <f t="shared" si="88"/>
        <v>0</v>
      </c>
      <c r="N654" s="177">
        <f t="shared" si="88"/>
        <v>0</v>
      </c>
      <c r="O654" s="177">
        <f t="shared" si="88"/>
        <v>130</v>
      </c>
      <c r="P654" s="177">
        <f t="shared" si="88"/>
        <v>0</v>
      </c>
      <c r="Q654" s="206"/>
      <c r="R654" s="206"/>
      <c r="S654" s="212"/>
    </row>
    <row r="655" ht="73" customHeight="1" spans="1:19">
      <c r="A655" s="64">
        <v>1</v>
      </c>
      <c r="B655" s="71" t="s">
        <v>1357</v>
      </c>
      <c r="C655" s="68" t="s">
        <v>30</v>
      </c>
      <c r="D655" s="81" t="s">
        <v>31</v>
      </c>
      <c r="E655" s="68" t="s">
        <v>965</v>
      </c>
      <c r="F655" s="72" t="s">
        <v>1358</v>
      </c>
      <c r="G655" s="140">
        <v>20</v>
      </c>
      <c r="H655" s="210"/>
      <c r="I655" s="210"/>
      <c r="J655" s="140">
        <v>20</v>
      </c>
      <c r="K655" s="210"/>
      <c r="L655" s="140">
        <v>20</v>
      </c>
      <c r="M655" s="210"/>
      <c r="N655" s="210"/>
      <c r="O655" s="140"/>
      <c r="P655" s="210"/>
      <c r="Q655" s="74" t="s">
        <v>88</v>
      </c>
      <c r="R655" s="74" t="s">
        <v>88</v>
      </c>
      <c r="S655" s="76" t="s">
        <v>38</v>
      </c>
    </row>
    <row r="656" ht="73" customHeight="1" spans="1:19">
      <c r="A656" s="64">
        <v>2</v>
      </c>
      <c r="B656" s="71" t="s">
        <v>1359</v>
      </c>
      <c r="C656" s="68" t="s">
        <v>30</v>
      </c>
      <c r="D656" s="81" t="s">
        <v>31</v>
      </c>
      <c r="E656" s="68" t="s">
        <v>965</v>
      </c>
      <c r="F656" s="72" t="s">
        <v>1360</v>
      </c>
      <c r="G656" s="140">
        <v>30</v>
      </c>
      <c r="H656" s="210"/>
      <c r="I656" s="210"/>
      <c r="J656" s="140">
        <v>30</v>
      </c>
      <c r="K656" s="210"/>
      <c r="L656" s="140">
        <v>30</v>
      </c>
      <c r="M656" s="210"/>
      <c r="N656" s="210"/>
      <c r="O656" s="140"/>
      <c r="P656" s="210"/>
      <c r="Q656" s="74" t="s">
        <v>88</v>
      </c>
      <c r="R656" s="74" t="s">
        <v>88</v>
      </c>
      <c r="S656" s="76" t="s">
        <v>38</v>
      </c>
    </row>
    <row r="657" ht="73" customHeight="1" spans="1:19">
      <c r="A657" s="80">
        <v>3</v>
      </c>
      <c r="B657" s="72" t="s">
        <v>1361</v>
      </c>
      <c r="C657" s="75" t="s">
        <v>30</v>
      </c>
      <c r="D657" s="81" t="s">
        <v>31</v>
      </c>
      <c r="E657" s="74" t="s">
        <v>965</v>
      </c>
      <c r="F657" s="72" t="s">
        <v>1362</v>
      </c>
      <c r="G657" s="140">
        <v>130</v>
      </c>
      <c r="H657" s="210"/>
      <c r="I657" s="210"/>
      <c r="J657" s="140">
        <v>130</v>
      </c>
      <c r="K657" s="210"/>
      <c r="L657" s="140">
        <v>130</v>
      </c>
      <c r="M657" s="210"/>
      <c r="N657" s="210"/>
      <c r="O657" s="140">
        <v>130</v>
      </c>
      <c r="P657" s="210"/>
      <c r="Q657" s="74" t="s">
        <v>88</v>
      </c>
      <c r="R657" s="74" t="s">
        <v>88</v>
      </c>
      <c r="S657" s="76" t="s">
        <v>38</v>
      </c>
    </row>
    <row r="658" ht="45" customHeight="1" spans="1:19">
      <c r="A658" s="58" t="s">
        <v>918</v>
      </c>
      <c r="B658" s="173" t="s">
        <v>1363</v>
      </c>
      <c r="C658" s="206"/>
      <c r="D658" s="206"/>
      <c r="E658" s="206"/>
      <c r="F658" s="207" t="s">
        <v>1364</v>
      </c>
      <c r="G658" s="177">
        <f t="shared" ref="G658:P658" si="89">G659+G660+G661</f>
        <v>591.45</v>
      </c>
      <c r="H658" s="177">
        <f t="shared" si="89"/>
        <v>0</v>
      </c>
      <c r="I658" s="177">
        <f t="shared" si="89"/>
        <v>0</v>
      </c>
      <c r="J658" s="177">
        <f t="shared" si="89"/>
        <v>591.45</v>
      </c>
      <c r="K658" s="177">
        <f t="shared" si="89"/>
        <v>0</v>
      </c>
      <c r="L658" s="177">
        <f t="shared" si="89"/>
        <v>591.45</v>
      </c>
      <c r="M658" s="177">
        <f t="shared" si="89"/>
        <v>0</v>
      </c>
      <c r="N658" s="177">
        <f t="shared" si="89"/>
        <v>0</v>
      </c>
      <c r="O658" s="177">
        <f t="shared" si="89"/>
        <v>591.45</v>
      </c>
      <c r="P658" s="177">
        <f t="shared" si="89"/>
        <v>0</v>
      </c>
      <c r="Q658" s="175"/>
      <c r="R658" s="175"/>
      <c r="S658" s="212"/>
    </row>
    <row r="659" ht="66" customHeight="1" spans="1:19">
      <c r="A659" s="64">
        <v>1</v>
      </c>
      <c r="B659" s="71" t="s">
        <v>1365</v>
      </c>
      <c r="C659" s="68" t="s">
        <v>30</v>
      </c>
      <c r="D659" s="60" t="s">
        <v>894</v>
      </c>
      <c r="E659" s="68" t="s">
        <v>1353</v>
      </c>
      <c r="F659" s="72" t="s">
        <v>1366</v>
      </c>
      <c r="G659" s="73">
        <v>300</v>
      </c>
      <c r="H659" s="210"/>
      <c r="I659" s="210"/>
      <c r="J659" s="73">
        <v>300</v>
      </c>
      <c r="K659" s="210"/>
      <c r="L659" s="73">
        <v>300</v>
      </c>
      <c r="M659" s="210"/>
      <c r="N659" s="210"/>
      <c r="O659" s="73">
        <v>300</v>
      </c>
      <c r="P659" s="210"/>
      <c r="Q659" s="74" t="s">
        <v>897</v>
      </c>
      <c r="R659" s="74" t="s">
        <v>62</v>
      </c>
      <c r="S659" s="76" t="s">
        <v>38</v>
      </c>
    </row>
    <row r="660" ht="66" customHeight="1" spans="1:19">
      <c r="A660" s="118">
        <v>2</v>
      </c>
      <c r="B660" s="71" t="s">
        <v>1367</v>
      </c>
      <c r="C660" s="68" t="s">
        <v>30</v>
      </c>
      <c r="D660" s="60" t="s">
        <v>1368</v>
      </c>
      <c r="E660" s="68" t="s">
        <v>1369</v>
      </c>
      <c r="F660" s="72" t="s">
        <v>1370</v>
      </c>
      <c r="G660" s="73">
        <f t="shared" ref="G660:L660" si="90">137.4+1.46</f>
        <v>138.86</v>
      </c>
      <c r="H660" s="210"/>
      <c r="I660" s="210"/>
      <c r="J660" s="73">
        <f t="shared" si="90"/>
        <v>138.86</v>
      </c>
      <c r="K660" s="210"/>
      <c r="L660" s="73">
        <f t="shared" si="90"/>
        <v>138.86</v>
      </c>
      <c r="M660" s="210"/>
      <c r="N660" s="210"/>
      <c r="O660" s="73">
        <f>137.4+1.46</f>
        <v>138.86</v>
      </c>
      <c r="P660" s="210"/>
      <c r="Q660" s="74" t="s">
        <v>897</v>
      </c>
      <c r="R660" s="74" t="s">
        <v>79</v>
      </c>
      <c r="S660" s="76" t="s">
        <v>38</v>
      </c>
    </row>
    <row r="661" ht="66" customHeight="1" spans="1:19">
      <c r="A661" s="64">
        <v>3</v>
      </c>
      <c r="B661" s="72" t="s">
        <v>1371</v>
      </c>
      <c r="C661" s="74" t="s">
        <v>30</v>
      </c>
      <c r="D661" s="81" t="s">
        <v>78</v>
      </c>
      <c r="E661" s="74" t="s">
        <v>824</v>
      </c>
      <c r="F661" s="72" t="s">
        <v>1372</v>
      </c>
      <c r="G661" s="140">
        <f t="shared" ref="G661:L661" si="91">145.76+0.33+6.5</f>
        <v>152.59</v>
      </c>
      <c r="H661" s="210"/>
      <c r="I661" s="210"/>
      <c r="J661" s="140">
        <f t="shared" si="91"/>
        <v>152.59</v>
      </c>
      <c r="K661" s="210"/>
      <c r="L661" s="140">
        <f t="shared" si="91"/>
        <v>152.59</v>
      </c>
      <c r="M661" s="210"/>
      <c r="N661" s="210"/>
      <c r="O661" s="140">
        <f>145.76+0.33+6.5</f>
        <v>152.59</v>
      </c>
      <c r="P661" s="210"/>
      <c r="Q661" s="99" t="s">
        <v>901</v>
      </c>
      <c r="R661" s="99" t="s">
        <v>1373</v>
      </c>
      <c r="S661" s="76" t="s">
        <v>38</v>
      </c>
    </row>
    <row r="662" s="8" customFormat="1" ht="66" customHeight="1" spans="1:19">
      <c r="A662" s="25" t="s">
        <v>1374</v>
      </c>
      <c r="B662" s="33"/>
      <c r="C662" s="33"/>
      <c r="D662" s="33"/>
      <c r="E662" s="34"/>
      <c r="F662" s="113"/>
      <c r="G662" s="140">
        <f t="shared" ref="G662:L662" si="92">G663</f>
        <v>269</v>
      </c>
      <c r="H662" s="140"/>
      <c r="I662" s="140"/>
      <c r="J662" s="140">
        <f t="shared" si="92"/>
        <v>269</v>
      </c>
      <c r="K662" s="140"/>
      <c r="L662" s="140">
        <f t="shared" si="92"/>
        <v>269</v>
      </c>
      <c r="M662" s="140"/>
      <c r="N662" s="140"/>
      <c r="O662" s="140">
        <f>O663</f>
        <v>269</v>
      </c>
      <c r="P662" s="210"/>
      <c r="Q662" s="137"/>
      <c r="R662" s="137"/>
      <c r="S662" s="212"/>
    </row>
    <row r="663" s="8" customFormat="1" ht="66" customHeight="1" spans="1:19">
      <c r="A663" s="23" t="s">
        <v>20</v>
      </c>
      <c r="B663" s="23" t="s">
        <v>1135</v>
      </c>
      <c r="C663" s="213"/>
      <c r="D663" s="214"/>
      <c r="E663" s="215"/>
      <c r="F663" s="57" t="s">
        <v>1375</v>
      </c>
      <c r="G663" s="39">
        <f>G664</f>
        <v>269</v>
      </c>
      <c r="H663" s="210"/>
      <c r="I663" s="210"/>
      <c r="J663" s="140">
        <v>269</v>
      </c>
      <c r="K663" s="210"/>
      <c r="L663" s="39">
        <f>L664</f>
        <v>269</v>
      </c>
      <c r="M663" s="210"/>
      <c r="N663" s="210"/>
      <c r="O663" s="140">
        <v>269</v>
      </c>
      <c r="P663" s="210"/>
      <c r="Q663" s="137"/>
      <c r="R663" s="137"/>
      <c r="S663" s="212"/>
    </row>
    <row r="664" s="8" customFormat="1" ht="66" customHeight="1" spans="1:19">
      <c r="A664" s="64">
        <v>1</v>
      </c>
      <c r="B664" s="72" t="s">
        <v>1376</v>
      </c>
      <c r="C664" s="74" t="s">
        <v>30</v>
      </c>
      <c r="D664" s="64" t="s">
        <v>1377</v>
      </c>
      <c r="E664" s="74" t="s">
        <v>965</v>
      </c>
      <c r="F664" s="72" t="s">
        <v>1378</v>
      </c>
      <c r="G664" s="101">
        <v>269</v>
      </c>
      <c r="H664" s="210"/>
      <c r="I664" s="210"/>
      <c r="J664" s="140">
        <v>269</v>
      </c>
      <c r="K664" s="210"/>
      <c r="L664" s="101">
        <v>269</v>
      </c>
      <c r="M664" s="210"/>
      <c r="N664" s="210"/>
      <c r="O664" s="140">
        <v>269</v>
      </c>
      <c r="P664" s="210"/>
      <c r="Q664" s="99" t="s">
        <v>37</v>
      </c>
      <c r="R664" s="99" t="s">
        <v>1379</v>
      </c>
      <c r="S664" s="76" t="s">
        <v>38</v>
      </c>
    </row>
    <row r="665" s="9" customFormat="1" ht="72" customHeight="1" spans="1:19">
      <c r="A665" s="25" t="s">
        <v>1380</v>
      </c>
      <c r="B665" s="33"/>
      <c r="C665" s="33"/>
      <c r="D665" s="33"/>
      <c r="E665" s="34"/>
      <c r="F665" s="216"/>
      <c r="G665" s="201">
        <f t="shared" ref="G665:P665" si="93">G666+G675+G679+G700+G702</f>
        <v>5320</v>
      </c>
      <c r="H665" s="201">
        <f t="shared" si="93"/>
        <v>0</v>
      </c>
      <c r="I665" s="201">
        <f t="shared" si="93"/>
        <v>0</v>
      </c>
      <c r="J665" s="201">
        <f t="shared" si="93"/>
        <v>0</v>
      </c>
      <c r="K665" s="201">
        <f t="shared" si="93"/>
        <v>5320</v>
      </c>
      <c r="L665" s="201">
        <f t="shared" si="93"/>
        <v>4901</v>
      </c>
      <c r="M665" s="201">
        <f t="shared" si="93"/>
        <v>0</v>
      </c>
      <c r="N665" s="201">
        <f t="shared" si="93"/>
        <v>0</v>
      </c>
      <c r="O665" s="201">
        <f t="shared" si="93"/>
        <v>0</v>
      </c>
      <c r="P665" s="201">
        <f t="shared" si="93"/>
        <v>4490</v>
      </c>
      <c r="Q665" s="33"/>
      <c r="R665" s="33"/>
      <c r="S665" s="217"/>
    </row>
    <row r="666" s="10" customFormat="1" ht="52" customHeight="1" spans="1:19">
      <c r="A666" s="58" t="s">
        <v>20</v>
      </c>
      <c r="B666" s="173" t="s">
        <v>1135</v>
      </c>
      <c r="C666" s="206"/>
      <c r="D666" s="206"/>
      <c r="E666" s="206"/>
      <c r="F666" s="207" t="s">
        <v>1381</v>
      </c>
      <c r="G666" s="177">
        <f t="shared" ref="G666:P666" si="94">G667+G669</f>
        <v>2210</v>
      </c>
      <c r="H666" s="177">
        <f t="shared" si="94"/>
        <v>0</v>
      </c>
      <c r="I666" s="177">
        <f t="shared" si="94"/>
        <v>0</v>
      </c>
      <c r="J666" s="177">
        <f t="shared" si="94"/>
        <v>0</v>
      </c>
      <c r="K666" s="177">
        <f t="shared" si="94"/>
        <v>2210</v>
      </c>
      <c r="L666" s="177">
        <f t="shared" si="94"/>
        <v>2210</v>
      </c>
      <c r="M666" s="177">
        <f t="shared" si="94"/>
        <v>0</v>
      </c>
      <c r="N666" s="177">
        <f t="shared" si="94"/>
        <v>0</v>
      </c>
      <c r="O666" s="177">
        <f t="shared" si="94"/>
        <v>0</v>
      </c>
      <c r="P666" s="177">
        <f t="shared" si="94"/>
        <v>1799</v>
      </c>
      <c r="Q666" s="206"/>
      <c r="R666" s="206"/>
      <c r="S666" s="218"/>
    </row>
    <row r="667" s="10" customFormat="1" ht="52" customHeight="1" spans="1:19">
      <c r="A667" s="67" t="s">
        <v>23</v>
      </c>
      <c r="B667" s="205" t="s">
        <v>1322</v>
      </c>
      <c r="C667" s="206"/>
      <c r="D667" s="206"/>
      <c r="E667" s="206"/>
      <c r="F667" s="207" t="s">
        <v>1382</v>
      </c>
      <c r="G667" s="177">
        <f t="shared" ref="G667:P667" si="95">G668</f>
        <v>50</v>
      </c>
      <c r="H667" s="177">
        <f t="shared" si="95"/>
        <v>0</v>
      </c>
      <c r="I667" s="177">
        <f t="shared" si="95"/>
        <v>0</v>
      </c>
      <c r="J667" s="177">
        <f t="shared" si="95"/>
        <v>0</v>
      </c>
      <c r="K667" s="177">
        <f t="shared" si="95"/>
        <v>50</v>
      </c>
      <c r="L667" s="177">
        <f t="shared" si="95"/>
        <v>50</v>
      </c>
      <c r="M667" s="177">
        <f t="shared" si="95"/>
        <v>0</v>
      </c>
      <c r="N667" s="177">
        <f t="shared" si="95"/>
        <v>0</v>
      </c>
      <c r="O667" s="177">
        <f t="shared" si="95"/>
        <v>0</v>
      </c>
      <c r="P667" s="177">
        <f t="shared" si="95"/>
        <v>50</v>
      </c>
      <c r="Q667" s="206"/>
      <c r="R667" s="206"/>
      <c r="S667" s="218"/>
    </row>
    <row r="668" s="10" customFormat="1" ht="105" customHeight="1" spans="1:19">
      <c r="A668" s="64">
        <v>1</v>
      </c>
      <c r="B668" s="71" t="s">
        <v>1383</v>
      </c>
      <c r="C668" s="68" t="s">
        <v>30</v>
      </c>
      <c r="D668" s="60" t="s">
        <v>31</v>
      </c>
      <c r="E668" s="68" t="s">
        <v>59</v>
      </c>
      <c r="F668" s="72" t="s">
        <v>1384</v>
      </c>
      <c r="G668" s="73">
        <v>50</v>
      </c>
      <c r="H668" s="101"/>
      <c r="I668" s="101"/>
      <c r="J668" s="101"/>
      <c r="K668" s="73">
        <v>50</v>
      </c>
      <c r="L668" s="73">
        <v>50</v>
      </c>
      <c r="M668" s="101"/>
      <c r="N668" s="101"/>
      <c r="O668" s="101"/>
      <c r="P668" s="73">
        <v>50</v>
      </c>
      <c r="Q668" s="74" t="s">
        <v>88</v>
      </c>
      <c r="R668" s="74" t="s">
        <v>59</v>
      </c>
      <c r="S668" s="76" t="s">
        <v>38</v>
      </c>
    </row>
    <row r="669" s="10" customFormat="1" ht="55" customHeight="1" spans="1:19">
      <c r="A669" s="58" t="s">
        <v>677</v>
      </c>
      <c r="B669" s="173" t="s">
        <v>1259</v>
      </c>
      <c r="C669" s="206"/>
      <c r="D669" s="174"/>
      <c r="E669" s="206"/>
      <c r="F669" s="207" t="s">
        <v>1385</v>
      </c>
      <c r="G669" s="177">
        <f t="shared" ref="G669:P669" si="96">SUM(G670:G674)</f>
        <v>2160</v>
      </c>
      <c r="H669" s="177">
        <f t="shared" si="96"/>
        <v>0</v>
      </c>
      <c r="I669" s="177">
        <f t="shared" si="96"/>
        <v>0</v>
      </c>
      <c r="J669" s="177">
        <f t="shared" si="96"/>
        <v>0</v>
      </c>
      <c r="K669" s="177">
        <f t="shared" si="96"/>
        <v>2160</v>
      </c>
      <c r="L669" s="177">
        <f t="shared" si="96"/>
        <v>2160</v>
      </c>
      <c r="M669" s="177">
        <f t="shared" si="96"/>
        <v>0</v>
      </c>
      <c r="N669" s="177">
        <f t="shared" si="96"/>
        <v>0</v>
      </c>
      <c r="O669" s="177">
        <f t="shared" si="96"/>
        <v>0</v>
      </c>
      <c r="P669" s="177">
        <f t="shared" si="96"/>
        <v>1749</v>
      </c>
      <c r="Q669" s="206"/>
      <c r="R669" s="206"/>
      <c r="S669" s="218"/>
    </row>
    <row r="670" s="10" customFormat="1" ht="78" customHeight="1" spans="1:19">
      <c r="A670" s="64">
        <v>1</v>
      </c>
      <c r="B670" s="72" t="s">
        <v>1386</v>
      </c>
      <c r="C670" s="74" t="s">
        <v>30</v>
      </c>
      <c r="D670" s="64" t="s">
        <v>31</v>
      </c>
      <c r="E670" s="74" t="s">
        <v>32</v>
      </c>
      <c r="F670" s="100" t="s">
        <v>1387</v>
      </c>
      <c r="G670" s="219">
        <v>300</v>
      </c>
      <c r="H670" s="101"/>
      <c r="I670" s="101"/>
      <c r="J670" s="101"/>
      <c r="K670" s="219">
        <v>300</v>
      </c>
      <c r="L670" s="219">
        <v>300</v>
      </c>
      <c r="M670" s="101"/>
      <c r="N670" s="101"/>
      <c r="O670" s="101"/>
      <c r="P670" s="219">
        <v>300</v>
      </c>
      <c r="Q670" s="74" t="s">
        <v>37</v>
      </c>
      <c r="R670" s="74" t="s">
        <v>1388</v>
      </c>
      <c r="S670" s="76" t="s">
        <v>38</v>
      </c>
    </row>
    <row r="671" s="10" customFormat="1" ht="199" customHeight="1" spans="1:19">
      <c r="A671" s="64">
        <v>2</v>
      </c>
      <c r="B671" s="220" t="s">
        <v>1389</v>
      </c>
      <c r="C671" s="221" t="s">
        <v>800</v>
      </c>
      <c r="D671" s="64" t="s">
        <v>31</v>
      </c>
      <c r="E671" s="221" t="s">
        <v>965</v>
      </c>
      <c r="F671" s="222" t="s">
        <v>1390</v>
      </c>
      <c r="G671" s="73">
        <v>1500</v>
      </c>
      <c r="H671" s="101"/>
      <c r="I671" s="101"/>
      <c r="J671" s="101"/>
      <c r="K671" s="73">
        <v>1500</v>
      </c>
      <c r="L671" s="73">
        <v>1500</v>
      </c>
      <c r="M671" s="101"/>
      <c r="N671" s="101"/>
      <c r="O671" s="101"/>
      <c r="P671" s="73">
        <f>1500-300-111</f>
        <v>1089</v>
      </c>
      <c r="Q671" s="74" t="s">
        <v>926</v>
      </c>
      <c r="R671" s="223" t="s">
        <v>1391</v>
      </c>
      <c r="S671" s="76" t="s">
        <v>38</v>
      </c>
    </row>
    <row r="672" s="10" customFormat="1" ht="81" spans="1:19">
      <c r="A672" s="64">
        <v>3</v>
      </c>
      <c r="B672" s="224" t="s">
        <v>1392</v>
      </c>
      <c r="C672" s="225" t="s">
        <v>30</v>
      </c>
      <c r="D672" s="226" t="s">
        <v>31</v>
      </c>
      <c r="E672" s="225" t="s">
        <v>965</v>
      </c>
      <c r="F672" s="227" t="s">
        <v>1393</v>
      </c>
      <c r="G672" s="228">
        <f t="shared" ref="G672:L672" si="97">50+15</f>
        <v>65</v>
      </c>
      <c r="H672" s="101"/>
      <c r="I672" s="101"/>
      <c r="J672" s="101"/>
      <c r="K672" s="228">
        <f t="shared" si="97"/>
        <v>65</v>
      </c>
      <c r="L672" s="228">
        <f t="shared" si="97"/>
        <v>65</v>
      </c>
      <c r="M672" s="101"/>
      <c r="N672" s="101"/>
      <c r="O672" s="101"/>
      <c r="P672" s="228">
        <f>50+15</f>
        <v>65</v>
      </c>
      <c r="Q672" s="229" t="s">
        <v>37</v>
      </c>
      <c r="R672" s="229" t="s">
        <v>1394</v>
      </c>
      <c r="S672" s="76" t="s">
        <v>38</v>
      </c>
    </row>
    <row r="673" s="10" customFormat="1" ht="60.75" spans="1:19">
      <c r="A673" s="64">
        <v>4</v>
      </c>
      <c r="B673" s="72" t="s">
        <v>1267</v>
      </c>
      <c r="C673" s="74" t="s">
        <v>30</v>
      </c>
      <c r="D673" s="64" t="s">
        <v>31</v>
      </c>
      <c r="E673" s="74" t="s">
        <v>32</v>
      </c>
      <c r="F673" s="72" t="s">
        <v>1395</v>
      </c>
      <c r="G673" s="101">
        <v>35</v>
      </c>
      <c r="H673" s="101"/>
      <c r="I673" s="101"/>
      <c r="J673" s="101"/>
      <c r="K673" s="101">
        <v>35</v>
      </c>
      <c r="L673" s="101">
        <v>35</v>
      </c>
      <c r="M673" s="101"/>
      <c r="N673" s="101"/>
      <c r="O673" s="101"/>
      <c r="P673" s="101">
        <v>35</v>
      </c>
      <c r="Q673" s="99" t="s">
        <v>1269</v>
      </c>
      <c r="R673" s="99" t="s">
        <v>1270</v>
      </c>
      <c r="S673" s="76" t="s">
        <v>38</v>
      </c>
    </row>
    <row r="674" s="10" customFormat="1" ht="81" spans="1:19">
      <c r="A674" s="64">
        <v>5</v>
      </c>
      <c r="B674" s="72" t="s">
        <v>1396</v>
      </c>
      <c r="C674" s="74" t="s">
        <v>30</v>
      </c>
      <c r="D674" s="226" t="s">
        <v>31</v>
      </c>
      <c r="E674" s="225" t="s">
        <v>965</v>
      </c>
      <c r="F674" s="72" t="s">
        <v>1397</v>
      </c>
      <c r="G674" s="101">
        <v>260</v>
      </c>
      <c r="H674" s="101"/>
      <c r="I674" s="101"/>
      <c r="J674" s="101"/>
      <c r="K674" s="101">
        <v>260</v>
      </c>
      <c r="L674" s="101">
        <v>260</v>
      </c>
      <c r="M674" s="101"/>
      <c r="N674" s="101"/>
      <c r="O674" s="101"/>
      <c r="P674" s="101">
        <v>260</v>
      </c>
      <c r="Q674" s="230" t="s">
        <v>88</v>
      </c>
      <c r="R674" s="230" t="s">
        <v>88</v>
      </c>
      <c r="S674" s="76" t="s">
        <v>38</v>
      </c>
    </row>
    <row r="675" s="10" customFormat="1" ht="58" customHeight="1" spans="1:19">
      <c r="A675" s="67" t="s">
        <v>918</v>
      </c>
      <c r="B675" s="62" t="s">
        <v>1273</v>
      </c>
      <c r="C675" s="78"/>
      <c r="D675" s="65"/>
      <c r="E675" s="78"/>
      <c r="F675" s="93" t="s">
        <v>1398</v>
      </c>
      <c r="G675" s="63">
        <f t="shared" ref="G675:P675" si="98">G676+G677+G678</f>
        <v>136.06</v>
      </c>
      <c r="H675" s="63">
        <f t="shared" si="98"/>
        <v>0</v>
      </c>
      <c r="I675" s="63">
        <f t="shared" si="98"/>
        <v>0</v>
      </c>
      <c r="J675" s="63">
        <f t="shared" si="98"/>
        <v>0</v>
      </c>
      <c r="K675" s="63">
        <f t="shared" si="98"/>
        <v>136.06</v>
      </c>
      <c r="L675" s="63">
        <f t="shared" si="98"/>
        <v>136.06</v>
      </c>
      <c r="M675" s="63">
        <f t="shared" si="98"/>
        <v>0</v>
      </c>
      <c r="N675" s="63">
        <f t="shared" si="98"/>
        <v>0</v>
      </c>
      <c r="O675" s="63">
        <f t="shared" si="98"/>
        <v>0</v>
      </c>
      <c r="P675" s="63">
        <f t="shared" si="98"/>
        <v>136.06</v>
      </c>
      <c r="Q675" s="143"/>
      <c r="R675" s="143"/>
      <c r="S675" s="218"/>
    </row>
    <row r="676" s="10" customFormat="1" ht="84" customHeight="1" spans="1:19">
      <c r="A676" s="64">
        <v>1</v>
      </c>
      <c r="B676" s="72" t="s">
        <v>1399</v>
      </c>
      <c r="C676" s="68" t="s">
        <v>800</v>
      </c>
      <c r="D676" s="64" t="s">
        <v>31</v>
      </c>
      <c r="E676" s="81" t="s">
        <v>1400</v>
      </c>
      <c r="F676" s="72" t="s">
        <v>1401</v>
      </c>
      <c r="G676" s="92">
        <v>23.76</v>
      </c>
      <c r="H676" s="101"/>
      <c r="I676" s="101"/>
      <c r="J676" s="101"/>
      <c r="K676" s="92">
        <v>23.76</v>
      </c>
      <c r="L676" s="92">
        <v>23.76</v>
      </c>
      <c r="M676" s="101"/>
      <c r="N676" s="101"/>
      <c r="O676" s="101"/>
      <c r="P676" s="92">
        <v>23.76</v>
      </c>
      <c r="Q676" s="74" t="s">
        <v>1153</v>
      </c>
      <c r="R676" s="72" t="s">
        <v>1153</v>
      </c>
      <c r="S676" s="76" t="s">
        <v>38</v>
      </c>
    </row>
    <row r="677" s="10" customFormat="1" ht="84" customHeight="1" spans="1:19">
      <c r="A677" s="64">
        <v>2</v>
      </c>
      <c r="B677" s="150" t="s">
        <v>1279</v>
      </c>
      <c r="C677" s="123" t="s">
        <v>30</v>
      </c>
      <c r="D677" s="64" t="s">
        <v>31</v>
      </c>
      <c r="E677" s="118" t="s">
        <v>1402</v>
      </c>
      <c r="F677" s="231" t="s">
        <v>1403</v>
      </c>
      <c r="G677" s="147">
        <v>64.8</v>
      </c>
      <c r="H677" s="101"/>
      <c r="I677" s="101"/>
      <c r="J677" s="101"/>
      <c r="K677" s="147">
        <v>64.8</v>
      </c>
      <c r="L677" s="147">
        <v>64.8</v>
      </c>
      <c r="M677" s="101"/>
      <c r="N677" s="101"/>
      <c r="O677" s="101"/>
      <c r="P677" s="147">
        <v>64.8</v>
      </c>
      <c r="Q677" s="123" t="s">
        <v>1281</v>
      </c>
      <c r="R677" s="123" t="s">
        <v>1281</v>
      </c>
      <c r="S677" s="76" t="s">
        <v>38</v>
      </c>
    </row>
    <row r="678" s="10" customFormat="1" ht="96" customHeight="1" spans="1:19">
      <c r="A678" s="64">
        <v>3</v>
      </c>
      <c r="B678" s="72" t="s">
        <v>1404</v>
      </c>
      <c r="C678" s="75" t="s">
        <v>800</v>
      </c>
      <c r="D678" s="211" t="s">
        <v>78</v>
      </c>
      <c r="E678" s="81" t="s">
        <v>1400</v>
      </c>
      <c r="F678" s="72" t="s">
        <v>1277</v>
      </c>
      <c r="G678" s="101">
        <v>47.5</v>
      </c>
      <c r="H678" s="101"/>
      <c r="I678" s="101"/>
      <c r="J678" s="101"/>
      <c r="K678" s="101">
        <v>47.5</v>
      </c>
      <c r="L678" s="101">
        <v>47.5</v>
      </c>
      <c r="M678" s="101"/>
      <c r="N678" s="101"/>
      <c r="O678" s="101"/>
      <c r="P678" s="101">
        <v>47.5</v>
      </c>
      <c r="Q678" s="74" t="s">
        <v>926</v>
      </c>
      <c r="R678" s="225" t="s">
        <v>1278</v>
      </c>
      <c r="S678" s="76" t="s">
        <v>38</v>
      </c>
    </row>
    <row r="679" s="10" customFormat="1" ht="52" customHeight="1" spans="1:19">
      <c r="A679" s="58" t="s">
        <v>968</v>
      </c>
      <c r="B679" s="173" t="s">
        <v>1405</v>
      </c>
      <c r="C679" s="206"/>
      <c r="D679" s="174"/>
      <c r="E679" s="206"/>
      <c r="F679" s="207" t="s">
        <v>1406</v>
      </c>
      <c r="G679" s="177">
        <f t="shared" ref="G679:P679" si="99">G680+G682+G693+G697</f>
        <v>2400.85</v>
      </c>
      <c r="H679" s="177">
        <f t="shared" si="99"/>
        <v>0</v>
      </c>
      <c r="I679" s="177">
        <f t="shared" si="99"/>
        <v>0</v>
      </c>
      <c r="J679" s="177">
        <f t="shared" si="99"/>
        <v>0</v>
      </c>
      <c r="K679" s="177">
        <f t="shared" si="99"/>
        <v>2400.85</v>
      </c>
      <c r="L679" s="177">
        <f t="shared" si="99"/>
        <v>2021.85</v>
      </c>
      <c r="M679" s="177">
        <f t="shared" si="99"/>
        <v>0</v>
      </c>
      <c r="N679" s="177">
        <f t="shared" si="99"/>
        <v>0</v>
      </c>
      <c r="O679" s="177">
        <f t="shared" si="99"/>
        <v>0</v>
      </c>
      <c r="P679" s="177">
        <f t="shared" si="99"/>
        <v>2021.85</v>
      </c>
      <c r="Q679" s="175"/>
      <c r="R679" s="175"/>
      <c r="S679" s="218"/>
    </row>
    <row r="680" s="10" customFormat="1" ht="52" customHeight="1" spans="1:19">
      <c r="A680" s="58" t="s">
        <v>23</v>
      </c>
      <c r="B680" s="232" t="s">
        <v>1407</v>
      </c>
      <c r="C680" s="233"/>
      <c r="D680" s="234"/>
      <c r="E680" s="233"/>
      <c r="F680" s="235" t="s">
        <v>1408</v>
      </c>
      <c r="G680" s="236">
        <f t="shared" ref="G680:P680" si="100">G681</f>
        <v>93.85</v>
      </c>
      <c r="H680" s="236">
        <f t="shared" si="100"/>
        <v>0</v>
      </c>
      <c r="I680" s="236">
        <f t="shared" si="100"/>
        <v>0</v>
      </c>
      <c r="J680" s="236">
        <f t="shared" si="100"/>
        <v>0</v>
      </c>
      <c r="K680" s="236">
        <f t="shared" si="100"/>
        <v>93.85</v>
      </c>
      <c r="L680" s="236">
        <f t="shared" si="100"/>
        <v>93.85</v>
      </c>
      <c r="M680" s="236">
        <f t="shared" si="100"/>
        <v>0</v>
      </c>
      <c r="N680" s="236">
        <f t="shared" si="100"/>
        <v>0</v>
      </c>
      <c r="O680" s="236">
        <f t="shared" si="100"/>
        <v>0</v>
      </c>
      <c r="P680" s="236">
        <f t="shared" si="100"/>
        <v>93.85</v>
      </c>
      <c r="Q680" s="237"/>
      <c r="R680" s="237"/>
      <c r="S680" s="218"/>
    </row>
    <row r="681" s="10" customFormat="1" ht="66" customHeight="1" spans="1:19">
      <c r="A681" s="64">
        <v>1</v>
      </c>
      <c r="B681" s="224" t="s">
        <v>1409</v>
      </c>
      <c r="C681" s="225" t="s">
        <v>30</v>
      </c>
      <c r="D681" s="226" t="s">
        <v>1410</v>
      </c>
      <c r="E681" s="225" t="s">
        <v>32</v>
      </c>
      <c r="F681" s="224" t="s">
        <v>1411</v>
      </c>
      <c r="G681" s="228">
        <v>93.85</v>
      </c>
      <c r="H681" s="101"/>
      <c r="I681" s="101"/>
      <c r="J681" s="101"/>
      <c r="K681" s="228">
        <v>93.85</v>
      </c>
      <c r="L681" s="228">
        <v>93.85</v>
      </c>
      <c r="M681" s="101"/>
      <c r="N681" s="101"/>
      <c r="O681" s="101"/>
      <c r="P681" s="228">
        <v>93.85</v>
      </c>
      <c r="Q681" s="229" t="s">
        <v>37</v>
      </c>
      <c r="R681" s="229" t="s">
        <v>1412</v>
      </c>
      <c r="S681" s="76" t="s">
        <v>38</v>
      </c>
    </row>
    <row r="682" s="10" customFormat="1" ht="67" customHeight="1" spans="1:19">
      <c r="A682" s="238" t="s">
        <v>677</v>
      </c>
      <c r="B682" s="239" t="s">
        <v>1413</v>
      </c>
      <c r="C682" s="240"/>
      <c r="D682" s="240"/>
      <c r="E682" s="241"/>
      <c r="F682" s="242" t="s">
        <v>1414</v>
      </c>
      <c r="G682" s="243">
        <f t="shared" ref="G682:P682" si="101">SUM(G683:G692)</f>
        <v>500</v>
      </c>
      <c r="H682" s="243">
        <f t="shared" si="101"/>
        <v>0</v>
      </c>
      <c r="I682" s="243">
        <f t="shared" si="101"/>
        <v>0</v>
      </c>
      <c r="J682" s="243">
        <f t="shared" si="101"/>
        <v>0</v>
      </c>
      <c r="K682" s="243">
        <f t="shared" si="101"/>
        <v>500</v>
      </c>
      <c r="L682" s="243">
        <f t="shared" si="101"/>
        <v>500</v>
      </c>
      <c r="M682" s="243">
        <f t="shared" si="101"/>
        <v>0</v>
      </c>
      <c r="N682" s="243">
        <f t="shared" si="101"/>
        <v>0</v>
      </c>
      <c r="O682" s="243">
        <f t="shared" si="101"/>
        <v>0</v>
      </c>
      <c r="P682" s="243">
        <f t="shared" si="101"/>
        <v>500</v>
      </c>
      <c r="Q682" s="70"/>
      <c r="R682" s="113"/>
      <c r="S682" s="218"/>
    </row>
    <row r="683" s="10" customFormat="1" ht="55" customHeight="1" spans="1:19">
      <c r="A683" s="181">
        <v>1</v>
      </c>
      <c r="B683" s="194" t="s">
        <v>1415</v>
      </c>
      <c r="C683" s="123" t="s">
        <v>826</v>
      </c>
      <c r="D683" s="181" t="s">
        <v>819</v>
      </c>
      <c r="E683" s="182" t="s">
        <v>1306</v>
      </c>
      <c r="F683" s="194" t="s">
        <v>1416</v>
      </c>
      <c r="G683" s="196">
        <v>51.1849</v>
      </c>
      <c r="H683" s="101"/>
      <c r="I683" s="101"/>
      <c r="J683" s="101"/>
      <c r="K683" s="196">
        <v>51.1849</v>
      </c>
      <c r="L683" s="196">
        <v>51.1849</v>
      </c>
      <c r="M683" s="101"/>
      <c r="N683" s="101"/>
      <c r="O683" s="101"/>
      <c r="P683" s="196">
        <v>51.1849</v>
      </c>
      <c r="Q683" s="123" t="s">
        <v>1417</v>
      </c>
      <c r="R683" s="123" t="s">
        <v>828</v>
      </c>
      <c r="S683" s="76" t="s">
        <v>38</v>
      </c>
    </row>
    <row r="684" s="10" customFormat="1" ht="55" customHeight="1" spans="1:19">
      <c r="A684" s="181">
        <v>2</v>
      </c>
      <c r="B684" s="194" t="s">
        <v>1418</v>
      </c>
      <c r="C684" s="123" t="s">
        <v>826</v>
      </c>
      <c r="D684" s="181" t="s">
        <v>819</v>
      </c>
      <c r="E684" s="182" t="s">
        <v>1419</v>
      </c>
      <c r="F684" s="194" t="s">
        <v>1420</v>
      </c>
      <c r="G684" s="196">
        <v>31.0678</v>
      </c>
      <c r="H684" s="101"/>
      <c r="I684" s="101"/>
      <c r="J684" s="101"/>
      <c r="K684" s="196">
        <v>31.0678</v>
      </c>
      <c r="L684" s="196">
        <v>31.0678</v>
      </c>
      <c r="M684" s="101"/>
      <c r="N684" s="101"/>
      <c r="O684" s="101"/>
      <c r="P684" s="196">
        <v>31.0678</v>
      </c>
      <c r="Q684" s="123" t="s">
        <v>1417</v>
      </c>
      <c r="R684" s="123" t="s">
        <v>828</v>
      </c>
      <c r="S684" s="76" t="s">
        <v>38</v>
      </c>
    </row>
    <row r="685" s="10" customFormat="1" ht="55" customHeight="1" spans="1:19">
      <c r="A685" s="181">
        <v>3</v>
      </c>
      <c r="B685" s="194" t="s">
        <v>1421</v>
      </c>
      <c r="C685" s="123" t="s">
        <v>826</v>
      </c>
      <c r="D685" s="181" t="s">
        <v>819</v>
      </c>
      <c r="E685" s="182" t="s">
        <v>1422</v>
      </c>
      <c r="F685" s="194" t="s">
        <v>1423</v>
      </c>
      <c r="G685" s="196">
        <v>23.0399</v>
      </c>
      <c r="H685" s="101"/>
      <c r="I685" s="101"/>
      <c r="J685" s="101"/>
      <c r="K685" s="196">
        <v>23.0399</v>
      </c>
      <c r="L685" s="196">
        <v>23.0399</v>
      </c>
      <c r="M685" s="101"/>
      <c r="N685" s="101"/>
      <c r="O685" s="101"/>
      <c r="P685" s="196">
        <v>23.0399</v>
      </c>
      <c r="Q685" s="123" t="s">
        <v>1417</v>
      </c>
      <c r="R685" s="123" t="s">
        <v>828</v>
      </c>
      <c r="S685" s="76" t="s">
        <v>38</v>
      </c>
    </row>
    <row r="686" s="10" customFormat="1" ht="55" customHeight="1" spans="1:19">
      <c r="A686" s="181">
        <v>4</v>
      </c>
      <c r="B686" s="194" t="s">
        <v>1424</v>
      </c>
      <c r="C686" s="123" t="s">
        <v>826</v>
      </c>
      <c r="D686" s="181" t="s">
        <v>819</v>
      </c>
      <c r="E686" s="182" t="s">
        <v>1425</v>
      </c>
      <c r="F686" s="194" t="s">
        <v>1426</v>
      </c>
      <c r="G686" s="196">
        <v>76.9935</v>
      </c>
      <c r="H686" s="101"/>
      <c r="I686" s="101"/>
      <c r="J686" s="101"/>
      <c r="K686" s="196">
        <v>76.9935</v>
      </c>
      <c r="L686" s="196">
        <v>76.9935</v>
      </c>
      <c r="M686" s="101"/>
      <c r="N686" s="101"/>
      <c r="O686" s="101"/>
      <c r="P686" s="196">
        <v>76.9935</v>
      </c>
      <c r="Q686" s="123" t="s">
        <v>1417</v>
      </c>
      <c r="R686" s="123" t="s">
        <v>828</v>
      </c>
      <c r="S686" s="76" t="s">
        <v>38</v>
      </c>
    </row>
    <row r="687" s="10" customFormat="1" ht="55" customHeight="1" spans="1:19">
      <c r="A687" s="181">
        <v>5</v>
      </c>
      <c r="B687" s="194" t="s">
        <v>1427</v>
      </c>
      <c r="C687" s="123" t="s">
        <v>826</v>
      </c>
      <c r="D687" s="181" t="s">
        <v>819</v>
      </c>
      <c r="E687" s="182" t="s">
        <v>1428</v>
      </c>
      <c r="F687" s="194" t="s">
        <v>1429</v>
      </c>
      <c r="G687" s="196">
        <v>107.233</v>
      </c>
      <c r="H687" s="101"/>
      <c r="I687" s="101"/>
      <c r="J687" s="101"/>
      <c r="K687" s="196">
        <v>107.233</v>
      </c>
      <c r="L687" s="196">
        <v>107.233</v>
      </c>
      <c r="M687" s="101"/>
      <c r="N687" s="101"/>
      <c r="O687" s="101"/>
      <c r="P687" s="196">
        <v>107.233</v>
      </c>
      <c r="Q687" s="123" t="s">
        <v>1417</v>
      </c>
      <c r="R687" s="123" t="s">
        <v>828</v>
      </c>
      <c r="S687" s="76" t="s">
        <v>38</v>
      </c>
    </row>
    <row r="688" s="10" customFormat="1" ht="55" customHeight="1" spans="1:19">
      <c r="A688" s="181">
        <v>6</v>
      </c>
      <c r="B688" s="194" t="s">
        <v>1430</v>
      </c>
      <c r="C688" s="123" t="s">
        <v>826</v>
      </c>
      <c r="D688" s="181" t="s">
        <v>819</v>
      </c>
      <c r="E688" s="182" t="s">
        <v>1431</v>
      </c>
      <c r="F688" s="194" t="s">
        <v>1432</v>
      </c>
      <c r="G688" s="196">
        <v>28.3658</v>
      </c>
      <c r="H688" s="101"/>
      <c r="I688" s="101"/>
      <c r="J688" s="101"/>
      <c r="K688" s="196">
        <v>28.3658</v>
      </c>
      <c r="L688" s="196">
        <v>28.3658</v>
      </c>
      <c r="M688" s="101"/>
      <c r="N688" s="101"/>
      <c r="O688" s="101"/>
      <c r="P688" s="196">
        <v>28.3658</v>
      </c>
      <c r="Q688" s="123" t="s">
        <v>1417</v>
      </c>
      <c r="R688" s="123" t="s">
        <v>828</v>
      </c>
      <c r="S688" s="76" t="s">
        <v>38</v>
      </c>
    </row>
    <row r="689" s="10" customFormat="1" ht="55" customHeight="1" spans="1:19">
      <c r="A689" s="181">
        <v>7</v>
      </c>
      <c r="B689" s="194" t="s">
        <v>1433</v>
      </c>
      <c r="C689" s="123" t="s">
        <v>826</v>
      </c>
      <c r="D689" s="181" t="s">
        <v>819</v>
      </c>
      <c r="E689" s="182" t="s">
        <v>1434</v>
      </c>
      <c r="F689" s="194" t="s">
        <v>1435</v>
      </c>
      <c r="G689" s="196">
        <v>25.5883</v>
      </c>
      <c r="H689" s="101"/>
      <c r="I689" s="101"/>
      <c r="J689" s="101"/>
      <c r="K689" s="196">
        <v>25.5883</v>
      </c>
      <c r="L689" s="196">
        <v>25.5883</v>
      </c>
      <c r="M689" s="101"/>
      <c r="N689" s="101"/>
      <c r="O689" s="101"/>
      <c r="P689" s="196">
        <v>25.5883</v>
      </c>
      <c r="Q689" s="123" t="s">
        <v>1417</v>
      </c>
      <c r="R689" s="123" t="s">
        <v>828</v>
      </c>
      <c r="S689" s="76" t="s">
        <v>38</v>
      </c>
    </row>
    <row r="690" s="10" customFormat="1" ht="55" customHeight="1" spans="1:19">
      <c r="A690" s="181">
        <v>8</v>
      </c>
      <c r="B690" s="194" t="s">
        <v>1436</v>
      </c>
      <c r="C690" s="123" t="s">
        <v>826</v>
      </c>
      <c r="D690" s="181" t="s">
        <v>819</v>
      </c>
      <c r="E690" s="182" t="s">
        <v>1437</v>
      </c>
      <c r="F690" s="194" t="s">
        <v>1438</v>
      </c>
      <c r="G690" s="196">
        <v>87.7699</v>
      </c>
      <c r="H690" s="101"/>
      <c r="I690" s="101"/>
      <c r="J690" s="101"/>
      <c r="K690" s="196">
        <v>87.7699</v>
      </c>
      <c r="L690" s="196">
        <v>87.7699</v>
      </c>
      <c r="M690" s="101"/>
      <c r="N690" s="101"/>
      <c r="O690" s="101"/>
      <c r="P690" s="196">
        <v>87.7699</v>
      </c>
      <c r="Q690" s="123" t="s">
        <v>1417</v>
      </c>
      <c r="R690" s="123" t="s">
        <v>828</v>
      </c>
      <c r="S690" s="76" t="s">
        <v>38</v>
      </c>
    </row>
    <row r="691" s="10" customFormat="1" ht="55" customHeight="1" spans="1:19">
      <c r="A691" s="181">
        <v>9</v>
      </c>
      <c r="B691" s="194" t="s">
        <v>1439</v>
      </c>
      <c r="C691" s="123" t="s">
        <v>826</v>
      </c>
      <c r="D691" s="181" t="s">
        <v>819</v>
      </c>
      <c r="E691" s="182" t="s">
        <v>860</v>
      </c>
      <c r="F691" s="194" t="s">
        <v>1440</v>
      </c>
      <c r="G691" s="196">
        <v>54.593</v>
      </c>
      <c r="H691" s="101"/>
      <c r="I691" s="101"/>
      <c r="J691" s="101"/>
      <c r="K691" s="196">
        <v>54.593</v>
      </c>
      <c r="L691" s="196">
        <v>54.593</v>
      </c>
      <c r="M691" s="101"/>
      <c r="N691" s="101"/>
      <c r="O691" s="101"/>
      <c r="P691" s="196">
        <v>54.593</v>
      </c>
      <c r="Q691" s="123" t="s">
        <v>1417</v>
      </c>
      <c r="R691" s="123" t="s">
        <v>828</v>
      </c>
      <c r="S691" s="76" t="s">
        <v>38</v>
      </c>
    </row>
    <row r="692" s="10" customFormat="1" ht="55" customHeight="1" spans="1:19">
      <c r="A692" s="181">
        <v>10</v>
      </c>
      <c r="B692" s="194" t="s">
        <v>1441</v>
      </c>
      <c r="C692" s="123" t="s">
        <v>826</v>
      </c>
      <c r="D692" s="181" t="s">
        <v>819</v>
      </c>
      <c r="E692" s="182" t="s">
        <v>1012</v>
      </c>
      <c r="F692" s="194" t="s">
        <v>1442</v>
      </c>
      <c r="G692" s="196">
        <v>14.1639</v>
      </c>
      <c r="H692" s="101"/>
      <c r="I692" s="101"/>
      <c r="J692" s="101"/>
      <c r="K692" s="196">
        <v>14.1639</v>
      </c>
      <c r="L692" s="196">
        <v>14.1639</v>
      </c>
      <c r="M692" s="101"/>
      <c r="N692" s="101"/>
      <c r="O692" s="101"/>
      <c r="P692" s="196">
        <v>14.1639</v>
      </c>
      <c r="Q692" s="123" t="s">
        <v>1417</v>
      </c>
      <c r="R692" s="123" t="s">
        <v>828</v>
      </c>
      <c r="S692" s="76" t="s">
        <v>38</v>
      </c>
    </row>
    <row r="693" s="10" customFormat="1" ht="48" customHeight="1" spans="1:19">
      <c r="A693" s="67" t="s">
        <v>698</v>
      </c>
      <c r="B693" s="62" t="s">
        <v>1443</v>
      </c>
      <c r="C693" s="143"/>
      <c r="D693" s="65"/>
      <c r="E693" s="143"/>
      <c r="F693" s="62" t="s">
        <v>1444</v>
      </c>
      <c r="G693" s="102">
        <f t="shared" ref="G693:P693" si="102">G694+G695+G696</f>
        <v>1500</v>
      </c>
      <c r="H693" s="102">
        <f t="shared" si="102"/>
        <v>0</v>
      </c>
      <c r="I693" s="102">
        <f t="shared" si="102"/>
        <v>0</v>
      </c>
      <c r="J693" s="102">
        <f t="shared" si="102"/>
        <v>0</v>
      </c>
      <c r="K693" s="102">
        <f t="shared" si="102"/>
        <v>1500</v>
      </c>
      <c r="L693" s="102">
        <f t="shared" si="102"/>
        <v>1121</v>
      </c>
      <c r="M693" s="102">
        <f t="shared" si="102"/>
        <v>0</v>
      </c>
      <c r="N693" s="102">
        <f t="shared" si="102"/>
        <v>0</v>
      </c>
      <c r="O693" s="102">
        <f t="shared" si="102"/>
        <v>0</v>
      </c>
      <c r="P693" s="102">
        <f t="shared" si="102"/>
        <v>1121</v>
      </c>
      <c r="Q693" s="135"/>
      <c r="R693" s="135"/>
      <c r="S693" s="218"/>
    </row>
    <row r="694" s="10" customFormat="1" ht="97" customHeight="1" spans="1:19">
      <c r="A694" s="80">
        <v>1</v>
      </c>
      <c r="B694" s="72" t="s">
        <v>1445</v>
      </c>
      <c r="C694" s="83" t="s">
        <v>30</v>
      </c>
      <c r="D694" s="211" t="s">
        <v>31</v>
      </c>
      <c r="E694" s="90" t="s">
        <v>1446</v>
      </c>
      <c r="F694" s="72" t="s">
        <v>1447</v>
      </c>
      <c r="G694" s="73">
        <v>300</v>
      </c>
      <c r="H694" s="101"/>
      <c r="I694" s="101"/>
      <c r="J694" s="101"/>
      <c r="K694" s="73">
        <v>300</v>
      </c>
      <c r="L694" s="73">
        <v>300</v>
      </c>
      <c r="M694" s="101"/>
      <c r="N694" s="101"/>
      <c r="O694" s="101"/>
      <c r="P694" s="73">
        <v>300</v>
      </c>
      <c r="Q694" s="74" t="s">
        <v>1448</v>
      </c>
      <c r="R694" s="74" t="s">
        <v>1448</v>
      </c>
      <c r="S694" s="76" t="s">
        <v>38</v>
      </c>
    </row>
    <row r="695" s="10" customFormat="1" ht="101.25" spans="1:19">
      <c r="A695" s="80">
        <v>2</v>
      </c>
      <c r="B695" s="72" t="s">
        <v>1449</v>
      </c>
      <c r="C695" s="83" t="s">
        <v>30</v>
      </c>
      <c r="D695" s="211" t="s">
        <v>31</v>
      </c>
      <c r="E695" s="72" t="s">
        <v>1450</v>
      </c>
      <c r="F695" s="72" t="s">
        <v>1451</v>
      </c>
      <c r="G695" s="73">
        <v>300</v>
      </c>
      <c r="H695" s="101"/>
      <c r="I695" s="101"/>
      <c r="J695" s="101"/>
      <c r="K695" s="73">
        <v>300</v>
      </c>
      <c r="L695" s="73">
        <f>300-184</f>
        <v>116</v>
      </c>
      <c r="M695" s="101"/>
      <c r="N695" s="101"/>
      <c r="O695" s="101"/>
      <c r="P695" s="73">
        <f>300-184</f>
        <v>116</v>
      </c>
      <c r="Q695" s="74" t="s">
        <v>1448</v>
      </c>
      <c r="R695" s="74" t="s">
        <v>1448</v>
      </c>
      <c r="S695" s="76" t="s">
        <v>38</v>
      </c>
    </row>
    <row r="696" s="10" customFormat="1" ht="121.5" spans="1:19">
      <c r="A696" s="80">
        <v>3</v>
      </c>
      <c r="B696" s="72" t="s">
        <v>1452</v>
      </c>
      <c r="C696" s="83" t="s">
        <v>30</v>
      </c>
      <c r="D696" s="211" t="s">
        <v>31</v>
      </c>
      <c r="E696" s="72" t="s">
        <v>1453</v>
      </c>
      <c r="F696" s="72" t="s">
        <v>1454</v>
      </c>
      <c r="G696" s="140">
        <v>900</v>
      </c>
      <c r="H696" s="101"/>
      <c r="I696" s="101"/>
      <c r="J696" s="101"/>
      <c r="K696" s="140">
        <v>900</v>
      </c>
      <c r="L696" s="140">
        <f>900-195</f>
        <v>705</v>
      </c>
      <c r="M696" s="101"/>
      <c r="N696" s="101"/>
      <c r="O696" s="101"/>
      <c r="P696" s="140">
        <f>900-195</f>
        <v>705</v>
      </c>
      <c r="Q696" s="74" t="s">
        <v>1448</v>
      </c>
      <c r="R696" s="74" t="s">
        <v>1448</v>
      </c>
      <c r="S696" s="76" t="s">
        <v>38</v>
      </c>
    </row>
    <row r="697" s="10" customFormat="1" ht="54" customHeight="1" spans="1:19">
      <c r="A697" s="58" t="s">
        <v>705</v>
      </c>
      <c r="B697" s="62" t="s">
        <v>1455</v>
      </c>
      <c r="C697" s="61"/>
      <c r="D697" s="244"/>
      <c r="E697" s="245"/>
      <c r="F697" s="62" t="s">
        <v>1456</v>
      </c>
      <c r="G697" s="177">
        <f t="shared" ref="G697:P697" si="103">G698+G699</f>
        <v>307</v>
      </c>
      <c r="H697" s="177">
        <f t="shared" si="103"/>
        <v>0</v>
      </c>
      <c r="I697" s="177">
        <f t="shared" si="103"/>
        <v>0</v>
      </c>
      <c r="J697" s="177">
        <f t="shared" si="103"/>
        <v>0</v>
      </c>
      <c r="K697" s="177">
        <f t="shared" si="103"/>
        <v>307</v>
      </c>
      <c r="L697" s="177">
        <f t="shared" si="103"/>
        <v>307</v>
      </c>
      <c r="M697" s="177">
        <f t="shared" si="103"/>
        <v>0</v>
      </c>
      <c r="N697" s="177">
        <f t="shared" si="103"/>
        <v>0</v>
      </c>
      <c r="O697" s="177">
        <f t="shared" si="103"/>
        <v>0</v>
      </c>
      <c r="P697" s="177">
        <f t="shared" si="103"/>
        <v>307</v>
      </c>
      <c r="Q697" s="143"/>
      <c r="R697" s="143"/>
      <c r="S697" s="218"/>
    </row>
    <row r="698" s="10" customFormat="1" ht="63" customHeight="1" spans="1:19">
      <c r="A698" s="80">
        <v>1</v>
      </c>
      <c r="B698" s="187" t="s">
        <v>1314</v>
      </c>
      <c r="C698" s="193" t="s">
        <v>30</v>
      </c>
      <c r="D698" s="246" t="s">
        <v>1368</v>
      </c>
      <c r="E698" s="193" t="s">
        <v>1457</v>
      </c>
      <c r="F698" s="193" t="s">
        <v>1316</v>
      </c>
      <c r="G698" s="140">
        <v>47</v>
      </c>
      <c r="H698" s="101"/>
      <c r="I698" s="101"/>
      <c r="J698" s="101"/>
      <c r="K698" s="140">
        <v>47</v>
      </c>
      <c r="L698" s="140">
        <v>47</v>
      </c>
      <c r="M698" s="101"/>
      <c r="N698" s="101"/>
      <c r="O698" s="101"/>
      <c r="P698" s="140">
        <v>47</v>
      </c>
      <c r="Q698" s="193" t="s">
        <v>897</v>
      </c>
      <c r="R698" s="75" t="s">
        <v>56</v>
      </c>
      <c r="S698" s="76" t="s">
        <v>38</v>
      </c>
    </row>
    <row r="699" s="10" customFormat="1" ht="63" customHeight="1" spans="1:19">
      <c r="A699" s="80">
        <v>2</v>
      </c>
      <c r="B699" s="187" t="s">
        <v>1458</v>
      </c>
      <c r="C699" s="193" t="s">
        <v>30</v>
      </c>
      <c r="D699" s="246" t="s">
        <v>1368</v>
      </c>
      <c r="E699" s="193" t="s">
        <v>994</v>
      </c>
      <c r="F699" s="193" t="s">
        <v>1459</v>
      </c>
      <c r="G699" s="140">
        <v>260</v>
      </c>
      <c r="H699" s="101"/>
      <c r="I699" s="101"/>
      <c r="J699" s="101"/>
      <c r="K699" s="140">
        <v>260</v>
      </c>
      <c r="L699" s="140">
        <v>260</v>
      </c>
      <c r="M699" s="101"/>
      <c r="N699" s="101"/>
      <c r="O699" s="101"/>
      <c r="P699" s="140">
        <v>260</v>
      </c>
      <c r="Q699" s="229" t="s">
        <v>901</v>
      </c>
      <c r="R699" s="229" t="s">
        <v>53</v>
      </c>
      <c r="S699" s="76" t="s">
        <v>38</v>
      </c>
    </row>
    <row r="700" s="10" customFormat="1" ht="43" customHeight="1" spans="1:19">
      <c r="A700" s="67" t="s">
        <v>985</v>
      </c>
      <c r="B700" s="62" t="s">
        <v>1460</v>
      </c>
      <c r="C700" s="143"/>
      <c r="D700" s="65"/>
      <c r="E700" s="143"/>
      <c r="F700" s="62" t="s">
        <v>1461</v>
      </c>
      <c r="G700" s="102">
        <f t="shared" ref="G700:P700" si="104">G701</f>
        <v>99.68</v>
      </c>
      <c r="H700" s="102">
        <f t="shared" si="104"/>
        <v>0</v>
      </c>
      <c r="I700" s="102">
        <f t="shared" si="104"/>
        <v>0</v>
      </c>
      <c r="J700" s="102">
        <f t="shared" si="104"/>
        <v>0</v>
      </c>
      <c r="K700" s="102">
        <f t="shared" si="104"/>
        <v>99.68</v>
      </c>
      <c r="L700" s="102">
        <f t="shared" si="104"/>
        <v>99.68</v>
      </c>
      <c r="M700" s="102">
        <f t="shared" si="104"/>
        <v>0</v>
      </c>
      <c r="N700" s="102">
        <f t="shared" si="104"/>
        <v>0</v>
      </c>
      <c r="O700" s="102">
        <f t="shared" si="104"/>
        <v>0</v>
      </c>
      <c r="P700" s="102">
        <f t="shared" si="104"/>
        <v>99.68</v>
      </c>
      <c r="Q700" s="135"/>
      <c r="R700" s="135"/>
      <c r="S700" s="218"/>
    </row>
    <row r="701" s="10" customFormat="1" ht="60" customHeight="1" spans="1:19">
      <c r="A701" s="64">
        <v>1</v>
      </c>
      <c r="B701" s="72" t="s">
        <v>1305</v>
      </c>
      <c r="C701" s="123" t="s">
        <v>30</v>
      </c>
      <c r="D701" s="64" t="s">
        <v>31</v>
      </c>
      <c r="E701" s="74" t="s">
        <v>1306</v>
      </c>
      <c r="F701" s="72" t="s">
        <v>1462</v>
      </c>
      <c r="G701" s="101">
        <v>99.68</v>
      </c>
      <c r="H701" s="101"/>
      <c r="I701" s="101"/>
      <c r="J701" s="101"/>
      <c r="K701" s="101">
        <v>99.68</v>
      </c>
      <c r="L701" s="101">
        <v>99.68</v>
      </c>
      <c r="M701" s="101"/>
      <c r="N701" s="101"/>
      <c r="O701" s="101"/>
      <c r="P701" s="101">
        <v>99.68</v>
      </c>
      <c r="Q701" s="99" t="s">
        <v>901</v>
      </c>
      <c r="R701" s="99" t="s">
        <v>50</v>
      </c>
      <c r="S701" s="76" t="s">
        <v>38</v>
      </c>
    </row>
    <row r="702" s="10" customFormat="1" ht="60" customHeight="1" spans="1:19">
      <c r="A702" s="58" t="s">
        <v>1124</v>
      </c>
      <c r="B702" s="207" t="s">
        <v>1125</v>
      </c>
      <c r="C702" s="206"/>
      <c r="D702" s="174"/>
      <c r="E702" s="206"/>
      <c r="F702" s="207" t="s">
        <v>1463</v>
      </c>
      <c r="G702" s="177">
        <f t="shared" ref="G702:P702" si="105">G703+G704+G705</f>
        <v>473.41</v>
      </c>
      <c r="H702" s="177">
        <f t="shared" si="105"/>
        <v>0</v>
      </c>
      <c r="I702" s="177">
        <f t="shared" si="105"/>
        <v>0</v>
      </c>
      <c r="J702" s="177">
        <f t="shared" si="105"/>
        <v>0</v>
      </c>
      <c r="K702" s="177">
        <f t="shared" si="105"/>
        <v>473.41</v>
      </c>
      <c r="L702" s="177">
        <f t="shared" si="105"/>
        <v>433.41</v>
      </c>
      <c r="M702" s="177">
        <f t="shared" si="105"/>
        <v>0</v>
      </c>
      <c r="N702" s="177">
        <f t="shared" si="105"/>
        <v>0</v>
      </c>
      <c r="O702" s="177">
        <f t="shared" si="105"/>
        <v>0</v>
      </c>
      <c r="P702" s="177">
        <f t="shared" si="105"/>
        <v>433.41</v>
      </c>
      <c r="Q702" s="206"/>
      <c r="R702" s="206"/>
      <c r="S702" s="218"/>
    </row>
    <row r="703" s="10" customFormat="1" ht="60.75" spans="1:19">
      <c r="A703" s="80">
        <v>1</v>
      </c>
      <c r="B703" s="247" t="s">
        <v>1464</v>
      </c>
      <c r="C703" s="123" t="s">
        <v>30</v>
      </c>
      <c r="D703" s="64" t="s">
        <v>31</v>
      </c>
      <c r="E703" s="72" t="s">
        <v>1465</v>
      </c>
      <c r="F703" s="187" t="s">
        <v>1466</v>
      </c>
      <c r="G703" s="140">
        <v>233.7</v>
      </c>
      <c r="H703" s="101"/>
      <c r="I703" s="101"/>
      <c r="J703" s="101"/>
      <c r="K703" s="140">
        <v>233.7</v>
      </c>
      <c r="L703" s="140">
        <f>P703</f>
        <v>193.7</v>
      </c>
      <c r="M703" s="101"/>
      <c r="N703" s="101"/>
      <c r="O703" s="101"/>
      <c r="P703" s="140">
        <f>233.7-40</f>
        <v>193.7</v>
      </c>
      <c r="Q703" s="74" t="s">
        <v>37</v>
      </c>
      <c r="R703" s="74" t="s">
        <v>1465</v>
      </c>
      <c r="S703" s="76" t="s">
        <v>38</v>
      </c>
    </row>
    <row r="704" s="10" customFormat="1" ht="40.5" spans="1:19">
      <c r="A704" s="80">
        <v>2</v>
      </c>
      <c r="B704" s="187" t="s">
        <v>1467</v>
      </c>
      <c r="C704" s="123" t="s">
        <v>30</v>
      </c>
      <c r="D704" s="64" t="s">
        <v>31</v>
      </c>
      <c r="E704" s="74" t="s">
        <v>1468</v>
      </c>
      <c r="F704" s="247" t="s">
        <v>1469</v>
      </c>
      <c r="G704" s="140">
        <v>200.71</v>
      </c>
      <c r="H704" s="101"/>
      <c r="I704" s="101"/>
      <c r="J704" s="101"/>
      <c r="K704" s="140">
        <v>200.71</v>
      </c>
      <c r="L704" s="140">
        <v>200.71</v>
      </c>
      <c r="M704" s="101"/>
      <c r="N704" s="101"/>
      <c r="O704" s="101"/>
      <c r="P704" s="140">
        <v>200.71</v>
      </c>
      <c r="Q704" s="74" t="s">
        <v>897</v>
      </c>
      <c r="R704" s="74" t="s">
        <v>1468</v>
      </c>
      <c r="S704" s="76" t="s">
        <v>38</v>
      </c>
    </row>
    <row r="705" s="10" customFormat="1" ht="60.75" spans="1:19">
      <c r="A705" s="64">
        <v>3</v>
      </c>
      <c r="B705" s="150" t="s">
        <v>1470</v>
      </c>
      <c r="C705" s="123" t="s">
        <v>30</v>
      </c>
      <c r="D705" s="60" t="s">
        <v>31</v>
      </c>
      <c r="E705" s="123" t="s">
        <v>1471</v>
      </c>
      <c r="F705" s="248" t="s">
        <v>1472</v>
      </c>
      <c r="G705" s="147">
        <v>39</v>
      </c>
      <c r="H705" s="101"/>
      <c r="I705" s="101"/>
      <c r="J705" s="101"/>
      <c r="K705" s="147">
        <v>39</v>
      </c>
      <c r="L705" s="147">
        <v>39</v>
      </c>
      <c r="M705" s="101"/>
      <c r="N705" s="101"/>
      <c r="O705" s="101"/>
      <c r="P705" s="147">
        <v>39</v>
      </c>
      <c r="Q705" s="123" t="s">
        <v>1281</v>
      </c>
      <c r="R705" s="123" t="s">
        <v>1281</v>
      </c>
      <c r="S705" s="76" t="s">
        <v>38</v>
      </c>
    </row>
    <row r="706" ht="79" customHeight="1" spans="1:19">
      <c r="A706" s="49" t="s">
        <v>1473</v>
      </c>
      <c r="B706" s="45"/>
      <c r="C706" s="45"/>
      <c r="D706" s="46"/>
      <c r="E706" s="249"/>
      <c r="F706" s="250"/>
      <c r="G706" s="201">
        <f t="shared" ref="G706:P706" si="106">G707+G712+G714</f>
        <v>95.23</v>
      </c>
      <c r="H706" s="201">
        <f t="shared" si="106"/>
        <v>55.41</v>
      </c>
      <c r="I706" s="201">
        <f t="shared" si="106"/>
        <v>9.4</v>
      </c>
      <c r="J706" s="201">
        <f t="shared" si="106"/>
        <v>25</v>
      </c>
      <c r="K706" s="201">
        <f t="shared" si="106"/>
        <v>0</v>
      </c>
      <c r="L706" s="201">
        <f t="shared" si="106"/>
        <v>95.23</v>
      </c>
      <c r="M706" s="201">
        <f t="shared" si="106"/>
        <v>60.83</v>
      </c>
      <c r="N706" s="201">
        <f t="shared" si="106"/>
        <v>9.4</v>
      </c>
      <c r="O706" s="201">
        <f t="shared" si="106"/>
        <v>25</v>
      </c>
      <c r="P706" s="201">
        <f t="shared" si="106"/>
        <v>0</v>
      </c>
      <c r="Q706" s="251"/>
      <c r="R706" s="251"/>
      <c r="S706" s="212"/>
    </row>
    <row r="707" ht="55" customHeight="1" spans="1:19">
      <c r="A707" s="58" t="s">
        <v>20</v>
      </c>
      <c r="B707" s="173" t="s">
        <v>1135</v>
      </c>
      <c r="C707" s="88"/>
      <c r="D707" s="174"/>
      <c r="E707" s="175"/>
      <c r="F707" s="176" t="s">
        <v>1474</v>
      </c>
      <c r="G707" s="177">
        <f t="shared" ref="G707:P707" si="107">G708+G710</f>
        <v>50.31</v>
      </c>
      <c r="H707" s="177">
        <f t="shared" si="107"/>
        <v>25.31</v>
      </c>
      <c r="I707" s="177">
        <f t="shared" si="107"/>
        <v>0</v>
      </c>
      <c r="J707" s="177">
        <f t="shared" si="107"/>
        <v>25</v>
      </c>
      <c r="K707" s="177">
        <f t="shared" si="107"/>
        <v>0</v>
      </c>
      <c r="L707" s="177">
        <f t="shared" si="107"/>
        <v>50.31</v>
      </c>
      <c r="M707" s="177">
        <f t="shared" si="107"/>
        <v>25.31</v>
      </c>
      <c r="N707" s="177">
        <f t="shared" si="107"/>
        <v>0</v>
      </c>
      <c r="O707" s="177">
        <f t="shared" si="107"/>
        <v>25</v>
      </c>
      <c r="P707" s="177">
        <f t="shared" si="107"/>
        <v>0</v>
      </c>
      <c r="Q707" s="88"/>
      <c r="R707" s="252"/>
      <c r="S707" s="212"/>
    </row>
    <row r="708" ht="61" customHeight="1" spans="1:19">
      <c r="A708" s="58" t="s">
        <v>23</v>
      </c>
      <c r="B708" s="173" t="s">
        <v>1142</v>
      </c>
      <c r="C708" s="88"/>
      <c r="D708" s="174"/>
      <c r="E708" s="175"/>
      <c r="F708" s="176" t="s">
        <v>1475</v>
      </c>
      <c r="G708" s="177">
        <f t="shared" ref="G708:P708" si="108">G709</f>
        <v>24.31</v>
      </c>
      <c r="H708" s="177">
        <f t="shared" si="108"/>
        <v>24.31</v>
      </c>
      <c r="I708" s="177">
        <f t="shared" si="108"/>
        <v>0</v>
      </c>
      <c r="J708" s="177">
        <f t="shared" si="108"/>
        <v>0</v>
      </c>
      <c r="K708" s="177">
        <f t="shared" si="108"/>
        <v>0</v>
      </c>
      <c r="L708" s="177">
        <f t="shared" si="108"/>
        <v>24.31</v>
      </c>
      <c r="M708" s="177">
        <f t="shared" si="108"/>
        <v>24.31</v>
      </c>
      <c r="N708" s="177">
        <f t="shared" si="108"/>
        <v>0</v>
      </c>
      <c r="O708" s="177">
        <f t="shared" si="108"/>
        <v>0</v>
      </c>
      <c r="P708" s="177">
        <f t="shared" si="108"/>
        <v>0</v>
      </c>
      <c r="Q708" s="88"/>
      <c r="R708" s="252"/>
      <c r="S708" s="212"/>
    </row>
    <row r="709" ht="67" customHeight="1" spans="1:19">
      <c r="A709" s="64">
        <v>1</v>
      </c>
      <c r="B709" s="72" t="s">
        <v>889</v>
      </c>
      <c r="C709" s="74" t="s">
        <v>30</v>
      </c>
      <c r="D709" s="81" t="s">
        <v>1140</v>
      </c>
      <c r="E709" s="74" t="s">
        <v>75</v>
      </c>
      <c r="F709" s="72" t="s">
        <v>1476</v>
      </c>
      <c r="G709" s="101">
        <v>24.31</v>
      </c>
      <c r="H709" s="101">
        <f>20+1.5+1.5+1.31</f>
        <v>24.31</v>
      </c>
      <c r="I709" s="101"/>
      <c r="J709" s="101"/>
      <c r="K709" s="101"/>
      <c r="L709" s="101">
        <v>24.31</v>
      </c>
      <c r="M709" s="101">
        <f>20+1.5+1.5+1.31</f>
        <v>24.31</v>
      </c>
      <c r="N709" s="101"/>
      <c r="O709" s="101"/>
      <c r="P709" s="101"/>
      <c r="Q709" s="99" t="s">
        <v>37</v>
      </c>
      <c r="R709" s="74" t="s">
        <v>1146</v>
      </c>
      <c r="S709" s="76" t="s">
        <v>38</v>
      </c>
    </row>
    <row r="710" ht="58" customHeight="1" spans="1:19">
      <c r="A710" s="58" t="s">
        <v>677</v>
      </c>
      <c r="B710" s="173" t="s">
        <v>1259</v>
      </c>
      <c r="C710" s="88"/>
      <c r="D710" s="174"/>
      <c r="E710" s="175"/>
      <c r="F710" s="62" t="s">
        <v>1477</v>
      </c>
      <c r="G710" s="177">
        <f t="shared" ref="G710:P710" si="109">SUM(G711:G711)</f>
        <v>26</v>
      </c>
      <c r="H710" s="177">
        <f t="shared" si="109"/>
        <v>1</v>
      </c>
      <c r="I710" s="177">
        <f t="shared" si="109"/>
        <v>0</v>
      </c>
      <c r="J710" s="177">
        <f t="shared" si="109"/>
        <v>25</v>
      </c>
      <c r="K710" s="177">
        <f t="shared" si="109"/>
        <v>0</v>
      </c>
      <c r="L710" s="177">
        <f t="shared" si="109"/>
        <v>26</v>
      </c>
      <c r="M710" s="177">
        <f t="shared" si="109"/>
        <v>1</v>
      </c>
      <c r="N710" s="177">
        <f t="shared" si="109"/>
        <v>0</v>
      </c>
      <c r="O710" s="177">
        <f t="shared" si="109"/>
        <v>25</v>
      </c>
      <c r="P710" s="177">
        <f t="shared" si="109"/>
        <v>0</v>
      </c>
      <c r="Q710" s="143"/>
      <c r="R710" s="88"/>
      <c r="S710" s="212"/>
    </row>
    <row r="711" ht="99" customHeight="1" spans="1:19">
      <c r="A711" s="80">
        <v>1</v>
      </c>
      <c r="B711" s="72" t="s">
        <v>1478</v>
      </c>
      <c r="C711" s="74" t="s">
        <v>30</v>
      </c>
      <c r="D711" s="81" t="s">
        <v>1140</v>
      </c>
      <c r="E711" s="74" t="s">
        <v>965</v>
      </c>
      <c r="F711" s="72" t="s">
        <v>1479</v>
      </c>
      <c r="G711" s="101">
        <v>26</v>
      </c>
      <c r="H711" s="101">
        <v>1</v>
      </c>
      <c r="I711" s="101"/>
      <c r="J711" s="101">
        <v>25</v>
      </c>
      <c r="K711" s="101"/>
      <c r="L711" s="101">
        <v>26</v>
      </c>
      <c r="M711" s="101">
        <v>1</v>
      </c>
      <c r="N711" s="101"/>
      <c r="O711" s="101">
        <v>25</v>
      </c>
      <c r="P711" s="101"/>
      <c r="Q711" s="99" t="s">
        <v>1480</v>
      </c>
      <c r="R711" s="99" t="s">
        <v>1480</v>
      </c>
      <c r="S711" s="76" t="s">
        <v>38</v>
      </c>
    </row>
    <row r="712" ht="48" customHeight="1" spans="1:19">
      <c r="A712" s="58" t="s">
        <v>918</v>
      </c>
      <c r="B712" s="173" t="s">
        <v>1284</v>
      </c>
      <c r="C712" s="88"/>
      <c r="D712" s="174"/>
      <c r="E712" s="175"/>
      <c r="F712" s="173" t="s">
        <v>1481</v>
      </c>
      <c r="G712" s="177">
        <f t="shared" ref="G712:P712" si="110">G713</f>
        <v>5.42</v>
      </c>
      <c r="H712" s="177">
        <f t="shared" si="110"/>
        <v>0</v>
      </c>
      <c r="I712" s="177">
        <f t="shared" si="110"/>
        <v>0</v>
      </c>
      <c r="J712" s="177">
        <f t="shared" si="110"/>
        <v>0</v>
      </c>
      <c r="K712" s="177">
        <f t="shared" si="110"/>
        <v>0</v>
      </c>
      <c r="L712" s="177">
        <f t="shared" si="110"/>
        <v>5.42</v>
      </c>
      <c r="M712" s="177">
        <f t="shared" si="110"/>
        <v>5.42</v>
      </c>
      <c r="N712" s="177">
        <f t="shared" si="110"/>
        <v>0</v>
      </c>
      <c r="O712" s="177">
        <f t="shared" si="110"/>
        <v>0</v>
      </c>
      <c r="P712" s="177">
        <f t="shared" si="110"/>
        <v>0</v>
      </c>
      <c r="Q712" s="189"/>
      <c r="R712" s="189"/>
      <c r="S712" s="212"/>
    </row>
    <row r="713" ht="64" customHeight="1" spans="1:19">
      <c r="A713" s="70">
        <v>1</v>
      </c>
      <c r="B713" s="82" t="s">
        <v>1482</v>
      </c>
      <c r="C713" s="74" t="s">
        <v>818</v>
      </c>
      <c r="D713" s="81" t="s">
        <v>1140</v>
      </c>
      <c r="E713" s="74" t="s">
        <v>1483</v>
      </c>
      <c r="F713" s="253" t="s">
        <v>1484</v>
      </c>
      <c r="G713" s="101">
        <v>5.42</v>
      </c>
      <c r="H713" s="101"/>
      <c r="I713" s="101"/>
      <c r="J713" s="101"/>
      <c r="K713" s="101"/>
      <c r="L713" s="101">
        <v>5.42</v>
      </c>
      <c r="M713" s="101">
        <f>2.26+1.81+1.35</f>
        <v>5.42</v>
      </c>
      <c r="N713" s="101"/>
      <c r="O713" s="101"/>
      <c r="P713" s="101"/>
      <c r="Q713" s="74" t="s">
        <v>901</v>
      </c>
      <c r="R713" s="74" t="s">
        <v>82</v>
      </c>
      <c r="S713" s="76" t="s">
        <v>38</v>
      </c>
    </row>
    <row r="714" ht="48" customHeight="1" spans="1:19">
      <c r="A714" s="58" t="s">
        <v>968</v>
      </c>
      <c r="B714" s="173" t="s">
        <v>986</v>
      </c>
      <c r="C714" s="88"/>
      <c r="D714" s="174"/>
      <c r="E714" s="175"/>
      <c r="F714" s="176" t="s">
        <v>1485</v>
      </c>
      <c r="G714" s="177">
        <f t="shared" ref="G714:P714" si="111">SUM(G715:G715)</f>
        <v>39.5</v>
      </c>
      <c r="H714" s="177">
        <f t="shared" si="111"/>
        <v>30.1</v>
      </c>
      <c r="I714" s="177">
        <f t="shared" si="111"/>
        <v>9.4</v>
      </c>
      <c r="J714" s="177">
        <f t="shared" si="111"/>
        <v>0</v>
      </c>
      <c r="K714" s="177">
        <f t="shared" si="111"/>
        <v>0</v>
      </c>
      <c r="L714" s="177">
        <f t="shared" si="111"/>
        <v>39.5</v>
      </c>
      <c r="M714" s="177">
        <f t="shared" si="111"/>
        <v>30.1</v>
      </c>
      <c r="N714" s="177">
        <f t="shared" si="111"/>
        <v>9.4</v>
      </c>
      <c r="O714" s="177">
        <f t="shared" si="111"/>
        <v>0</v>
      </c>
      <c r="P714" s="177">
        <f t="shared" si="111"/>
        <v>0</v>
      </c>
      <c r="Q714" s="143"/>
      <c r="R714" s="88"/>
      <c r="S714" s="212"/>
    </row>
    <row r="715" ht="109" customHeight="1" spans="1:19">
      <c r="A715" s="80">
        <v>1</v>
      </c>
      <c r="B715" s="254" t="s">
        <v>1486</v>
      </c>
      <c r="C715" s="255" t="s">
        <v>30</v>
      </c>
      <c r="D715" s="81" t="s">
        <v>1140</v>
      </c>
      <c r="E715" s="255" t="s">
        <v>1487</v>
      </c>
      <c r="F715" s="256" t="s">
        <v>1488</v>
      </c>
      <c r="G715" s="257">
        <v>39.5</v>
      </c>
      <c r="H715" s="101">
        <f>19.26+4.29+1.45+5.1</f>
        <v>30.1</v>
      </c>
      <c r="I715" s="101">
        <v>9.4</v>
      </c>
      <c r="J715" s="101"/>
      <c r="K715" s="101"/>
      <c r="L715" s="257">
        <v>39.5</v>
      </c>
      <c r="M715" s="101">
        <f>19.26+4.29+1.45+5.1</f>
        <v>30.1</v>
      </c>
      <c r="N715" s="101">
        <v>9.4</v>
      </c>
      <c r="O715" s="101"/>
      <c r="P715" s="101"/>
      <c r="Q715" s="74" t="s">
        <v>897</v>
      </c>
      <c r="R715" s="74" t="s">
        <v>40</v>
      </c>
      <c r="S715" s="76" t="s">
        <v>38</v>
      </c>
    </row>
    <row r="716" s="11" customFormat="1" ht="73" customHeight="1" spans="1:19">
      <c r="A716" s="258" t="s">
        <v>1489</v>
      </c>
      <c r="B716" s="259"/>
      <c r="C716" s="259"/>
      <c r="D716" s="260"/>
      <c r="E716" s="78"/>
      <c r="F716" s="261"/>
      <c r="G716" s="102">
        <f t="shared" ref="G716:L716" si="112">G717+G726+G733+G731</f>
        <v>960.016</v>
      </c>
      <c r="H716" s="102">
        <f t="shared" si="112"/>
        <v>231.63</v>
      </c>
      <c r="I716" s="102">
        <f t="shared" si="112"/>
        <v>343.136</v>
      </c>
      <c r="J716" s="102">
        <f t="shared" si="112"/>
        <v>45.25</v>
      </c>
      <c r="K716" s="102">
        <f t="shared" si="112"/>
        <v>340</v>
      </c>
      <c r="L716" s="102">
        <f t="shared" si="112"/>
        <v>960.016</v>
      </c>
      <c r="M716" s="102">
        <f>M717+M726+M733</f>
        <v>231.63</v>
      </c>
      <c r="N716" s="102">
        <f>N717+N726+N733</f>
        <v>343.136</v>
      </c>
      <c r="O716" s="102">
        <f>O717+O726+O733</f>
        <v>45.25</v>
      </c>
      <c r="P716" s="102">
        <f>P717+P726+P733+P731</f>
        <v>340</v>
      </c>
      <c r="Q716" s="65"/>
      <c r="R716" s="65"/>
      <c r="S716" s="262"/>
    </row>
    <row r="717" s="10" customFormat="1" ht="64" customHeight="1" spans="1:19">
      <c r="A717" s="58" t="s">
        <v>20</v>
      </c>
      <c r="B717" s="263" t="s">
        <v>1135</v>
      </c>
      <c r="C717" s="143"/>
      <c r="D717" s="203"/>
      <c r="E717" s="204"/>
      <c r="F717" s="62" t="s">
        <v>1490</v>
      </c>
      <c r="G717" s="96">
        <f t="shared" ref="G717:P717" si="113">G718+G722</f>
        <v>475.416</v>
      </c>
      <c r="H717" s="96">
        <f t="shared" si="113"/>
        <v>132.28</v>
      </c>
      <c r="I717" s="96">
        <f t="shared" si="113"/>
        <v>343.136</v>
      </c>
      <c r="J717" s="96">
        <f t="shared" si="113"/>
        <v>0</v>
      </c>
      <c r="K717" s="96">
        <f t="shared" si="113"/>
        <v>0</v>
      </c>
      <c r="L717" s="96">
        <f t="shared" si="113"/>
        <v>475.416</v>
      </c>
      <c r="M717" s="96">
        <f t="shared" si="113"/>
        <v>132.28</v>
      </c>
      <c r="N717" s="96">
        <f t="shared" si="113"/>
        <v>343.136</v>
      </c>
      <c r="O717" s="96">
        <f t="shared" si="113"/>
        <v>0</v>
      </c>
      <c r="P717" s="96">
        <f t="shared" si="113"/>
        <v>0</v>
      </c>
      <c r="Q717" s="64"/>
      <c r="R717" s="64"/>
      <c r="S717" s="218"/>
    </row>
    <row r="718" s="10" customFormat="1" ht="64" customHeight="1" spans="1:19">
      <c r="A718" s="58" t="s">
        <v>23</v>
      </c>
      <c r="B718" s="263" t="s">
        <v>1491</v>
      </c>
      <c r="C718" s="143"/>
      <c r="D718" s="203"/>
      <c r="E718" s="204"/>
      <c r="F718" s="62" t="s">
        <v>1492</v>
      </c>
      <c r="G718" s="96">
        <f t="shared" ref="G718:P718" si="114">G719+G720+G721</f>
        <v>125.416</v>
      </c>
      <c r="H718" s="96">
        <f t="shared" si="114"/>
        <v>66.66</v>
      </c>
      <c r="I718" s="96">
        <f t="shared" si="114"/>
        <v>58.756</v>
      </c>
      <c r="J718" s="96">
        <f t="shared" si="114"/>
        <v>0</v>
      </c>
      <c r="K718" s="96">
        <f t="shared" si="114"/>
        <v>0</v>
      </c>
      <c r="L718" s="96">
        <f t="shared" si="114"/>
        <v>125.416</v>
      </c>
      <c r="M718" s="96">
        <f t="shared" si="114"/>
        <v>66.66</v>
      </c>
      <c r="N718" s="96">
        <f t="shared" si="114"/>
        <v>58.756</v>
      </c>
      <c r="O718" s="96">
        <f t="shared" si="114"/>
        <v>0</v>
      </c>
      <c r="P718" s="96">
        <f t="shared" si="114"/>
        <v>0</v>
      </c>
      <c r="Q718" s="64"/>
      <c r="R718" s="64"/>
      <c r="S718" s="218"/>
    </row>
    <row r="719" s="10" customFormat="1" ht="64" customHeight="1" spans="1:19">
      <c r="A719" s="80">
        <v>1</v>
      </c>
      <c r="B719" s="72" t="s">
        <v>1493</v>
      </c>
      <c r="C719" s="117" t="s">
        <v>818</v>
      </c>
      <c r="D719" s="80" t="s">
        <v>1377</v>
      </c>
      <c r="E719" s="99" t="s">
        <v>1494</v>
      </c>
      <c r="F719" s="264" t="s">
        <v>1495</v>
      </c>
      <c r="G719" s="92">
        <v>42</v>
      </c>
      <c r="H719" s="101"/>
      <c r="I719" s="101">
        <v>42</v>
      </c>
      <c r="J719" s="101"/>
      <c r="K719" s="101"/>
      <c r="L719" s="92">
        <v>42</v>
      </c>
      <c r="M719" s="101"/>
      <c r="N719" s="101">
        <v>42</v>
      </c>
      <c r="O719" s="101"/>
      <c r="P719" s="101"/>
      <c r="Q719" s="230" t="s">
        <v>821</v>
      </c>
      <c r="R719" s="123" t="s">
        <v>1496</v>
      </c>
      <c r="S719" s="76" t="s">
        <v>38</v>
      </c>
    </row>
    <row r="720" s="10" customFormat="1" ht="64" customHeight="1" spans="1:19">
      <c r="A720" s="118">
        <v>2</v>
      </c>
      <c r="B720" s="116" t="s">
        <v>1497</v>
      </c>
      <c r="C720" s="117" t="s">
        <v>818</v>
      </c>
      <c r="D720" s="80" t="s">
        <v>1377</v>
      </c>
      <c r="E720" s="99" t="s">
        <v>1247</v>
      </c>
      <c r="F720" s="264" t="s">
        <v>1498</v>
      </c>
      <c r="G720" s="92">
        <v>21.5</v>
      </c>
      <c r="H720" s="101">
        <f>4.6+1.6</f>
        <v>6.2</v>
      </c>
      <c r="I720" s="101">
        <f>5.7+9.6</f>
        <v>15.3</v>
      </c>
      <c r="J720" s="101"/>
      <c r="K720" s="101"/>
      <c r="L720" s="92">
        <v>21.5</v>
      </c>
      <c r="M720" s="101">
        <f>4.6+1.6</f>
        <v>6.2</v>
      </c>
      <c r="N720" s="101">
        <f>5.7+9.6</f>
        <v>15.3</v>
      </c>
      <c r="O720" s="101"/>
      <c r="P720" s="101"/>
      <c r="Q720" s="230" t="s">
        <v>821</v>
      </c>
      <c r="R720" s="123" t="s">
        <v>1496</v>
      </c>
      <c r="S720" s="76" t="s">
        <v>38</v>
      </c>
    </row>
    <row r="721" s="10" customFormat="1" ht="64" customHeight="1" spans="1:19">
      <c r="A721" s="80">
        <v>3</v>
      </c>
      <c r="B721" s="82" t="s">
        <v>1499</v>
      </c>
      <c r="C721" s="117" t="s">
        <v>818</v>
      </c>
      <c r="D721" s="80" t="s">
        <v>1377</v>
      </c>
      <c r="E721" s="99" t="s">
        <v>1500</v>
      </c>
      <c r="F721" s="264" t="s">
        <v>1501</v>
      </c>
      <c r="G721" s="265">
        <f>43.9+18+0.016</f>
        <v>61.916</v>
      </c>
      <c r="H721" s="101">
        <v>60.46</v>
      </c>
      <c r="I721" s="101">
        <v>1.456</v>
      </c>
      <c r="J721" s="101"/>
      <c r="K721" s="101"/>
      <c r="L721" s="265">
        <f>43.9+18+0.016</f>
        <v>61.916</v>
      </c>
      <c r="M721" s="101">
        <v>60.46</v>
      </c>
      <c r="N721" s="101">
        <v>1.456</v>
      </c>
      <c r="O721" s="101"/>
      <c r="P721" s="101"/>
      <c r="Q721" s="230" t="s">
        <v>821</v>
      </c>
      <c r="R721" s="123" t="s">
        <v>1496</v>
      </c>
      <c r="S721" s="76" t="s">
        <v>38</v>
      </c>
    </row>
    <row r="722" s="10" customFormat="1" ht="67" customHeight="1" spans="1:19">
      <c r="A722" s="58" t="s">
        <v>677</v>
      </c>
      <c r="B722" s="105" t="s">
        <v>1259</v>
      </c>
      <c r="C722" s="241"/>
      <c r="D722" s="132"/>
      <c r="E722" s="135"/>
      <c r="F722" s="266" t="s">
        <v>1502</v>
      </c>
      <c r="G722" s="130">
        <f t="shared" ref="G722:P722" si="115">G723+G724+G725</f>
        <v>350</v>
      </c>
      <c r="H722" s="130">
        <f t="shared" si="115"/>
        <v>65.62</v>
      </c>
      <c r="I722" s="130">
        <f t="shared" si="115"/>
        <v>284.38</v>
      </c>
      <c r="J722" s="130">
        <f t="shared" si="115"/>
        <v>0</v>
      </c>
      <c r="K722" s="130">
        <f t="shared" si="115"/>
        <v>0</v>
      </c>
      <c r="L722" s="130">
        <f t="shared" si="115"/>
        <v>350</v>
      </c>
      <c r="M722" s="130">
        <f t="shared" si="115"/>
        <v>65.62</v>
      </c>
      <c r="N722" s="130">
        <f t="shared" si="115"/>
        <v>284.38</v>
      </c>
      <c r="O722" s="130">
        <f t="shared" si="115"/>
        <v>0</v>
      </c>
      <c r="P722" s="130">
        <f t="shared" si="115"/>
        <v>0</v>
      </c>
      <c r="Q722" s="241"/>
      <c r="R722" s="189"/>
      <c r="S722" s="218"/>
    </row>
    <row r="723" s="10" customFormat="1" ht="99" customHeight="1" spans="1:19">
      <c r="A723" s="80">
        <v>1</v>
      </c>
      <c r="B723" s="267" t="s">
        <v>1503</v>
      </c>
      <c r="C723" s="75" t="s">
        <v>30</v>
      </c>
      <c r="D723" s="80" t="s">
        <v>1377</v>
      </c>
      <c r="E723" s="75" t="s">
        <v>62</v>
      </c>
      <c r="F723" s="264" t="s">
        <v>1504</v>
      </c>
      <c r="G723" s="265">
        <v>150</v>
      </c>
      <c r="H723" s="101"/>
      <c r="I723" s="101">
        <v>150</v>
      </c>
      <c r="J723" s="101"/>
      <c r="K723" s="101"/>
      <c r="L723" s="265">
        <v>150</v>
      </c>
      <c r="M723" s="101"/>
      <c r="N723" s="101">
        <v>150</v>
      </c>
      <c r="O723" s="101"/>
      <c r="P723" s="101"/>
      <c r="Q723" s="123" t="s">
        <v>37</v>
      </c>
      <c r="R723" s="123" t="s">
        <v>62</v>
      </c>
      <c r="S723" s="76" t="s">
        <v>38</v>
      </c>
    </row>
    <row r="724" s="10" customFormat="1" ht="99" customHeight="1" spans="1:19">
      <c r="A724" s="80">
        <v>2</v>
      </c>
      <c r="B724" s="268" t="s">
        <v>1505</v>
      </c>
      <c r="C724" s="75" t="s">
        <v>30</v>
      </c>
      <c r="D724" s="80" t="s">
        <v>1377</v>
      </c>
      <c r="E724" s="75" t="s">
        <v>62</v>
      </c>
      <c r="F724" s="264" t="s">
        <v>1506</v>
      </c>
      <c r="G724" s="265">
        <f>150-50</f>
        <v>100</v>
      </c>
      <c r="H724" s="101"/>
      <c r="I724" s="101">
        <v>100</v>
      </c>
      <c r="J724" s="101"/>
      <c r="K724" s="101"/>
      <c r="L724" s="265">
        <f>150-50</f>
        <v>100</v>
      </c>
      <c r="M724" s="101"/>
      <c r="N724" s="101">
        <v>100</v>
      </c>
      <c r="O724" s="101"/>
      <c r="P724" s="101"/>
      <c r="Q724" s="230" t="s">
        <v>88</v>
      </c>
      <c r="R724" s="230" t="s">
        <v>62</v>
      </c>
      <c r="S724" s="76" t="s">
        <v>38</v>
      </c>
    </row>
    <row r="725" s="10" customFormat="1" ht="99" customHeight="1" spans="1:19">
      <c r="A725" s="80"/>
      <c r="B725" s="269"/>
      <c r="C725" s="80"/>
      <c r="D725" s="80"/>
      <c r="E725" s="75" t="s">
        <v>50</v>
      </c>
      <c r="F725" s="264" t="s">
        <v>1507</v>
      </c>
      <c r="G725" s="265">
        <f>150-50</f>
        <v>100</v>
      </c>
      <c r="H725" s="101">
        <v>65.62</v>
      </c>
      <c r="I725" s="101">
        <v>34.38</v>
      </c>
      <c r="J725" s="101"/>
      <c r="K725" s="101"/>
      <c r="L725" s="265">
        <f>150-50</f>
        <v>100</v>
      </c>
      <c r="M725" s="101">
        <v>65.62</v>
      </c>
      <c r="N725" s="101">
        <v>34.38</v>
      </c>
      <c r="O725" s="101"/>
      <c r="P725" s="101"/>
      <c r="Q725" s="230" t="s">
        <v>88</v>
      </c>
      <c r="R725" s="230" t="s">
        <v>50</v>
      </c>
      <c r="S725" s="76" t="s">
        <v>38</v>
      </c>
    </row>
    <row r="726" s="10" customFormat="1" ht="66" customHeight="1" spans="1:19">
      <c r="A726" s="127" t="s">
        <v>918</v>
      </c>
      <c r="B726" s="62" t="s">
        <v>1455</v>
      </c>
      <c r="C726" s="241"/>
      <c r="D726" s="132"/>
      <c r="E726" s="143"/>
      <c r="F726" s="266" t="s">
        <v>1508</v>
      </c>
      <c r="G726" s="130">
        <f t="shared" ref="G726:P726" si="116">SUM(G727:G730)</f>
        <v>149.35</v>
      </c>
      <c r="H726" s="130">
        <f t="shared" si="116"/>
        <v>85.85</v>
      </c>
      <c r="I726" s="130">
        <f t="shared" si="116"/>
        <v>0</v>
      </c>
      <c r="J726" s="130">
        <f t="shared" si="116"/>
        <v>23.5</v>
      </c>
      <c r="K726" s="130">
        <f t="shared" si="116"/>
        <v>40</v>
      </c>
      <c r="L726" s="130">
        <f t="shared" si="116"/>
        <v>149.35</v>
      </c>
      <c r="M726" s="130">
        <f t="shared" si="116"/>
        <v>85.85</v>
      </c>
      <c r="N726" s="130">
        <f t="shared" si="116"/>
        <v>0</v>
      </c>
      <c r="O726" s="130">
        <f t="shared" si="116"/>
        <v>23.5</v>
      </c>
      <c r="P726" s="130">
        <f t="shared" si="116"/>
        <v>40</v>
      </c>
      <c r="Q726" s="189"/>
      <c r="R726" s="189"/>
      <c r="S726" s="218"/>
    </row>
    <row r="727" s="10" customFormat="1" ht="99" customHeight="1" spans="1:19">
      <c r="A727" s="118">
        <v>1</v>
      </c>
      <c r="B727" s="72" t="s">
        <v>1509</v>
      </c>
      <c r="C727" s="75" t="s">
        <v>30</v>
      </c>
      <c r="D727" s="80" t="s">
        <v>1377</v>
      </c>
      <c r="E727" s="75" t="s">
        <v>69</v>
      </c>
      <c r="F727" s="264" t="s">
        <v>1510</v>
      </c>
      <c r="G727" s="265">
        <v>5.5</v>
      </c>
      <c r="H727" s="101">
        <v>5.5</v>
      </c>
      <c r="I727" s="101"/>
      <c r="J727" s="101"/>
      <c r="K727" s="101"/>
      <c r="L727" s="265">
        <v>5.5</v>
      </c>
      <c r="M727" s="101">
        <v>5.5</v>
      </c>
      <c r="N727" s="101"/>
      <c r="O727" s="101"/>
      <c r="P727" s="101"/>
      <c r="Q727" s="123" t="s">
        <v>1511</v>
      </c>
      <c r="R727" s="123" t="s">
        <v>69</v>
      </c>
      <c r="S727" s="76" t="s">
        <v>38</v>
      </c>
    </row>
    <row r="728" s="10" customFormat="1" ht="99" customHeight="1" spans="1:19">
      <c r="A728" s="118">
        <v>2</v>
      </c>
      <c r="B728" s="72" t="s">
        <v>1512</v>
      </c>
      <c r="C728" s="75" t="s">
        <v>30</v>
      </c>
      <c r="D728" s="80" t="s">
        <v>1377</v>
      </c>
      <c r="E728" s="75" t="s">
        <v>69</v>
      </c>
      <c r="F728" s="264" t="s">
        <v>1513</v>
      </c>
      <c r="G728" s="140">
        <f>5.35</f>
        <v>5.35</v>
      </c>
      <c r="H728" s="101">
        <v>5.35</v>
      </c>
      <c r="I728" s="101"/>
      <c r="J728" s="101"/>
      <c r="K728" s="101"/>
      <c r="L728" s="140">
        <f>5.35</f>
        <v>5.35</v>
      </c>
      <c r="M728" s="101">
        <v>5.35</v>
      </c>
      <c r="N728" s="101"/>
      <c r="O728" s="101"/>
      <c r="P728" s="101"/>
      <c r="Q728" s="123" t="s">
        <v>1511</v>
      </c>
      <c r="R728" s="123" t="s">
        <v>69</v>
      </c>
      <c r="S728" s="76" t="s">
        <v>38</v>
      </c>
    </row>
    <row r="729" s="10" customFormat="1" ht="99" customHeight="1" spans="1:19">
      <c r="A729" s="118">
        <v>3</v>
      </c>
      <c r="B729" s="72" t="s">
        <v>1514</v>
      </c>
      <c r="C729" s="75" t="s">
        <v>30</v>
      </c>
      <c r="D729" s="80" t="s">
        <v>1377</v>
      </c>
      <c r="E729" s="75" t="s">
        <v>62</v>
      </c>
      <c r="F729" s="264" t="s">
        <v>1515</v>
      </c>
      <c r="G729" s="265">
        <v>75</v>
      </c>
      <c r="H729" s="101">
        <v>75</v>
      </c>
      <c r="I729" s="101"/>
      <c r="J729" s="101"/>
      <c r="K729" s="101"/>
      <c r="L729" s="265">
        <v>75</v>
      </c>
      <c r="M729" s="101">
        <v>75</v>
      </c>
      <c r="N729" s="101"/>
      <c r="O729" s="101"/>
      <c r="P729" s="101"/>
      <c r="Q729" s="123" t="s">
        <v>1511</v>
      </c>
      <c r="R729" s="123" t="s">
        <v>62</v>
      </c>
      <c r="S729" s="76" t="s">
        <v>38</v>
      </c>
    </row>
    <row r="730" s="10" customFormat="1" ht="99" customHeight="1" spans="1:19">
      <c r="A730" s="118">
        <v>4</v>
      </c>
      <c r="B730" s="100" t="s">
        <v>1516</v>
      </c>
      <c r="C730" s="68" t="s">
        <v>30</v>
      </c>
      <c r="D730" s="80" t="s">
        <v>1377</v>
      </c>
      <c r="E730" s="68" t="s">
        <v>50</v>
      </c>
      <c r="F730" s="100" t="s">
        <v>1517</v>
      </c>
      <c r="G730" s="270">
        <v>63.5</v>
      </c>
      <c r="H730" s="101"/>
      <c r="I730" s="101"/>
      <c r="J730" s="101">
        <v>23.5</v>
      </c>
      <c r="K730" s="101">
        <v>40</v>
      </c>
      <c r="L730" s="270">
        <v>63.5</v>
      </c>
      <c r="M730" s="101"/>
      <c r="N730" s="101"/>
      <c r="O730" s="101">
        <v>23.5</v>
      </c>
      <c r="P730" s="101">
        <v>40</v>
      </c>
      <c r="Q730" s="271" t="s">
        <v>1511</v>
      </c>
      <c r="R730" s="123" t="s">
        <v>50</v>
      </c>
      <c r="S730" s="76" t="s">
        <v>38</v>
      </c>
    </row>
    <row r="731" s="11" customFormat="1" ht="99" customHeight="1" spans="1:19">
      <c r="A731" s="272" t="s">
        <v>968</v>
      </c>
      <c r="B731" s="273" t="s">
        <v>1273</v>
      </c>
      <c r="C731" s="274"/>
      <c r="D731" s="275"/>
      <c r="E731" s="274"/>
      <c r="F731" s="273" t="s">
        <v>1518</v>
      </c>
      <c r="G731" s="276">
        <f>G732</f>
        <v>300</v>
      </c>
      <c r="H731" s="277"/>
      <c r="I731" s="102"/>
      <c r="J731" s="102"/>
      <c r="K731" s="102">
        <v>300</v>
      </c>
      <c r="L731" s="278">
        <v>300</v>
      </c>
      <c r="M731" s="102"/>
      <c r="N731" s="102"/>
      <c r="O731" s="102"/>
      <c r="P731" s="102">
        <v>300</v>
      </c>
      <c r="Q731" s="143"/>
      <c r="R731" s="189"/>
      <c r="S731" s="262"/>
    </row>
    <row r="732" s="10" customFormat="1" ht="99" customHeight="1" spans="1:19">
      <c r="A732" s="209">
        <v>1</v>
      </c>
      <c r="B732" s="85" t="s">
        <v>1404</v>
      </c>
      <c r="C732" s="279" t="s">
        <v>800</v>
      </c>
      <c r="D732" s="280" t="s">
        <v>1519</v>
      </c>
      <c r="E732" s="281" t="s">
        <v>1520</v>
      </c>
      <c r="F732" s="85" t="s">
        <v>1521</v>
      </c>
      <c r="G732" s="282">
        <v>300</v>
      </c>
      <c r="H732" s="283"/>
      <c r="I732" s="101"/>
      <c r="J732" s="101"/>
      <c r="K732" s="101">
        <v>300</v>
      </c>
      <c r="L732" s="270">
        <v>300</v>
      </c>
      <c r="M732" s="101"/>
      <c r="N732" s="101"/>
      <c r="O732" s="101"/>
      <c r="P732" s="101">
        <v>300</v>
      </c>
      <c r="Q732" s="284" t="s">
        <v>926</v>
      </c>
      <c r="R732" s="284" t="s">
        <v>1522</v>
      </c>
      <c r="S732" s="76" t="s">
        <v>38</v>
      </c>
    </row>
    <row r="733" s="10" customFormat="1" ht="54" customHeight="1" spans="1:19">
      <c r="A733" s="58" t="s">
        <v>985</v>
      </c>
      <c r="B733" s="207" t="s">
        <v>1125</v>
      </c>
      <c r="C733" s="206"/>
      <c r="D733" s="206"/>
      <c r="E733" s="206"/>
      <c r="F733" s="207" t="s">
        <v>1523</v>
      </c>
      <c r="G733" s="177">
        <f t="shared" ref="G733:P733" si="117">G734</f>
        <v>35.25</v>
      </c>
      <c r="H733" s="177">
        <f t="shared" si="117"/>
        <v>13.5</v>
      </c>
      <c r="I733" s="177">
        <f t="shared" si="117"/>
        <v>0</v>
      </c>
      <c r="J733" s="177">
        <f t="shared" si="117"/>
        <v>21.75</v>
      </c>
      <c r="K733" s="177">
        <f t="shared" si="117"/>
        <v>0</v>
      </c>
      <c r="L733" s="177">
        <f t="shared" si="117"/>
        <v>35.25</v>
      </c>
      <c r="M733" s="177">
        <f t="shared" si="117"/>
        <v>13.5</v>
      </c>
      <c r="N733" s="177">
        <f t="shared" si="117"/>
        <v>0</v>
      </c>
      <c r="O733" s="177">
        <f t="shared" si="117"/>
        <v>21.75</v>
      </c>
      <c r="P733" s="177">
        <f t="shared" si="117"/>
        <v>0</v>
      </c>
      <c r="Q733" s="206"/>
      <c r="R733" s="206"/>
      <c r="S733" s="218"/>
    </row>
    <row r="734" s="10" customFormat="1" ht="99" customHeight="1" spans="1:19">
      <c r="A734" s="80">
        <v>1</v>
      </c>
      <c r="B734" s="247" t="s">
        <v>1131</v>
      </c>
      <c r="C734" s="75" t="s">
        <v>30</v>
      </c>
      <c r="D734" s="80" t="s">
        <v>1377</v>
      </c>
      <c r="E734" s="75" t="s">
        <v>965</v>
      </c>
      <c r="F734" s="187" t="s">
        <v>1524</v>
      </c>
      <c r="G734" s="140">
        <v>35.25</v>
      </c>
      <c r="H734" s="101">
        <v>13.5</v>
      </c>
      <c r="I734" s="101"/>
      <c r="J734" s="101">
        <v>21.75</v>
      </c>
      <c r="K734" s="101"/>
      <c r="L734" s="140">
        <v>35.25</v>
      </c>
      <c r="M734" s="101">
        <v>13.5</v>
      </c>
      <c r="N734" s="101"/>
      <c r="O734" s="101">
        <v>21.75</v>
      </c>
      <c r="P734" s="101"/>
      <c r="Q734" s="230" t="s">
        <v>37</v>
      </c>
      <c r="R734" s="75" t="s">
        <v>1525</v>
      </c>
      <c r="S734" s="76" t="s">
        <v>38</v>
      </c>
    </row>
    <row r="735" s="9" customFormat="1" ht="61" customHeight="1" spans="1:19">
      <c r="A735" s="49" t="s">
        <v>1526</v>
      </c>
      <c r="B735" s="45"/>
      <c r="C735" s="45"/>
      <c r="D735" s="46"/>
      <c r="E735" s="34"/>
      <c r="F735" s="216"/>
      <c r="G735" s="201">
        <f>G736+G742</f>
        <v>891</v>
      </c>
      <c r="H735" s="201">
        <f t="shared" ref="H735:P735" si="118">H736+H742</f>
        <v>351</v>
      </c>
      <c r="I735" s="201">
        <f t="shared" si="118"/>
        <v>0</v>
      </c>
      <c r="J735" s="201">
        <f t="shared" si="118"/>
        <v>50</v>
      </c>
      <c r="K735" s="201">
        <f t="shared" si="118"/>
        <v>490</v>
      </c>
      <c r="L735" s="201">
        <f t="shared" si="118"/>
        <v>891</v>
      </c>
      <c r="M735" s="201">
        <f t="shared" si="118"/>
        <v>351</v>
      </c>
      <c r="N735" s="201">
        <f t="shared" si="118"/>
        <v>0</v>
      </c>
      <c r="O735" s="201">
        <f t="shared" si="118"/>
        <v>50</v>
      </c>
      <c r="P735" s="201">
        <f t="shared" si="118"/>
        <v>490</v>
      </c>
      <c r="Q735" s="33"/>
      <c r="R735" s="33"/>
      <c r="S735" s="217"/>
    </row>
    <row r="736" s="10" customFormat="1" ht="61" customHeight="1" spans="1:19">
      <c r="A736" s="58" t="s">
        <v>20</v>
      </c>
      <c r="B736" s="263" t="s">
        <v>1527</v>
      </c>
      <c r="C736" s="143"/>
      <c r="D736" s="285"/>
      <c r="E736" s="143"/>
      <c r="F736" s="62" t="s">
        <v>1528</v>
      </c>
      <c r="G736" s="286">
        <f>G737</f>
        <v>243</v>
      </c>
      <c r="H736" s="286">
        <f t="shared" ref="H736:P736" si="119">H737</f>
        <v>0</v>
      </c>
      <c r="I736" s="286">
        <f t="shared" si="119"/>
        <v>0</v>
      </c>
      <c r="J736" s="286">
        <f t="shared" si="119"/>
        <v>50</v>
      </c>
      <c r="K736" s="286">
        <f t="shared" si="119"/>
        <v>193</v>
      </c>
      <c r="L736" s="286">
        <f t="shared" si="119"/>
        <v>243</v>
      </c>
      <c r="M736" s="286">
        <f t="shared" si="119"/>
        <v>0</v>
      </c>
      <c r="N736" s="286">
        <f t="shared" si="119"/>
        <v>0</v>
      </c>
      <c r="O736" s="286">
        <f t="shared" si="119"/>
        <v>50</v>
      </c>
      <c r="P736" s="286">
        <f t="shared" si="119"/>
        <v>193</v>
      </c>
      <c r="Q736" s="64"/>
      <c r="R736" s="64"/>
      <c r="S736" s="218"/>
    </row>
    <row r="737" s="10" customFormat="1" ht="61" customHeight="1" spans="1:19">
      <c r="A737" s="58" t="s">
        <v>23</v>
      </c>
      <c r="B737" s="263" t="s">
        <v>1529</v>
      </c>
      <c r="C737" s="143"/>
      <c r="D737" s="285"/>
      <c r="E737" s="143"/>
      <c r="F737" s="62" t="s">
        <v>1530</v>
      </c>
      <c r="G737" s="286">
        <f>G738+G739+G740+G741</f>
        <v>243</v>
      </c>
      <c r="H737" s="286">
        <f t="shared" ref="H737:P737" si="120">H738+H739+H740+H741</f>
        <v>0</v>
      </c>
      <c r="I737" s="286">
        <f t="shared" si="120"/>
        <v>0</v>
      </c>
      <c r="J737" s="286">
        <f t="shared" si="120"/>
        <v>50</v>
      </c>
      <c r="K737" s="286">
        <f t="shared" si="120"/>
        <v>193</v>
      </c>
      <c r="L737" s="286">
        <f t="shared" si="120"/>
        <v>243</v>
      </c>
      <c r="M737" s="286">
        <f t="shared" si="120"/>
        <v>0</v>
      </c>
      <c r="N737" s="286">
        <f t="shared" si="120"/>
        <v>0</v>
      </c>
      <c r="O737" s="286">
        <f t="shared" si="120"/>
        <v>50</v>
      </c>
      <c r="P737" s="286">
        <f t="shared" si="120"/>
        <v>193</v>
      </c>
      <c r="Q737" s="135"/>
      <c r="R737" s="135"/>
      <c r="S737" s="218"/>
    </row>
    <row r="738" s="10" customFormat="1" ht="61" customHeight="1" spans="1:19">
      <c r="A738" s="80">
        <v>1</v>
      </c>
      <c r="B738" s="72" t="s">
        <v>1531</v>
      </c>
      <c r="C738" s="117" t="s">
        <v>800</v>
      </c>
      <c r="D738" s="70">
        <v>2025</v>
      </c>
      <c r="E738" s="99" t="s">
        <v>965</v>
      </c>
      <c r="F738" s="264" t="s">
        <v>1532</v>
      </c>
      <c r="G738" s="287">
        <v>86</v>
      </c>
      <c r="H738" s="101"/>
      <c r="I738" s="101"/>
      <c r="J738" s="101"/>
      <c r="K738" s="101">
        <v>86</v>
      </c>
      <c r="L738" s="287">
        <v>86</v>
      </c>
      <c r="M738" s="101"/>
      <c r="N738" s="101"/>
      <c r="O738" s="101"/>
      <c r="P738" s="101">
        <v>86</v>
      </c>
      <c r="Q738" s="288" t="s">
        <v>910</v>
      </c>
      <c r="R738" s="289" t="s">
        <v>910</v>
      </c>
      <c r="S738" s="76" t="s">
        <v>38</v>
      </c>
    </row>
    <row r="739" s="10" customFormat="1" ht="166" customHeight="1" spans="1:19">
      <c r="A739" s="80">
        <v>2</v>
      </c>
      <c r="B739" s="116" t="s">
        <v>1533</v>
      </c>
      <c r="C739" s="117" t="s">
        <v>30</v>
      </c>
      <c r="D739" s="70">
        <v>2025</v>
      </c>
      <c r="E739" s="137"/>
      <c r="F739" s="290" t="s">
        <v>1534</v>
      </c>
      <c r="G739" s="287">
        <v>30</v>
      </c>
      <c r="H739" s="101"/>
      <c r="I739" s="101"/>
      <c r="J739" s="101">
        <v>30</v>
      </c>
      <c r="K739" s="101"/>
      <c r="L739" s="287">
        <v>30</v>
      </c>
      <c r="M739" s="101"/>
      <c r="N739" s="101"/>
      <c r="O739" s="101">
        <v>30</v>
      </c>
      <c r="P739" s="101"/>
      <c r="Q739" s="99" t="s">
        <v>926</v>
      </c>
      <c r="R739" s="99" t="s">
        <v>1535</v>
      </c>
      <c r="S739" s="218"/>
    </row>
    <row r="740" s="10" customFormat="1" ht="61" customHeight="1" spans="1:19">
      <c r="A740" s="80">
        <v>3</v>
      </c>
      <c r="B740" s="116" t="s">
        <v>1536</v>
      </c>
      <c r="C740" s="117" t="s">
        <v>30</v>
      </c>
      <c r="D740" s="70">
        <v>2025</v>
      </c>
      <c r="E740" s="137"/>
      <c r="F740" s="264" t="s">
        <v>1537</v>
      </c>
      <c r="G740" s="287">
        <v>58</v>
      </c>
      <c r="H740" s="101"/>
      <c r="I740" s="101"/>
      <c r="J740" s="101"/>
      <c r="K740" s="101">
        <v>58</v>
      </c>
      <c r="L740" s="287">
        <v>58</v>
      </c>
      <c r="M740" s="101"/>
      <c r="N740" s="101"/>
      <c r="O740" s="101"/>
      <c r="P740" s="101">
        <v>58</v>
      </c>
      <c r="Q740" s="74" t="s">
        <v>88</v>
      </c>
      <c r="R740" s="74" t="s">
        <v>1538</v>
      </c>
      <c r="S740" s="218"/>
    </row>
    <row r="741" s="10" customFormat="1" ht="80" customHeight="1" spans="1:19">
      <c r="A741" s="80">
        <v>4</v>
      </c>
      <c r="B741" s="116" t="s">
        <v>1539</v>
      </c>
      <c r="C741" s="117" t="s">
        <v>30</v>
      </c>
      <c r="D741" s="70">
        <v>2025</v>
      </c>
      <c r="E741" s="99" t="s">
        <v>965</v>
      </c>
      <c r="F741" s="264" t="s">
        <v>1540</v>
      </c>
      <c r="G741" s="287">
        <v>69</v>
      </c>
      <c r="H741" s="101"/>
      <c r="I741" s="101"/>
      <c r="J741" s="101">
        <v>20</v>
      </c>
      <c r="K741" s="101">
        <v>49</v>
      </c>
      <c r="L741" s="287">
        <v>69</v>
      </c>
      <c r="M741" s="101"/>
      <c r="N741" s="101"/>
      <c r="O741" s="101">
        <v>20</v>
      </c>
      <c r="P741" s="101">
        <v>49</v>
      </c>
      <c r="Q741" s="74" t="s">
        <v>88</v>
      </c>
      <c r="R741" s="74" t="s">
        <v>1538</v>
      </c>
      <c r="S741" s="76" t="s">
        <v>38</v>
      </c>
    </row>
    <row r="742" s="10" customFormat="1" ht="61" customHeight="1" spans="1:19">
      <c r="A742" s="127" t="s">
        <v>918</v>
      </c>
      <c r="B742" s="62" t="s">
        <v>1455</v>
      </c>
      <c r="C742" s="241"/>
      <c r="D742" s="132"/>
      <c r="E742" s="143"/>
      <c r="F742" s="266" t="s">
        <v>1541</v>
      </c>
      <c r="G742" s="130">
        <f>SUM(G743:G744)</f>
        <v>648</v>
      </c>
      <c r="H742" s="130">
        <f t="shared" ref="H742:P742" si="121">SUM(H743:H744)</f>
        <v>351</v>
      </c>
      <c r="I742" s="130">
        <f t="shared" si="121"/>
        <v>0</v>
      </c>
      <c r="J742" s="130">
        <f t="shared" si="121"/>
        <v>0</v>
      </c>
      <c r="K742" s="130">
        <f t="shared" si="121"/>
        <v>297</v>
      </c>
      <c r="L742" s="130">
        <f t="shared" si="121"/>
        <v>648</v>
      </c>
      <c r="M742" s="130">
        <f t="shared" si="121"/>
        <v>351</v>
      </c>
      <c r="N742" s="130">
        <f t="shared" si="121"/>
        <v>0</v>
      </c>
      <c r="O742" s="130">
        <f t="shared" si="121"/>
        <v>0</v>
      </c>
      <c r="P742" s="130">
        <f t="shared" si="121"/>
        <v>297</v>
      </c>
      <c r="Q742" s="189"/>
      <c r="R742" s="189"/>
      <c r="S742" s="218"/>
    </row>
    <row r="743" s="10" customFormat="1" ht="82" customHeight="1" spans="1:19">
      <c r="A743" s="118">
        <v>1</v>
      </c>
      <c r="B743" s="72" t="s">
        <v>1542</v>
      </c>
      <c r="C743" s="75" t="s">
        <v>30</v>
      </c>
      <c r="D743" s="70">
        <v>2025</v>
      </c>
      <c r="E743" s="74" t="s">
        <v>1543</v>
      </c>
      <c r="F743" s="264" t="s">
        <v>1544</v>
      </c>
      <c r="G743" s="291">
        <v>98</v>
      </c>
      <c r="H743" s="101"/>
      <c r="I743" s="101"/>
      <c r="J743" s="101"/>
      <c r="K743" s="101">
        <v>98</v>
      </c>
      <c r="L743" s="291">
        <v>98</v>
      </c>
      <c r="M743" s="101"/>
      <c r="N743" s="101"/>
      <c r="O743" s="101"/>
      <c r="P743" s="101">
        <v>98</v>
      </c>
      <c r="Q743" s="123" t="s">
        <v>1448</v>
      </c>
      <c r="R743" s="123" t="s">
        <v>1448</v>
      </c>
      <c r="S743" s="76" t="s">
        <v>38</v>
      </c>
    </row>
    <row r="744" s="10" customFormat="1" ht="61" customHeight="1" spans="1:19">
      <c r="A744" s="292">
        <v>2</v>
      </c>
      <c r="B744" s="293" t="s">
        <v>1018</v>
      </c>
      <c r="C744" s="294" t="s">
        <v>800</v>
      </c>
      <c r="D744" s="292" t="s">
        <v>1019</v>
      </c>
      <c r="E744" s="295" t="s">
        <v>1020</v>
      </c>
      <c r="F744" s="296" t="s">
        <v>1545</v>
      </c>
      <c r="G744" s="297">
        <v>550</v>
      </c>
      <c r="H744" s="101">
        <v>351</v>
      </c>
      <c r="I744" s="101"/>
      <c r="J744" s="101"/>
      <c r="K744" s="101">
        <v>199</v>
      </c>
      <c r="L744" s="297">
        <v>550</v>
      </c>
      <c r="M744" s="101">
        <v>351</v>
      </c>
      <c r="N744" s="101"/>
      <c r="O744" s="101"/>
      <c r="P744" s="101">
        <v>199</v>
      </c>
      <c r="Q744" s="75" t="s">
        <v>901</v>
      </c>
      <c r="R744" s="74" t="s">
        <v>1288</v>
      </c>
      <c r="S744" s="76" t="s">
        <v>38</v>
      </c>
    </row>
  </sheetData>
  <mergeCells count="44">
    <mergeCell ref="A1:R1"/>
    <mergeCell ref="A5:D5"/>
    <mergeCell ref="A6:D6"/>
    <mergeCell ref="A7:D7"/>
    <mergeCell ref="A552:D552"/>
    <mergeCell ref="A637:D637"/>
    <mergeCell ref="A662:D662"/>
    <mergeCell ref="A665:D665"/>
    <mergeCell ref="A706:D706"/>
    <mergeCell ref="A716:D716"/>
    <mergeCell ref="A735:D735"/>
    <mergeCell ref="A2:A4"/>
    <mergeCell ref="A512:A514"/>
    <mergeCell ref="A515:A517"/>
    <mergeCell ref="A518:A519"/>
    <mergeCell ref="A520:A521"/>
    <mergeCell ref="A523:A524"/>
    <mergeCell ref="A525:A526"/>
    <mergeCell ref="A527:A528"/>
    <mergeCell ref="A529:A530"/>
    <mergeCell ref="A724:A725"/>
    <mergeCell ref="B2:B4"/>
    <mergeCell ref="B512:B514"/>
    <mergeCell ref="B515:B517"/>
    <mergeCell ref="B518:B519"/>
    <mergeCell ref="B520:B521"/>
    <mergeCell ref="B523:B524"/>
    <mergeCell ref="B525:B526"/>
    <mergeCell ref="B527:B528"/>
    <mergeCell ref="B529:B530"/>
    <mergeCell ref="B724:B725"/>
    <mergeCell ref="C2:C4"/>
    <mergeCell ref="C724:C725"/>
    <mergeCell ref="D2:D4"/>
    <mergeCell ref="D724:D725"/>
    <mergeCell ref="E2:E4"/>
    <mergeCell ref="F2:F4"/>
    <mergeCell ref="G2:G4"/>
    <mergeCell ref="L2:L4"/>
    <mergeCell ref="Q2:Q4"/>
    <mergeCell ref="R2:R4"/>
    <mergeCell ref="S2:S5"/>
    <mergeCell ref="H2:K3"/>
    <mergeCell ref="M2:P3"/>
  </mergeCells>
  <printOptions horizontalCentered="1"/>
  <pageMargins left="0.554861111111111" right="0.554861111111111" top="0.511805555555556" bottom="0.60625" header="0.5" footer="0.5"/>
  <pageSetup paperSize="9" scale="29" fitToHeight="0" orientation="landscape" horizontalDpi="600"/>
  <headerFooter>
    <oddFooter>&amp;C第 &amp;P 页，共 &amp;N 页</oddFooter>
  </headerFooter>
  <ignoredErrors>
    <ignoredError sqref="I374" formulaRange="1"/>
    <ignoredError sqref="G742:P742 G733:P734 G454:P454 G721 G722:P730 L721" unlockedFormula="1"/>
    <ignoredError sqref="M340 M149 M471 L377 L372:L374 L5 L654:L661 L637:L642 L632 L619:L623 L552:L614 L536:L549 L511 L468:L497 L464:L466 L455:L460 L380:L453 L704:L705 L665:L694 L697:L701 J5 L355:L369 L332:L353 L318:L330 L308:L316 L295:L306 L281:L293 L267:L279 L264:L265 L242:L262 L239:L240 L194:L237 L185:L192 L170:L183 L159:L168 L136:L157 L122:L134 L106:L120 L90:L104 L74:L88 L67:L72 L64:L65 L50:L62 L7:L48 L266:N266 L280:N280 L294:N294 L307:N307 L317:N317 L331:N331" formula="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花石</cp:lastModifiedBy>
  <dcterms:created xsi:type="dcterms:W3CDTF">2024-12-16T13:08:00Z</dcterms:created>
  <dcterms:modified xsi:type="dcterms:W3CDTF">2025-12-26T01:50:44Z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6DC12BB83D0A46BD98523A09ED365185_13</vt:lpwstr>
  </property>
  <property fmtid="{D5CDD505-2E9C-101B-9397-08002B2CF9AE}" pid="4" name="KSOReadingLayout">
    <vt:bool>true</vt:bool>
  </property>
  <property fmtid="{D5CDD505-2E9C-101B-9397-08002B2CF9AE}" pid="5" name="CalculationRule">
    <vt:i4>0</vt:i4>
  </property>
</Properties>
</file>