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附件2" sheetId="2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??????" localSheetId="0">#REF!</definedName>
    <definedName name="_??????">#REF!</definedName>
    <definedName name="___?" localSheetId="0">#REF!</definedName>
    <definedName name="___?">#REF!</definedName>
    <definedName name="_21114" localSheetId="0">#REF!</definedName>
    <definedName name="_21114">#REF!</definedName>
    <definedName name="_Fill" localSheetId="0">#REF!</definedName>
    <definedName name="_Fill">#REF!</definedName>
    <definedName name="_xlnm._FilterDatabase" localSheetId="0" hidden="1">附件2!$A$4:$XEQ$658</definedName>
    <definedName name="_Order1">255</definedName>
    <definedName name="_Order2">255</definedName>
    <definedName name="a" localSheetId="0">#REF!</definedName>
    <definedName name="a">#REF!</definedName>
    <definedName name="aa" localSheetId="0">#REF!</definedName>
    <definedName name="aa">#REF!</definedName>
    <definedName name="as">#N/A</definedName>
    <definedName name="cost" localSheetId="0">#REF!</definedName>
    <definedName name="cost">#REF!</definedName>
    <definedName name="data" localSheetId="0">#REF!</definedName>
    <definedName name="data">#REF!</definedName>
    <definedName name="Database" localSheetId="0" hidden="1">#REF!</definedName>
    <definedName name="Database" hidden="1">#REF!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ss" localSheetId="0">#REF!</definedName>
    <definedName name="dss">#REF!</definedName>
    <definedName name="E206." localSheetId="0">#REF!</definedName>
    <definedName name="E206.">#REF!</definedName>
    <definedName name="eee" localSheetId="0">#REF!</definedName>
    <definedName name="eee">#REF!</definedName>
    <definedName name="eve" localSheetId="0">#REF!</definedName>
    <definedName name="eve">#REF!</definedName>
    <definedName name="fff" localSheetId="0">#REF!</definedName>
    <definedName name="fff">#REF!</definedName>
    <definedName name="gxxe2003">'[1]P1012001'!$A$6:$E$117</definedName>
    <definedName name="gxxe20032">'[1]P1012001'!$A$6:$E$117</definedName>
    <definedName name="hhhh" localSheetId="0">#REF!</definedName>
    <definedName name="hhhh">#REF!</definedName>
    <definedName name="HWSheet">1</definedName>
    <definedName name="kkkk" localSheetId="0">#REF!</definedName>
    <definedName name="kkkk">#REF!</definedName>
    <definedName name="Module.Prix_SMC">#N/A</definedName>
    <definedName name="PRCGAAP" localSheetId="0">#REF!</definedName>
    <definedName name="PRCGAAP">#REF!</definedName>
    <definedName name="PRCGAAP2" localSheetId="0">#REF!</definedName>
    <definedName name="PRCGAAP2">#REF!</definedName>
    <definedName name="_xlnm.Print_Area" localSheetId="0">附件2!$A$1:$AB$658</definedName>
    <definedName name="Print_Area_MI" localSheetId="0">#REF!</definedName>
    <definedName name="Print_Area_MI">#REF!</definedName>
    <definedName name="_xlnm.Print_Titles" localSheetId="0">附件2!$2:$4</definedName>
    <definedName name="rrrr" localSheetId="0">#REF!</definedName>
    <definedName name="rrrr">#REF!</definedName>
    <definedName name="s" localSheetId="0">#REF!</definedName>
    <definedName name="s">#REF!</definedName>
    <definedName name="sfeggsafasfas" localSheetId="0">#REF!</definedName>
    <definedName name="sfeggsafasfas">#REF!</definedName>
    <definedName name="ss" localSheetId="0">#REF!</definedName>
    <definedName name="ss">#REF!</definedName>
    <definedName name="ttt" localSheetId="0">#REF!</definedName>
    <definedName name="ttt">#REF!</definedName>
    <definedName name="tttt" localSheetId="0">#REF!</definedName>
    <definedName name="tttt">#REF!</definedName>
    <definedName name="UFPcy" localSheetId="0">#REF!</definedName>
    <definedName name="UFPcy">#REF!</definedName>
    <definedName name="UFPkcsp" localSheetId="0">#REF!</definedName>
    <definedName name="UFPkcsp">#REF!</definedName>
    <definedName name="UFPrn20031228144214" localSheetId="0">[2]主营业务成本明细表!#REF!</definedName>
    <definedName name="UFPrn20031228144214">[2]主营业务成本明细表!#REF!</definedName>
    <definedName name="UFPyt" localSheetId="0">#REF!</definedName>
    <definedName name="UFPyt">#REF!</definedName>
    <definedName name="Work_Program_By_Area_List" localSheetId="0">#REF!</definedName>
    <definedName name="Work_Program_By_Area_List">#REF!</definedName>
    <definedName name="www" localSheetId="0">#REF!</definedName>
    <definedName name="www">#REF!</definedName>
    <definedName name="yyyy" localSheetId="0">#REF!</definedName>
    <definedName name="yyyy">#REF!</definedName>
    <definedName name="本级标准收入2004年">[3]本年收入合计!$E$4:$E$184</definedName>
    <definedName name="拨款汇总_合计" localSheetId="0">SUM(#REF!)</definedName>
    <definedName name="拨款汇总_合计">SUM(#REF!)</definedName>
    <definedName name="财力" localSheetId="0">#REF!</definedName>
    <definedName name="财力">#REF!</definedName>
    <definedName name="财政供养人员增幅2004年">[4]财政供养人员增幅!$E$6</definedName>
    <definedName name="财政供养人员增幅2004年分县">[4]财政供养人员增幅!$E$4:$E$184</definedName>
    <definedName name="村级标准支出">[5]村级支出!$E$4:$E$184</definedName>
    <definedName name="大多数">[6]Sheet2!$A$15</definedName>
    <definedName name="大幅度" localSheetId="0">#REF!</definedName>
    <definedName name="大幅度">#REF!</definedName>
    <definedName name="地区名称" localSheetId="0">#REF!</definedName>
    <definedName name="地区名称">#REF!</definedName>
    <definedName name="第二产业分县2003年">[7]GDP!$G$4:$G$184</definedName>
    <definedName name="第二产业合计2003年">[7]GDP!$G$4</definedName>
    <definedName name="第三产业分县2003年">[7]GDP!$H$4:$H$184</definedName>
    <definedName name="第三产业合计2003年">[7]GDP!$H$4</definedName>
    <definedName name="耕地占用税分县2003年">[8]一般预算收入!$U$4:$U$184</definedName>
    <definedName name="耕地占用税合计2003年">[8]一般预算收入!$U$4</definedName>
    <definedName name="工商税收2004年">[9]工商税收!$S$4:$S$184</definedName>
    <definedName name="工商税收合计2004年">[9]工商税收!$S$4</definedName>
    <definedName name="公检法司部门编制数">[10]公检法司编制!$E$4:$E$184</definedName>
    <definedName name="公用标准支出">[11]合计!$E$4:$E$184</definedName>
    <definedName name="行政管理部门编制数">[10]行政编制!$E$4:$E$184</definedName>
    <definedName name="合计" localSheetId="0">#REF!</definedName>
    <definedName name="合计">#REF!</definedName>
    <definedName name="汇率" localSheetId="0">#REF!</definedName>
    <definedName name="汇率">#REF!</definedName>
    <definedName name="科目编码">[12]编码!$A$2:$A$145</definedName>
    <definedName name="年初短期投资" localSheetId="0">#REF!</definedName>
    <definedName name="年初短期投资">#REF!</definedName>
    <definedName name="年初货币资金" localSheetId="0">#REF!</definedName>
    <definedName name="年初货币资金">#REF!</definedName>
    <definedName name="年初应收票据" localSheetId="0">#REF!</definedName>
    <definedName name="年初应收票据">#REF!</definedName>
    <definedName name="农业人口2003年">[13]农业人口!$E$4:$E$184</definedName>
    <definedName name="农业税分县2003年">[8]一般预算收入!$S$4:$S$184</definedName>
    <definedName name="农业税合计2003年">[8]一般预算收入!$S$4</definedName>
    <definedName name="农业特产税分县2003年">[8]一般预算收入!$T$4:$T$184</definedName>
    <definedName name="农业特产税合计2003年">[8]一般预算收入!$T$4</definedName>
    <definedName name="农业用地面积">[14]农业用地!$E$4:$E$184</definedName>
    <definedName name="契税分县2003年">[8]一般预算收入!$V$4:$V$184</definedName>
    <definedName name="契税合计2003年">[8]一般预算收入!$V$4</definedName>
    <definedName name="全额差额比例" localSheetId="0">#REF!</definedName>
    <definedName name="全额差额比例">#REF!</definedName>
    <definedName name="人员标准支出">[15]人员支出!$E$4:$E$184</definedName>
    <definedName name="生产列1" localSheetId="0">#REF!</definedName>
    <definedName name="生产列1">#REF!</definedName>
    <definedName name="生产列11" localSheetId="0">#REF!</definedName>
    <definedName name="生产列11">#REF!</definedName>
    <definedName name="生产列15" localSheetId="0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事业发展支出">[16]事业发展!$E$4:$E$184</definedName>
    <definedName name="是" localSheetId="0">#REF!</definedName>
    <definedName name="是">#REF!</definedName>
    <definedName name="位次d" localSheetId="0">#REF!</definedName>
    <definedName name="位次d">#REF!</definedName>
    <definedName name="乡镇个数">[17]行政区划!$D$6:$D$184</definedName>
    <definedName name="性别">[18]基础编码!$H$2:$H$3</definedName>
    <definedName name="学历">[18]基础编码!$S$2:$S$9</definedName>
    <definedName name="一般预算收入2002年">'[19]2002年一般预算收入'!$AC$4:$AC$184</definedName>
    <definedName name="一般预算收入2003年">[8]一般预算收入!$AD$4:$AD$184</definedName>
    <definedName name="一般预算收入合计2003年">[8]一般预算收入!$AC$4</definedName>
    <definedName name="支出">'[20]P1012001'!$A$6:$E$117</definedName>
    <definedName name="职务级别">[21]行政机构人员信息!$K$5</definedName>
    <definedName name="中国" localSheetId="0">#REF!</definedName>
    <definedName name="中国">#REF!</definedName>
    <definedName name="中小学生人数2003年">[22]中小学生!$E$4:$E$184</definedName>
    <definedName name="总人口2003年">[23]总人口!$E$4:$E$184</definedName>
    <definedName name="전" localSheetId="0">#REF!</definedName>
    <definedName name="전">#REF!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<sst xmlns="http://schemas.openxmlformats.org/spreadsheetml/2006/main" count="1363">
  <si>
    <t>附件2</t>
  </si>
  <si>
    <t>张家川县2023年统筹整合财政涉农资金项目计划表</t>
  </si>
  <si>
    <t>序号</t>
  </si>
  <si>
    <t>项目名称</t>
  </si>
  <si>
    <t>建设
性质（新建或续建）</t>
  </si>
  <si>
    <t>建设起
止年限</t>
  </si>
  <si>
    <t>建设
地点（以乡镇为单位细化到村）</t>
  </si>
  <si>
    <t>建设内容</t>
  </si>
  <si>
    <t>投资规模及资金来源</t>
  </si>
  <si>
    <t>中央、省级资金来源及文号</t>
  </si>
  <si>
    <t>绩效目标</t>
  </si>
  <si>
    <t>项目主管  
单位</t>
  </si>
  <si>
    <t>项目实施单位</t>
  </si>
  <si>
    <t>批复
文号</t>
  </si>
  <si>
    <t>备注</t>
  </si>
  <si>
    <t>合计</t>
  </si>
  <si>
    <t>中央
资金</t>
  </si>
  <si>
    <t>省级
资金</t>
  </si>
  <si>
    <t>市级
资金</t>
  </si>
  <si>
    <t>县级
资金</t>
  </si>
  <si>
    <t>项目效益情况</t>
  </si>
  <si>
    <t>利益联结机制</t>
  </si>
  <si>
    <t>受益
村数
(个)</t>
  </si>
  <si>
    <t>受益户数
(万户)</t>
  </si>
  <si>
    <t>受益人数
(万人)</t>
  </si>
  <si>
    <t>单位名称</t>
  </si>
  <si>
    <t>责任人</t>
  </si>
  <si>
    <t>脱贫村</t>
  </si>
  <si>
    <t>其他村</t>
  </si>
  <si>
    <t>小计</t>
  </si>
  <si>
    <t>脱贫户（含监测对象）</t>
  </si>
  <si>
    <t>其他农户</t>
  </si>
  <si>
    <t>脱贫人口人数（含监测对象）</t>
  </si>
  <si>
    <t>其他人口人数</t>
  </si>
  <si>
    <t>合        计</t>
  </si>
  <si>
    <t>一</t>
  </si>
  <si>
    <t>农村产业发展方面</t>
  </si>
  <si>
    <t>（一）种植业</t>
  </si>
  <si>
    <t>1.到户产业项目</t>
  </si>
  <si>
    <t>①</t>
  </si>
  <si>
    <t>到户种植业（三类户）</t>
  </si>
  <si>
    <t>投资153.82万元用于实施三类户到户种植业项目。</t>
  </si>
  <si>
    <t>旱作农业到户补助项目</t>
  </si>
  <si>
    <t>投资73.07万元在全县范围内实施旱作农业三类户补助项目3653.5亩，每亩补助资金200元直接补助到农户一折通。</t>
  </si>
  <si>
    <t>甘财振兴[2022]21号中央衔接资金73.07万元</t>
  </si>
  <si>
    <t>张家川镇旱作农业到户补助项目</t>
  </si>
  <si>
    <t>新建</t>
  </si>
  <si>
    <t>2023.1-2023.12</t>
  </si>
  <si>
    <t>张家川镇</t>
  </si>
  <si>
    <t>共575亩。背武村33亩、沟口村27亩、赵阳村36亩、东关村11亩、纳沟村18亩、南川村50亩、大堡村30亩、下仁村10亩、堡山村12亩、崔湾村14亩、袁川村20亩、赵川村20亩、查湾村11亩、阳上村30亩、园树村60亩、孟寺村30亩、崔家村10亩、瓦泉村38亩、杨川村30亩、东街村55亩、刘家村30亩</t>
  </si>
  <si>
    <t>提高粮食产量，增加农户收益，亩均增收100-300元。带动经济增长</t>
  </si>
  <si>
    <t>直接补助到户，减轻农户负担，提高种粮积极性，增加农民收入。</t>
  </si>
  <si>
    <t>县农业农村局</t>
  </si>
  <si>
    <t>李兴奎</t>
  </si>
  <si>
    <t>麻继武</t>
  </si>
  <si>
    <t>龙山镇旱作农业到户补助项目</t>
  </si>
  <si>
    <t>龙山镇</t>
  </si>
  <si>
    <t>全镇共18个村599亩，每亩200元，其中;汪堡村24亩0.48；马河村11亩0.22万元 ；北街村56亩1.12万元；南梁村16亩0.32万元；四方村20亩0.4万元；树坡村20亩0.4万元；西川村21亩0.42万元；西沟村种植20亩0.4万元；西门村到户50亩1万元；南街村全村共种植100亩2万元；榆树村种植30亩0.6万元；官泉村31亩0.62万元，李山村36亩0.72万元，连柯村50亩1万元，北河50亩1万元，冯塬村8亩0.16万元；马黑曼村20亩0.4万元；韩川村36亩0.72万元</t>
  </si>
  <si>
    <t>王志刚</t>
  </si>
  <si>
    <t>恭门镇旱作农业到户补助项目</t>
  </si>
  <si>
    <t>恭门镇</t>
  </si>
  <si>
    <t>共138.5亩，其中河峪村2亩，灵台村6亩、麻崖村8亩、毛山村3亩、天河村3亩、西关村22.5亩、付川村12亩、柳沟村6亩、张巴村34亩、城子村12亩、许湾村3户5.5亩、梁湾村5户10亩、恭门村4户6.5亩、仁湾村2户8亩</t>
  </si>
  <si>
    <t>马继荣</t>
  </si>
  <si>
    <t>刘堡镇旱作农业到户补助项目</t>
  </si>
  <si>
    <t>刘堡镇</t>
  </si>
  <si>
    <t>刘堡镇共涉及9村33户86.5亩，亩补助200元，共计补贴资金1.73万元。其中：李山村4户10亩，小湾村1户5亩。高家村6户11.5亩。王家村4户14亩，丰银村2户3亩。杜家村8户8亩，董家村4户19亩。峡里4户13亩。米家村1户3亩。</t>
  </si>
  <si>
    <t>何翔</t>
  </si>
  <si>
    <t>胡川镇旱作农业到户补助项目</t>
  </si>
  <si>
    <t>胡川镇</t>
  </si>
  <si>
    <t>胡川镇共种植旱作农业246.5亩，其中胡川村17亩；张堡村40亩；蒲家村21亩；刘塬村12亩；柳湾村18亩；宁马村9.5亩；潘峪村27亩；夏堡村44亩；阳山村20亩；王安村10亩；窑上村28亩。</t>
  </si>
  <si>
    <t>钱花</t>
  </si>
  <si>
    <t>大阳镇旱作农业到户补助项目</t>
  </si>
  <si>
    <t>大阳镇</t>
  </si>
  <si>
    <t>扶持大阳镇三类户种植全膜玉米，落实旱作农业到户补助项目，每亩补助200元，共补助400.5亩。其中下渠村12亩，东沟村15亩，梁堡村12亩，豁岘村34亩，大阳村4.3亩，刘沟村12.5亩，双庙村11亩，侯吴村18亩，水滩村11亩，太原村5亩，刘山村15.8亩，吴家村10亩，河李村12亩，中庄村72亩，下李村21.5亩，南山村7.1亩，阳湾村4.5亩，小杨村8亩，阳沟村7.8亩，寨子村9亩，闫庄村6亩，陈阳村48亩，汪洋村23亩，高沟村21亩。</t>
  </si>
  <si>
    <t>马建光</t>
  </si>
  <si>
    <t>川王镇旱作农业到户补助项目</t>
  </si>
  <si>
    <t>川王镇</t>
  </si>
  <si>
    <t>川王镇种植旱作农业共190亩，共涉及16村。其中西崖村20亩；毛寨村6亩；峡口村1亩；哈沟村10亩；范湾村13亩；关河村5亩；马达村30亩；小河村10亩；海湾村15亩；大庄村18亩；冯家村10亩；何湾村12亩；松树湾村12亩；川王村20亩；铁洼村2亩；小河村6亩；</t>
  </si>
  <si>
    <t>李云</t>
  </si>
  <si>
    <t>马关镇旱作农业到户补助项目</t>
  </si>
  <si>
    <t>马关镇</t>
  </si>
  <si>
    <t>三类户旱作农业共计 437.5 亩。其中：八杜村20亩；西庄村35亩；黄花村24亩；东庄村14亩；新义村22亩；西山村26亩；赵沟村30亩；东山村20亩；庙湾村40亩；韦沟村31亩；草湾村75亩；马堡村24亩；上豆村27.5亩；西台村40亩；小庄村1亩；上河村8亩。</t>
  </si>
  <si>
    <t>张志荣</t>
  </si>
  <si>
    <t>梁山镇旱作农业到户补助项目</t>
  </si>
  <si>
    <t>梁山镇</t>
  </si>
  <si>
    <t>给梁山镇三类户实施旱作农业到户补助项目总面积167亩，丹麻村16亩、斜头村31亩、岳山村16亩、阳洼村15亩、高营村19亩、梁山村20亩、唐刘村26亩、杨渠村8亩、五方村16亩，每亩200元，需资金3.34万元。</t>
  </si>
  <si>
    <t>马腾</t>
  </si>
  <si>
    <t>木河乡旱作农业到户补助项目</t>
  </si>
  <si>
    <t>木河乡</t>
  </si>
  <si>
    <t>在全乡10村，实施旱作农业303亩，其中杜渠 12亩，高山20亩，李沟  40亩，秋木30亩，桃园  55亩，下庞24亩，庄河  36亩，八卜30亩，坪王  25亩，店子28亩，上渠3亩，每亩补助200元</t>
  </si>
  <si>
    <t>马鹏</t>
  </si>
  <si>
    <t>闫家乡旱作农业到户补助项目</t>
  </si>
  <si>
    <t>闫家乡</t>
  </si>
  <si>
    <t>闫家乡实施旱作农业38亩，共需资金0.76万元，分别是闫家村14亩，丁河村12亩，车古村12亩。</t>
  </si>
  <si>
    <t>马煜</t>
  </si>
  <si>
    <t>张棉驿乡旱作农业到户补助项目</t>
  </si>
  <si>
    <t>张棉驿乡</t>
  </si>
  <si>
    <t>在张棉驿乡9村实施旱作农业到户补助项目47户110亩：上蒋村6亩、田湾村12亩、庙川村17亩、东峡村3亩、马夭村24亩、张棉村14亩、和平村20亩、喜湾村6亩、周家村8亩.</t>
  </si>
  <si>
    <t>尚立军</t>
  </si>
  <si>
    <t>连五乡旱作农业到户补助项目</t>
  </si>
  <si>
    <t>连五乡</t>
  </si>
  <si>
    <t>连五乡13村共种植362亩。其中：高庄村:30亩、兰家村：18亩、李家村：13亩、连五村：16亩、马咀村：28亩、三合村：12亩、四合村：52亩、腰庄村：50亩、贠家村：53亩、张家村：20亩、中渠村：16亩、中心村：24亩、陈家村：30亩</t>
  </si>
  <si>
    <t>马宏伟</t>
  </si>
  <si>
    <t>马铃薯种植到户补助项目</t>
  </si>
  <si>
    <t>投资58.98万元在全县范围内实施马铃薯种植三类户到户补助项目1179.6亩，每亩补助资金500元直接补助到农户一折通。</t>
  </si>
  <si>
    <t>甘财振兴[2022]21号中央衔接资金58.98万元</t>
  </si>
  <si>
    <t>张家川镇马铃薯种植到户补助项目</t>
  </si>
  <si>
    <t>共182亩。背武村5.5亩、沟口村4.5亩、查湾村1亩、阳上村20亩、园树村30亩、孟寺村14亩、崔家村5亩、瓦泉村19亩、杨川村30亩、东街村33亩、刘家村20亩</t>
  </si>
  <si>
    <t>恭门镇马铃薯种植到户补助项目</t>
  </si>
  <si>
    <t>共82.5亩，其中河峪村4户2.5亩，灵台村3户2.5亩、麻崖村3户3亩、毛山村2亩、天河村3亩、西关村10亩、付川村10亩、柳沟村6亩、张巴村27亩、城子村2亩、许湾村2.5亩、海河村1亩、梁湾村5亩、恭门村4户3亩、仁湾村2户3亩</t>
  </si>
  <si>
    <t>刘堡镇马铃薯种植到户补助项目</t>
  </si>
  <si>
    <t>刘堡镇共涉及8村26户，亩补助500元，共计补贴资金1.875万元。其中：小湾村1户2亩；高家村6户5亩。芦科村1户2亩；王家村6户6亩，丰银村马铃薯3户4亩；杜家村8户16亩；峡里村4户3亩。米家村1户1亩。</t>
  </si>
  <si>
    <t>胡川镇马铃薯种植到户补助项目</t>
  </si>
  <si>
    <t>胡川镇共种植马铃薯116.5亩，其中仓下村3亩；刘塬村2.5亩；宁马村1亩；潘峪村12亩；前梁村8亩；夏堡村7亩；阳山村7亩；张堡村5亩；深坷村20亩；祁沟村24亩；柳湾村11亩；蒲家村6亩；王安村5亩；窑上村5亩。</t>
  </si>
  <si>
    <t>大阳镇马铃薯种植到户补助项目</t>
  </si>
  <si>
    <t>扶持大阳镇三类户种植马铃薯，落实马铃薯种植到户补助项目，每亩补助500元，共补助113.6亩。其中下渠村4亩，东沟村3亩，梁堡村5亩，豁岘村9亩，大阳村1亩，刘沟村4亩，双庙村2亩，侯吴村6.5亩，水滩村4亩，太原村2亩，刘山村4.5亩，吴家村4亩，河李村6亩，中庄村5亩，下李村5亩，南山村2.6亩，阳湾村1.7亩，小杨村2.6亩，阳沟村2.7亩，寨子村1亩，闫庄村3亩，陈阳村5亩，汪洋村7亩，高沟村2亩。</t>
  </si>
  <si>
    <t>川王镇马铃薯种植到户补助项目</t>
  </si>
  <si>
    <t>川王镇种植马铃薯共44亩，共涉及9村，毛寨村4亩；峡口村1亩；范湾村3亩；关河村1亩；海湾村10亩；大庄村6亩；何湾村7亩；松树湾2亩；小河村10亩；</t>
  </si>
  <si>
    <t>马关镇马铃薯种植到户补助项目</t>
  </si>
  <si>
    <t>三类户马铃薯种植共计103.5亩。其中：西庄村25亩；新义村24亩；西山村8亩；赵沟村6亩；庙湾村19亩；韦沟村8亩；马堡村4亩；上豆村8.5亩；小庄村1亩。</t>
  </si>
  <si>
    <t>梁山镇马铃薯种植到户补助项目</t>
  </si>
  <si>
    <t>总面积100亩，给梁山镇三类户实施马铃薯种植到到户补助项目，丹麻村8亩、斜头村8亩、岳山村13亩、阳洼村8亩、高营村4亩、梁山村10亩、杨崖村4户8亩、唐刘村16亩、吕湾村5亩、杨渠村10亩、五方村10亩，总面积100亩，每亩500元，需资5万元，</t>
  </si>
  <si>
    <t>马鹿镇马铃薯种植到户补助项目</t>
  </si>
  <si>
    <t>马鹿镇</t>
  </si>
  <si>
    <t>投资3.4万元，在马鹿镇11村实施三类户马铃薯种植项目68亩，亩均补500元。其中长宁村2亩，白杨村6亩，陡崖村5亩，康王村2亩，堡梁村7亩，大滩村5.5亩，花园村10亩，金川村3.5亩，龙口村7亩，石庄科村10亩，寺湾村10亩。</t>
  </si>
  <si>
    <t>陈正红</t>
  </si>
  <si>
    <t>木河乡马铃薯种植到户补助项目</t>
  </si>
  <si>
    <t>在全乡7村，实施马铃薯到户种植56亩，其中：杜渠5亩，李沟13亩，下庞12亩，庄河13亩，坪王5亩，店子村7亩，上渠1亩，每亩补助500元</t>
  </si>
  <si>
    <t>闫家乡马铃薯种植到户补助项目</t>
  </si>
  <si>
    <t>闫家乡实施马铃薯种植46亩，需资金1.85万元，分别是操场村6亩，闫家村11亩，大场村20亩，朝阳村9亩</t>
  </si>
  <si>
    <t>张棉驿乡马铃薯种植到户补助项目</t>
  </si>
  <si>
    <t>在张棉驿乡11村实施马铃薯种植到户补助项目53户93亩：田湾村10亩、张棉村7亩、上蒋村15亩、先马村15亩、盘山村6亩、东峡村3亩、庙川村7亩、马夭村12亩、喜湾村6亩、周家村4亩、和平村8亩</t>
  </si>
  <si>
    <t>平安乡马铃薯种植到户补助项目</t>
  </si>
  <si>
    <t>平安乡</t>
  </si>
  <si>
    <t>平安乡共种植马铃薯23亩，其中水泉村6亩，梨树村1亩，磨马村12亩，大湾村4亩。</t>
  </si>
  <si>
    <t>米金珍</t>
  </si>
  <si>
    <t>连五乡马铃薯种植到户补助项目</t>
  </si>
  <si>
    <t>连五乡13村共种植114亩。其中：高庄村:15亩、黄家村：1亩、兰家村：6亩、李家村：2亩、连五村：6亩、马咀村：8亩、四合村：13亩、腰庄村：20亩、贠家村：15亩、张家村：5亩、中渠村：4亩、中心村：16亩、陈家村：3亩</t>
  </si>
  <si>
    <t>火麻种植到户补助项目</t>
  </si>
  <si>
    <t>投资3.22万元在全县范围内实施火麻种植三类户到户补助项目80.5亩，每亩补助资金400元直接补助到农户一折通。</t>
  </si>
  <si>
    <t>甘财振兴[2022]21号中央衔接资金3.22万元</t>
  </si>
  <si>
    <t>马鹿镇火麻种植到户补助项目</t>
  </si>
  <si>
    <t>投资3.22万元，在马鹿镇9村实施三类户火麻种植项目80.5亩，亩均补400元。其中白杨村12亩，陡崖村4亩，宝坪13亩，堡梁村6 亩，大滩村16亩，韩河村14亩，龙口村5亩，牌楼村8亩，寺湾2.5亩。</t>
  </si>
  <si>
    <t>扶持三类户火麻产业发展</t>
  </si>
  <si>
    <t>预计扶持9村三类户实施火麻种植项目以增加收入，项目实施后，预计年亩均增收200元以上。</t>
  </si>
  <si>
    <t>新建蔬菜大棚到户补助项目</t>
  </si>
  <si>
    <t>投资2.4万元在全县范围内实施新建蔬菜大棚三类户到户补助项目3座，每座补助资金8000元直接补助到农户一折通。</t>
  </si>
  <si>
    <t>甘财振兴[2022]21号中央衔接资金2.4万元</t>
  </si>
  <si>
    <t>闫家乡新建蔬菜大棚到户补助项目</t>
  </si>
  <si>
    <t>闫家乡实施蔬菜大棚到户项目2座，共需资金1.6万元。丁河村新建蔬菜大棚2座</t>
  </si>
  <si>
    <t>扶持三类户蔬菜产业发展</t>
  </si>
  <si>
    <t>张棉驿乡新建蔬菜大棚到户补助项目</t>
  </si>
  <si>
    <t>在张棉驿乡庙川村新建蔬菜大棚到户补助项目蔬菜大棚1户1座，其中：边缘易致贫户1户1座</t>
  </si>
  <si>
    <t>中药材种植到户补助项目</t>
  </si>
  <si>
    <t>投资16.15万元在全县范围内实施中药材种植三类户到户补助项目95亩，亩补助资金1700元直接补助到农户一折通。</t>
  </si>
  <si>
    <t>甘财振兴[2022]21号中央衔接资金16.15万元</t>
  </si>
  <si>
    <t>张家川镇中药材种植到户补助项目</t>
  </si>
  <si>
    <t>在赵阳村24亩中药材。</t>
  </si>
  <si>
    <t>扶持三类户中药材产业发展壮大</t>
  </si>
  <si>
    <t>直接补助到户，减轻农户负担，提高中药材种粮积极性，增加农民收入。</t>
  </si>
  <si>
    <t>大阳镇中药材种植到户补助项目</t>
  </si>
  <si>
    <t>扶持大阳镇中庄村三类户种植黄芪，落实中药材种植到户补助项目，每亩补助1700元，共补助60亩。</t>
  </si>
  <si>
    <t>张棉驿乡中药材种植到户补助项目</t>
  </si>
  <si>
    <t>在张棉驿乡和平村中药材种植到户补助项目2户8亩。</t>
  </si>
  <si>
    <t>平安乡中药材种植到户补助项目</t>
  </si>
  <si>
    <t>平安乡包梁村种植中药材包梁村1户3亩。</t>
  </si>
  <si>
    <t>②</t>
  </si>
  <si>
    <t>到户种植业（脱贫户）</t>
  </si>
  <si>
    <t>投资1099.41万元用于实施脱贫户到户种植业项目。</t>
  </si>
  <si>
    <t>投资634.49万元在全县范围内实施脱贫户旱作农业到户补助项目31724.5亩，每亩补助资金200元直接补助到农户一折通。</t>
  </si>
  <si>
    <t>甘财振兴[2022]21号中央衔接资金634.49万元</t>
  </si>
  <si>
    <t>共5023亩。西夭村40亩、纳沟村490亩、东关村220亩、赵阳村300亩、背武村444亩、南川村469亩、大堡村200亩、下仁村121亩、崔湾村120亩、袁川村200亩、赵川村120亩、查湾村89亩、阳上村300亩、园树村480亩、孟寺村400亩、崔家村140亩、瓦泉村300亩、杨川村90亩、杨店村40亩、东街村260亩、刘家村200亩</t>
  </si>
  <si>
    <t>提高粮食产量，增加农户收益</t>
  </si>
  <si>
    <t>全镇共18个村4615亩，每亩200元，其中;汪堡村180亩3.6万；北街村旱作农业400亩8万元；四方村300亩6万元；树坡村旱作农业150亩3万元；西川村旱作农业130亩2.6万元；西沟村种植330亩旱作农业6.6万元；西门村旱作农业到户300亩6万元；郑家村旱作玉米200亩4万元；南街村共种植500亩10万元；榆树村种植600亩12万元；官泉村旱作农业226亩4.52万元，芦塬村60亩1.2万元，李山村200亩4万元，连柯村150亩3万元，北河村310亩6.2万元，冯塬村200亩4万元，马黑曼村200亩4万元；韩川村179亩3.58万元</t>
  </si>
  <si>
    <t>共1899.8亩，其中毛磨村30亩、仁湾村81亩、天河村44.5亩、团结村50亩、西关村60亩、西坡村100亩、阴山村28亩、张窑村10亩、海河村64亩、麻崖村250亩、付川村248亩、柳沟村120亩、河北村136亩、张巴村39亩、许湾村62亩、袁河村22.5亩、梁湾村118亩、城子村177.5亩、恭门村211亩、河峪村48.3亩</t>
  </si>
  <si>
    <t>刘堡镇共涉及7村277户750.5亩，亩补助200元，共计补贴资金15.01万元。
其中：丰银村18户26亩，王家村30户98亩；梨园村10户16亩；杜家村36户72亩；峡里村51户169.5亩，高家村57户93亩；郑沟村75户276亩</t>
  </si>
  <si>
    <t>增加农户收益，带动经济增长</t>
  </si>
  <si>
    <t>增加农民收入</t>
  </si>
  <si>
    <t>胡川镇种植旱作农业1383亩，其中胡川村100亩；宁马村135亩；潘峪村136亩；夏堡村236亩；阳山村100亩；柳湾村170亩；张堡村135亩；蒲家村100亩；窑上村151亩;仓下村120亩。</t>
  </si>
  <si>
    <t>大阳镇旱作农业到户补助项目，每亩补助200元，共补助3013.2亩。其中下渠村190亩，东沟村132亩，梁堡村98亩，豁岘村132亩，大阳村114.8亩，刘沟村129亩，双庙村111亩，侯吴村100亩，水滩村110亩，太原村80亩，刘山村160亩，吴家村131亩，河李村259亩，中庄村106亩，下李村170亩，南山村130.8亩，阳湾村46.4亩，小杨村148.4亩，阳沟村78亩，寨子村100.3亩，闫庄村100亩，陈阳村103.5亩，汪洋村125亩，高沟村158亩。</t>
  </si>
  <si>
    <t>川王镇种植旱作农业共2997亩，共涉及16村。其中西崖村190亩；毛寨村10亩；峡口村100亩；松树湾村400亩；哈沟村260亩；何湾村70亩；范湾村230亩；王沟村15亩；关河村400亩；马达村200亩；小河村200亩；海湾140亩；大庄村260亩；冯家村180亩；川王村130亩；铁洼村212亩；</t>
  </si>
  <si>
    <t>脱贫户旱作农业共计3948 亩。其中：八杜村290亩；西庄村400亩；黄花村100亩；东庄村120亩；新义村24亩；西山村240亩；东山村150亩；庙湾村150亩；韦沟村300亩；马堡村450亩；上豆村355亩；西台村440亩；赵沟村226亩；上河村223亩；草湾村480亩；</t>
  </si>
  <si>
    <t>丹麻村85户267亩、樱桃沟村50亩、梁山村146亩、吕湾村120亩、五方村100亩、斜头村200亩，高营村60亩，杨渠村140亩，每亩200元，总面积1083亩.</t>
  </si>
  <si>
    <t>在全乡9村，实施旱作农业1867亩，其中杜渠 200亩，高山150亩，李沟 400亩，秋木270亩，桃园345亩，庄河116亩，坪王80亩，店子村265亩，下庞41亩，每亩补助200元。</t>
  </si>
  <si>
    <t>在张棉驿乡9村实施旱作农业到户补助项目553户871亩，其中：上蒋村40户85亩、田湾村92户184亩、马夭村90户160亩、张棉村70户70亩、喜湾村10户20亩、周家村50户户70亩、东峡村32户32亩，和平村50户100亩，庙川村119户150亩。</t>
  </si>
  <si>
    <t>闫家乡丁河村实施旱作农业到户补助项目7户29亩，共需资金0.58万元</t>
  </si>
  <si>
    <t>平安乡旱作农业到户补助项目</t>
  </si>
  <si>
    <t>在包梁村种植旱作农业35亩</t>
  </si>
  <si>
    <t>连五乡14村共种植4210亩。其中：陈家村：270亩、高庄村:550亩、黄家村：90亩、兰家村：200亩、李家村：180亩、连五村：200亩、马咀村：560亩、三合村：300亩、四合村：300亩、腰庄村：350亩、贠家村：500亩、张家村：350亩、中心村：260亩、中渠村：100亩</t>
  </si>
  <si>
    <t>投资374.16万元在全县范围内实施脱贫户马铃薯种植到户补助项目7483.2亩，每亩补助资金500元直接补助到农户一折通。</t>
  </si>
  <si>
    <t>甘财振兴[2022]21号中央衔接资金374.16万元</t>
  </si>
  <si>
    <t>共851亩。背武村74亩、查湾村12亩、阳上村50亩、园树村85亩、孟寺村220亩、崔家村70亩、杨川村90亩、东街村130亩、刘家村120亩</t>
  </si>
  <si>
    <t>直接补助到户，减轻农户负担，提高种粮积极性，增加农民收入</t>
  </si>
  <si>
    <t>共766.2亩，其中麻崖村70亩、仁湾村23亩、天河村25亩、毛磨村9户9亩、团结村50亩、西关村3.7亩、西坡村50亩、阴山村30亩、张窑村40亩、海河村14户15亩、付川村112亩、柳沟村60亩、河北村46亩、张巴村31亩、袁河村27亩、城子村33亩、恭门村47.8亩、许湾村7.7亩、海河村16亩、梁湾村70亩</t>
  </si>
  <si>
    <t>刘堡马铃薯种植到户补助项目</t>
  </si>
  <si>
    <t>刘堡镇共涉及7村218户349亩，亩补助500元，共计补贴资金17.45万元。
其中：丰银村20户24亩，王家村41户55亩，梨园村12户9亩；杜家村36户36亩；峡里村51户169亩，高家村57户54亩，郑沟村1户2亩</t>
  </si>
  <si>
    <t>胡川镇种植马铃薯共484.5亩，其中仓下村14亩；后湾村20亩；宁马村25亩；潘峪村55亩；夏堡村35亩；阳山村60亩；柳湾村50亩；祁沟村27亩；深坷村58亩；张堡村36亩；蒲家村30亩；王安村18亩；窑上村32.5亩;刘塬村24亩。</t>
  </si>
  <si>
    <t>大阳镇马铃薯种植到户补助项目，每亩补助500元，共补助941亩。其中下渠村51亩，东沟村33.5亩，梁堡村35亩，豁岘村38亩，大阳村26.7亩，刘沟村38.5亩，双庙村28亩，侯吴村47.3亩，水滩村32.5亩，太原村30亩，刘山村35亩，吴家村26亩，河李村79亩，中庄村27.5亩，下李村50亩，南山村24亩，阳湾村14亩，小杨村40亩，阳沟村127亩，寨子村24.5亩，闫庄村25亩，陈阳村25.5亩，汪洋村44亩，高沟村39亩。</t>
  </si>
  <si>
    <t>川王镇种植马铃薯共311亩，共涉及7村。其中西崖村种植马铃薯25亩；峡口村15亩；何湾村40亩；范湾村31亩；关河村100亩；海湾村70亩；大庄村30亩；每亩补助500元。</t>
  </si>
  <si>
    <t>脱贫户种植马铃薯共计 375.5 亩。其中：西庄村100亩；新义村12亩；西山村60亩；韦沟村75亩；上豆村123.5亩；庙湾村5亩；</t>
  </si>
  <si>
    <t>丹麻村85户100亩、梁山村80亩、吕湾村120亩、斜头村马50亩，总面积350亩，需资金17.5万元，</t>
  </si>
  <si>
    <t>投资19.025万元，在马鹿镇10村马铃薯植项目380.5亩，亩均补500元。其中长宁村58亩，白杨村40亩，陡崖村28亩，康王村22亩，堡梁村18亩，大滩村49.5亩，花园村52亩，金川村32亩，龙口村61亩，寺湾村20亩。</t>
  </si>
  <si>
    <t>在全乡6村实施马铃薯种植到户461亩，其中：杜渠100亩，李沟180亩，庄河72亩，马铃薯15亩，店子村80亩，下庞14亩，每亩补助500元</t>
  </si>
  <si>
    <t>在张棉驿乡11村马铃薯种植到户补助项目664户1009亩，其中：马夭村80户80亩、上蒋村40户80亩、张棉村70户70亩、庙川村120户200亩、先马村58户120亩、盘山村66户66亩、喜湾村16户32亩、田湾村92户184亩、东峡村32户32亩、周家村50户70亩，和平村马铃薯50户75亩。</t>
  </si>
  <si>
    <t>在平安乡种植马铃薯101.5亩，其中大湾村种植31.5亩，梨树村50亩，包梁村20亩</t>
  </si>
  <si>
    <t>连五乡13村共种植1103亩。其中：陈家村：50亩、高庄村:150亩、黄家村：20亩、兰家村：100亩、李家村：36亩、连五村：60亩、马咀村：40亩、四合村：120亩、腰庄村：180亩、贠家村：120亩、张家村：62亩、中心村：65亩、中渠村100亩</t>
  </si>
  <si>
    <t>投资29.66万元在全县范围内实施火麻种植脱贫户到户补助项目741.5亩，每亩补助资金400元直接补助到农户一折通</t>
  </si>
  <si>
    <t>甘财振兴[2022]21号中央衔接资金29.66万元</t>
  </si>
  <si>
    <t>投资28.74万元，在马鹿镇12村实施火麻种植项目718.5亩，亩均补400元。其中长宁村29亩，白杨村138亩，陡崖村26亩，堡梁村54亩，草川村60亩，大滩村173亩，韩河村41亩，金川村32亩，龙口村38亩，牌楼村80亩，林峰村38亩，寺湾村9.5亩。</t>
  </si>
  <si>
    <t>扶持脱贫户火麻产业发展</t>
  </si>
  <si>
    <t>扶持脱贫户实施火麻种植项目以增加收入</t>
  </si>
  <si>
    <t>闫家乡火麻种植到户补助项目</t>
  </si>
  <si>
    <t>闫家乡大场村实施火麻种植23亩，共需资金0.92万元</t>
  </si>
  <si>
    <t>投资16万元在全县范围内实施脱贫户新建蔬菜大棚到户补助项目20座，每座补助8000元直接补助到农户一折通。</t>
  </si>
  <si>
    <t>甘财振兴[2022]21号中央衔接资金16万元</t>
  </si>
  <si>
    <t>张家川镇新建蔬菜大棚到户补助项目</t>
  </si>
  <si>
    <t>在张家川镇建设2个蔬菜大棚。其中纳沟村1个、赵阳村1个。</t>
  </si>
  <si>
    <t>推动张家川县大棚蔬菜产业发展，保障县域内蔬菜供应。</t>
  </si>
  <si>
    <t>发展蔬菜产业，增加农民收入</t>
  </si>
  <si>
    <t>龙山镇新建蔬菜大棚到户补助项目</t>
  </si>
  <si>
    <t>全镇共3个村4座，每座8000元，其中;四方村1座0.8万元；南街村共建2座1.6万元；连柯村1座0.8万元。</t>
  </si>
  <si>
    <t>闫家乡丁河村实施蔬菜大棚7户12座，共需资金9.6万元</t>
  </si>
  <si>
    <t>在张棉驿乡田湾村实施新建蔬菜大棚到户补助项目2户2座</t>
  </si>
  <si>
    <t>大蒜种植到户补助项目</t>
  </si>
  <si>
    <t>投资1万元在马关镇实施脱贫户大蒜种植到户补助项目20亩，每亩补助资金500元直接补助到农户一折通</t>
  </si>
  <si>
    <t>甘财振兴[2022]21号中央衔接资金1万元</t>
  </si>
  <si>
    <t>马关镇大蒜种植到户补助项目</t>
  </si>
  <si>
    <t>脱贫户种植大蒜共计 10 亩。其中：东庄村10亩；</t>
  </si>
  <si>
    <t>推动张家川县大蒜产业发展，保障县域内大蒜供应。</t>
  </si>
  <si>
    <t>提高种植积极性、增加家庭收入</t>
  </si>
  <si>
    <t>连五乡大蒜种植到户补助项目</t>
  </si>
  <si>
    <t>连五乡1村10亩。其中：高庄村10亩</t>
  </si>
  <si>
    <t>投资44.1万元在全县范围内实施中药材种植脱贫户到户补助项目282亩，亩补助资金1700元（柴胡、板蓝根、艾、冬花、金银花、油用牡丹、芍药亩补助500元）直接补助到农户一折通。</t>
  </si>
  <si>
    <t>甘财振兴[2022]21号中央衔接资金44.1万元</t>
  </si>
  <si>
    <t>共150亩。赵阳村150亩</t>
  </si>
  <si>
    <t>推动中药材产业  发展</t>
  </si>
  <si>
    <t>扶持大阳镇陈阳村脱贫户种植黄芪100亩，每亩补助1700元。</t>
  </si>
  <si>
    <t>马关镇中药材种植到户补助项目</t>
  </si>
  <si>
    <t>脱贫户种植中药材共计32亩。其中：庙湾村30亩；西台村2亩</t>
  </si>
  <si>
    <t>③</t>
  </si>
  <si>
    <t>到户种植业（其他农户）</t>
  </si>
  <si>
    <t>投资773.842万元用于其他农户到户种植业项目。</t>
  </si>
  <si>
    <t>投资460.982万元在全县范围内实施旱作农业农户补助项目23049.1亩，每亩补助资金200元直接补助到农户一折通</t>
  </si>
  <si>
    <t>甘财振兴[2022]21号中央衔接资金460.982万元</t>
  </si>
  <si>
    <t>大堡村30亩、东关村40亩、园树村60亩、孟寺村48亩</t>
  </si>
  <si>
    <t>对一般农户进行产业扶持，增加农户家庭收入</t>
  </si>
  <si>
    <t>全镇共4053亩，81.06万元，其中：树坡村280亩；连柯村98亩；冯塬村100亩；西门村100亩；西川村180亩；北街村200亩；南街村150亩；榆树村400亩；汪堡村320亩；南梁村90亩；四方村201亩；韩川村210亩；官泉村224亩；郑家村392亩；芦塬村45亩；马黑曼160亩；西沟村350亩；北河村215亩；李山村85亩；马河村253亩</t>
  </si>
  <si>
    <t>共2025.2亩，其中阴山村15户30亩、团结村17户20亩、麻崖村47户125亩、仁湾村18户78亩、袁河村7户16亩、许湾村27户95.5亩、张巴村13户27亩、河峪村11户16亩、梁湾村96户275亩、河北村236亩、天河村15户38亩、西坡村136户115亩、恭门村126户147亩、西关村42户135.7亩、柳沟村112户260亩、付川村166户320亩、毛磨村15户91亩</t>
  </si>
  <si>
    <t>刘堡镇共涉及11村412户1005亩，亩补助200元，共计补贴资金20.1万元。其中：小湾村8户24亩；米家村63户150亩；李山村23户41亩，高家村89户159.5亩。赵湾村8户47亩；丰银2户2亩；王家村7户24亩；梨园村为1户2亩；杜家村97户172亩；董家村18户80亩；峡里村45户116.5亩；郑沟村旱作农业51户187亩。</t>
  </si>
  <si>
    <t>胡川镇共种植旱作农业2197亩，其中祁沟村57亩；窑上村77亩；深坷村300亩；蒲家村100亩；仓下村300亩；宁马村300亩；张堡村90亩；王安村300亩；柳湾村62亩；夏堡村98亩；阳山村200亩。潘峪村200亩。前梁村113亩.</t>
  </si>
  <si>
    <t>扶持大阳镇农户种植全膜玉米，落实旱作农业到户补助项目，每亩补助200元，共补助1533.4亩。其中寨子村57亩，双庙村24亩，阳湾村32.2亩，东沟村32亩，阳沟村52亩，河李村109亩，下渠村65亩，梁堡村50亩，侯吴村60亩，吴家村30亩，闫庄村53亩，水滩村31亩，刘山村182亩，南山村8亩，下李村185亩，刘沟村65亩，汪洋村78亩，小杨村100.7亩，中庄村110亩，高沟村85亩，豁岘村50亩，陈阳村74.5亩。</t>
  </si>
  <si>
    <t>川王镇种植旱作农业共2877亩，共涉及15村。其中西崖村40亩；川王村360亩；毛寨村115亩；峡口村200亩；松树湾村160亩；哈沟村280亩；何湾村50亩；范湾村200亩；王沟村15亩；关河村30亩；马达村300亩；海湾村200亩；大庄村360亩；冯家村217亩；铁洼村350亩；</t>
  </si>
  <si>
    <t>共补助3268.5亩，200元/亩。其中：新义村40户356亩；西庄村60户100亩；黄花村45户90亩；赵沟村59户168.5亩；东山村24户120亩； 马堡村812亩；小庄村20户20亩；东庄村7户36亩；草湾村170户430亩；庙湾村70户150亩；西山村100亩；石川村150户350亩；上豆村26户64.5亩；上河村165亩；韦沟村212亩；西台村94.5亩。</t>
  </si>
  <si>
    <t>给梁山镇农户实施旱作农业到户补助项目共682亩，其中吕湾村30亩，樱桃沟村40亩，斜头村40亩，丹麻村150亩，高营村82亩，唐刘村100亩，杨渠村240亩</t>
  </si>
  <si>
    <t>0.0463</t>
  </si>
  <si>
    <t>在全乡9村，实施旱作农业1429亩，其中：店子81亩，高山50亩，李沟 200亩，毛家40亩，坪王380亩，秋木200亩，上渠187亩，桃园102亩，下庞189亩，每亩补助200元</t>
  </si>
  <si>
    <t>闫家乡神树村实施旱作农业到户补助项目28亩，共需资金0.56万元。</t>
  </si>
  <si>
    <t>张棉驿乡7村实施旱作农业到户补助602亩，其中庙川村150亩、田湾村138亩、马夭村60亩、张棉村48亩、上蒋村100亩、喜湾村26亩、周家村80亩。</t>
  </si>
  <si>
    <t>连五乡13村共实施3056亩，其中连五村：400亩、三合村：96亩、张家村：200亩、四合村：252亩、兰家村：200亩、陈家村：263亩、中心村：65亩、高庄村：600亩、马咀村：400亩、李家村：150亩、中渠村：90亩、腰庄村：280亩、贠家村：60亩</t>
  </si>
  <si>
    <t>在平安乡种植旱作农业115亩，其中铁固村50亩，包梁村65亩</t>
  </si>
  <si>
    <t>投资285.16万元在全县范围内实施马铃薯种植农户到户补助项目5703.2亩，每亩补助资金500元直接补助到农户一折通。</t>
  </si>
  <si>
    <t>甘财振兴[2022]21号中央衔接资金285.16万元</t>
  </si>
  <si>
    <t>园树村20亩、孟寺村18亩</t>
  </si>
  <si>
    <t>通过种植业补助扶持，增加农户收入，巩固脱贫成果</t>
  </si>
  <si>
    <t>提高种植积极性，增加种植业收入</t>
  </si>
  <si>
    <t>共918亩，其中阴山村15户15亩、团结村5户6亩、麻崖村47户59亩、仁湾村18户19亩、袁河村8户14.5亩、许湾村31户30亩、海河村6户7亩、张巴村13户15亩、河峪村24户21亩、梁湾村89户30.5亩、河北村96亩、西坡村191户150亩、恭门村87户74亩、西关村10户10.5亩、张窑村21户30亩、柳沟村112户60亩、付川村166户120亩、城子村58户63亩、灵台村1户1亩、毛磨村25户30亩、毛山村65户66.5亩</t>
  </si>
  <si>
    <t>刘堡镇共涉及12村521户556亩，亩补助500元，共计27.8万元。其中：五星村21户42亩；小湾村7户7亩；米家村33户47亩；高家村89户71.5亩；芦科村为26户51亩；赵湾村为20户40亩；丰银2户2亩；王家村12户12亩；杜家村97户71亩；峡里村45户36.5亩；刘堡村164户166亩，郑沟村5户10亩</t>
  </si>
  <si>
    <t>胡川镇共种植马铃薯737亩，其中祁沟村19亩；窑上村18亩；深坷村120亩；蒲家村30亩；仓下村150亩；宁马村60亩；前梁村26.5亩；张堡村80亩；王安村80亩；柳湾村24亩；刘塬村20亩；阳山村60亩；潘峪村50亩。</t>
  </si>
  <si>
    <t>大阳镇马铃薯种植到户补助项目，每亩补助500元，共补助432.2亩。其中寨子村19亩，双庙村7.5亩，阳湾村8亩，东沟12亩，阳沟村12亩，河李村40亩，下渠村14.5亩，梁堡村17.5亩，侯吴村25亩，吴家村8亩，闫庄村12亩，水滩村7.3亩，刘山村53.4亩，南山村2亩，下李村62.5亩，刘沟村21.5亩，小杨村21亩，中庄村25.5亩，高沟村24亩，豁岘村20亩，陈阳村19.5亩。</t>
  </si>
  <si>
    <t>川王镇种植马铃薯共320亩，共涉及7村。其中西崖村8亩；峡口村40亩；何湾村20亩；范湾村24亩；关河村8亩；海湾村200亩；大庄村20亩；</t>
  </si>
  <si>
    <t>共补助110亩，500元/亩。其中：西庄村60户65亩；西台村45亩；</t>
  </si>
  <si>
    <t>为梁山镇农户实施马铃薯到户补助项目，唐刘村13亩</t>
  </si>
  <si>
    <t>0.0013</t>
  </si>
  <si>
    <t>0.0067</t>
  </si>
  <si>
    <t>投资20.025万元，在马鹿镇9村实施农户马铃薯种植项目400.5亩，亩均补500元。其中韩河村37亩、宝坪村20亩、堡梁村59亩、大滩村51亩、陡崖村21亩、花园村46亩、康王村35亩、牌楼村60亩、龙口村71.5亩。</t>
  </si>
  <si>
    <t>在全乡6村，实施马铃薯到户种植479亩，其中：店子37亩，李沟100亩，毛家50亩，秋木160亩，上渠56亩，下庞76亩，每亩补助500元</t>
  </si>
  <si>
    <t>闫家乡神树村实施马铃薯种植到户补助项目5.5亩，共需资金0.275万元。</t>
  </si>
  <si>
    <t>张棉驿乡9村实施马铃薯种植到户补助项目673.5亩，其中：和平村30亩、马夭村80亩、庙川村160亩、田湾村68亩、张棉村56亩、喜湾村19.5亩、上蒋村80亩、盘山村100亩、周家村80亩。</t>
  </si>
  <si>
    <t>在平安乡种植马铃薯116.5亩，其中梨树村50亩，大湾村36.5亩，包梁村30亩。</t>
  </si>
  <si>
    <t>连五乡12村共实施904亩，其中连五村：95亩、张家村：50亩、四合村：37亩、兰家村：95亩、陈家村：125亩、中心村：34亩、高庄村：95亩、马咀村：195亩、李家村：50亩、中渠村：50亩、腰庄村：58亩、贠家村：20亩</t>
  </si>
  <si>
    <t>投资20.5万元在马鹿镇实施火麻种植农户到户补助项目512.5亩，每亩补助资金400元直接补助到农户一折通。</t>
  </si>
  <si>
    <t>甘财振兴[2022]21号中央衔接资金20.5万元</t>
  </si>
  <si>
    <t>投资20.5万元，在马鹿镇10村实施农户火麻种植项目512.5亩，亩均补400元。其中韩河村61亩、宝坪村85.5亩、堡梁村61亩、草川村30亩、大滩村124亩、陡崖村11亩、牌楼村70亩、寺湾村9亩、长宁村15亩、龙口村46亩。</t>
  </si>
  <si>
    <t>通过项目扶持，发展种植产业，增加突农户经济收入</t>
  </si>
  <si>
    <t>预计扶持10村农户实施马铃薯种植项目以增加收入，项目实施后，预计年亩均增收600元以上。</t>
  </si>
  <si>
    <t>投资7.2万元在全县范围内实施新建蔬菜大棚农户到户补助项目9座，每座补助8000元直接补助到农户一折通。</t>
  </si>
  <si>
    <t>甘财振兴[2022]21号中央衔接资金7.2万元</t>
  </si>
  <si>
    <t>闫家乡丁河村实施蔬菜大棚到户补助4户8座</t>
  </si>
  <si>
    <t>通过扶持，增加群众收入</t>
  </si>
  <si>
    <t>有效拓宽农户增收渠道，增加农户收入</t>
  </si>
  <si>
    <t>木河乡新建蔬菜大棚到户补助项目</t>
  </si>
  <si>
    <t>在庄河村修建蔬菜大棚一处。</t>
  </si>
  <si>
    <t>林果业（三类户）</t>
  </si>
  <si>
    <t>投资0.89万元用于实施三类户到户林果业项目。</t>
  </si>
  <si>
    <t>苹果栽植到户补助项目</t>
  </si>
  <si>
    <t>投资0.2万元在梁山镇实施三类户苹果栽植到户补助项目2亩，每亩补助1000元直接补助到农户一折通</t>
  </si>
  <si>
    <t>甘财振兴[2022]21号中央衔接资金0.2万元</t>
  </si>
  <si>
    <t>梁山镇苹果栽植到户补助项目</t>
  </si>
  <si>
    <t>樱桃沟村三类户苹果种植2亩</t>
  </si>
  <si>
    <t>降低农户栽植成本，提高农户发展产业积极性</t>
  </si>
  <si>
    <t>通过直接补贴到户，提高栽植积极性，提高农户收入</t>
  </si>
  <si>
    <t>花椒栽植到户补助项目</t>
  </si>
  <si>
    <t>投资0.69万元在相关乡镇实施三类户花椒栽植到户补助项目23亩，每亩补助300元直接补助到农户一折通</t>
  </si>
  <si>
    <t>甘财振兴[2022]21号中央衔接资金0.69万元</t>
  </si>
  <si>
    <t>张家川镇花椒栽植到户补助项目</t>
  </si>
  <si>
    <t>杨川村10亩</t>
  </si>
  <si>
    <t>大阳镇花椒栽植到户补助项目</t>
  </si>
  <si>
    <t>扶持大阳镇梁堡村三类户种植花椒，落实花椒种植到户补助项目，每亩补助300元，共补助13亩。</t>
  </si>
  <si>
    <t>林果业（脱贫户）</t>
  </si>
  <si>
    <t>投资10.462万元用于实施脱贫户到户林果业项目。</t>
  </si>
  <si>
    <t>投资4.9万元在梁山镇、马关镇实施脱贫户苹果栽植到户补助项目49亩，每亩补助1000元直接补助到农户一折通</t>
  </si>
  <si>
    <t>甘财振兴[2022]21号中央衔接资金4.9万元</t>
  </si>
  <si>
    <t>新建脱贫户苹果栽植到户补助项目40亩</t>
  </si>
  <si>
    <t>推动张家川县苹果产业发展，增加农民收入</t>
  </si>
  <si>
    <t>提高种植积极性、增加苹果种植户收入</t>
  </si>
  <si>
    <t>马关镇苹果栽植到户补助项目</t>
  </si>
  <si>
    <t>脱贫户苹果栽植共计9亩。其中；上河村6亩；东庄村3亩；</t>
  </si>
  <si>
    <t>投资5.262万元在相关乡镇实施脱贫户花椒栽植到户补助项目175.4亩，每亩补助300元直接补助到农户一折通</t>
  </si>
  <si>
    <t>甘财振兴[2022]21号中央衔接资金5.262万元</t>
  </si>
  <si>
    <t>马关镇花椒栽植到户补助项目</t>
  </si>
  <si>
    <t>脱贫户花椒栽植共计39亩。其中：小庄村30亩；东庄村7亩；西台村2亩</t>
  </si>
  <si>
    <t>推动张家川县花椒产业发展，增加农民收入</t>
  </si>
  <si>
    <t>提高农民种植积极性、增加收入</t>
  </si>
  <si>
    <t>扶持大阳镇梁堡村5户脱贫户种植花椒，落实花椒种植到户补助项目，每亩补助300元，共补助4.4亩。</t>
  </si>
  <si>
    <t>梁山镇花椒栽植到户补助项目</t>
  </si>
  <si>
    <t>新建花椒栽植到户补助项目32亩、唐刘村100亩</t>
  </si>
  <si>
    <t>核桃栽植到户补助项目</t>
  </si>
  <si>
    <t>投资0.3万元在相关乡镇实施脱贫户花椒栽植到户补助项目6亩，每亩补助500元直接补助到农户一折通</t>
  </si>
  <si>
    <t>甘财振兴[2022]21号中央衔接资金0.3万元</t>
  </si>
  <si>
    <t>马关镇核桃栽植到户补助项目</t>
  </si>
  <si>
    <t>脱贫户核桃栽植共计6亩。其中：东庄村6亩；</t>
  </si>
  <si>
    <t>推动张家川县核桃产业发展，增加农民收入</t>
  </si>
  <si>
    <t>林果业（其他农户）</t>
  </si>
  <si>
    <t>投资5.63万元用于实施其他农户到户林果业项目。</t>
  </si>
  <si>
    <t>投资0.1万元在相关乡镇实施农户苹果栽植到户补助项目1亩，每亩补助1000元直接补助到农户一折通</t>
  </si>
  <si>
    <t>甘财振兴[2022]21号中央衔接资金0.1万元</t>
  </si>
  <si>
    <t>共补助1亩，1000元/亩。其中：东庄村1亩</t>
  </si>
  <si>
    <t>乌龙头栽植到户补助项目</t>
  </si>
  <si>
    <t>投资5万元在相关乡镇实施农户乌龙头栽植到户补助项目100亩，每亩补助500元直接补助到农户一折通</t>
  </si>
  <si>
    <t>甘财振兴[2022]21号中央衔接资金5万元</t>
  </si>
  <si>
    <t>平安乡乌龙头栽植到户补助项目</t>
  </si>
  <si>
    <t>投资2.5万元在马原村种植乌龙头50亩</t>
  </si>
  <si>
    <t>增加群众收入，推动产业发展壮大，促进乡村振兴</t>
  </si>
  <si>
    <t>通过项目扶持，发展种植产业，增加农户经济收入</t>
  </si>
  <si>
    <t>马鹿镇乌龙头栽植到户补助项目</t>
  </si>
  <si>
    <t>投资2.5万元，在马鹿镇宝坪村实施农户乌龙头种植项目50亩，亩均补500元。</t>
  </si>
  <si>
    <t>投资0.26万元在相关乡镇实施农户核桃栽植到户补助项目5.2亩，每亩补助500元直接补助到农户一折通</t>
  </si>
  <si>
    <t>甘财振兴[2022]21号中央衔接资金0.26万元</t>
  </si>
  <si>
    <t>共补助5.2亩，500元/亩。其中：东庄村4亩；西台村1.2亩；</t>
  </si>
  <si>
    <t>投资0.27万元在相关乡镇实施农户花椒栽植到户补助项目9亩，每亩补助300元直接补助到农户一折通</t>
  </si>
  <si>
    <t>甘财振兴[2022]21号中央衔接资金0.27万元</t>
  </si>
  <si>
    <t>共补助9亩，300元/亩。其中：东庄村6亩；西台村3亩</t>
  </si>
  <si>
    <t>庭院经济（三类户）</t>
  </si>
  <si>
    <t>投资26.945万元用于实施三类户庭院经济发展项目。按照《张家川县庭院经济实施方案》标准直接补助到农户一折通。</t>
  </si>
  <si>
    <t>甘财振兴[2022]21号中央衔接资金26.945万元</t>
  </si>
  <si>
    <t>张家川镇庭院经济到户补助项目</t>
  </si>
  <si>
    <t>查湾村6户庭院特色养殖、袁川村2户庭院特色养殖</t>
  </si>
  <si>
    <t>带动农户发展产业，提高收入</t>
  </si>
  <si>
    <t>通过直接补贴到户，提高农户发展产业积极性，增加农户收入，收益农户54人</t>
  </si>
  <si>
    <t>龙山镇庭院经济补助项目</t>
  </si>
  <si>
    <t>西门村1户庭院特色养殖0.8万元</t>
  </si>
  <si>
    <t>增加农户收益</t>
  </si>
  <si>
    <t>通过直接补贴到户，提高农户发展产业积极性，增加农户收入，收益农户55人</t>
  </si>
  <si>
    <t>恭门镇庭院经济补助项目</t>
  </si>
  <si>
    <t>共11户，其中麻山村庭院特色种植8户、恭门村庭院特色种植2户、毛磨村庭院特色种植1户</t>
  </si>
  <si>
    <t>带动农户产业发展，增加农户家庭收入</t>
  </si>
  <si>
    <t>通过直接补贴到户，提高农户发展产业积极性，增加农户收入，收益农户56人</t>
  </si>
  <si>
    <t>梁山镇庭院经济到户补助项目</t>
  </si>
  <si>
    <t>梁山镇高营村1户实施庭院特色种植。</t>
  </si>
  <si>
    <t>通过直接补贴到户，提高农户发展产业积极性，增加农户收入，收益农户6人</t>
  </si>
  <si>
    <t>马关镇庭院经济到户补助项目</t>
  </si>
  <si>
    <t>共10户，需要10万元。西庄村1户庭院特色养殖；东庄村3户庭院特色种植；上河村1户庭院特色种植；东庄村2户庭院特色种植；八杜村2户庭院特色养殖；石川村1户庭院特色养殖。</t>
  </si>
  <si>
    <t>通过直接补贴到户，提高农户发展产业积极性，增加农户收入</t>
  </si>
  <si>
    <t>连五乡庭院经济到户补助项目</t>
  </si>
  <si>
    <t>连五乡1村共4户。其中：腰庄村：3户庭院特色养殖，1户庭院特色种植</t>
  </si>
  <si>
    <t>大阳镇庭院经济到户补助项目</t>
  </si>
  <si>
    <t>扶持大阳镇刘沟村发展家庭特色养殖2户，共补助1050元。</t>
  </si>
  <si>
    <t>扶持三类户发展庭院经济，增加经营性收入</t>
  </si>
  <si>
    <t>马鹿镇庭院经济到户补助项目</t>
  </si>
  <si>
    <t>投资1.48万元，为马鹿镇4村7户“三类户”实施庭院经济补助项目，其中宝坪村2户家庭特色种植、1户共家庭特色养殖0.54万元；堡梁村1户庭院特色种植0.15万元；大滩村1户庭院特色种植0.15万元；花园村2户庭院特色养殖0.64万元。</t>
  </si>
  <si>
    <t>胡川镇庭院经济到户补助项目</t>
  </si>
  <si>
    <t>胡川镇庭院经济到户补助涉及祁沟村特色养殖到户1户，潘峪村特色养殖到户1户。</t>
  </si>
  <si>
    <t>木河乡庭院经济到户补助项目</t>
  </si>
  <si>
    <t>在下庞村实施庭院特色养殖1户0.4万元。</t>
  </si>
  <si>
    <t>庭院经济（脱贫户）</t>
  </si>
  <si>
    <t>投资206.367万元用于实施脱贫户户庭院经济发展项目。按照《张家川县庭院经济实施方案》标准直接补助到农户一折通。</t>
  </si>
  <si>
    <t>甘财振兴[2022]21号中央衔接资金206.367万元</t>
  </si>
  <si>
    <t>瓦泉村2户庭院特色养殖、袁川村1户庭院特色养殖、查湾村1户庭院特色种植</t>
  </si>
  <si>
    <t>推动家庭经济发展，增加农民收入</t>
  </si>
  <si>
    <t>改善生活基础条件，增加收入，进而巩固脱贫攻攻坚成果</t>
  </si>
  <si>
    <t>全镇2户，其中西门村1户庭院特色养殖0.8万元；四方村1户庭院特色手工0.8万元</t>
  </si>
  <si>
    <t>恭门镇庭院经济到户补助项目</t>
  </si>
  <si>
    <t>共499户，其中海河村发展庭院特色种植37户，河峪村发展庭院特色种植5户、麻崖村发展庭院特色种植63户、毛磨村发展庭院特色养殖3户发展庭院特色种植5户、毛山村发展庭院特色种植40户、仁湾村发展庭院特色种植30户、天河村发展庭院特色种植4户发展庭院特色养殖1户、团结村发展庭院特色种植3户、西关村发展庭院特色种植12户发展庭院特色养殖2户发展庭院特色手工4户、付川村发展庭院特色种植6户、柳沟村发展庭院特色种植33户、河北村发展庭院特色种植5户、张巴村发展庭院特色种植31户、杨坡村发展庭院特色种植8户、水池村发展庭院特色种植57户、梁湾村发展庭院特色种植5户、城子村发展庭院特色种植70户、恭门村发展庭院特色种植10户、西坡村发展庭院特色种植16户发展庭院特色养殖1户、麻山村发展庭院特色种植48户.</t>
  </si>
  <si>
    <t>梁山镇杨崖村2户、高营村6户、吕湾村1户、唐刘村1户发展庭院特色种植，需补助资金8.89万元。</t>
  </si>
  <si>
    <t>扶持大阳镇刘沟村发展庭院特色养殖鸡、鸽子378只，每只补助15元，共补助5670元；养殖蜜蜂9箱，每箱补助400元，共补助3600元；发展庭院生产生活服务小超市1家，补助10000元。</t>
  </si>
  <si>
    <t>扶持脱贫户发展庭院经济，增加农户经营性收入</t>
  </si>
  <si>
    <t>共涉及12个村55户发展庭院特色种植，共需55万元。其中：马堡村2户；草湾村8户；赵沟村3户；石川村9户；庙湾村2户；西台村2户；西庄村3户；东庄村8户；上豆村7户；东山村2户；上河村6户；八杜村3户。</t>
  </si>
  <si>
    <t>投资17.37万元，为马鹿镇11村62户脱贫户实施庭院经济补助项目，其中寺湾村1户发展庭院特色养殖0.4万元；白杨村发展庭院特色种植9户1.35万元；龙口村1户发展庭院特色养殖0.75万元；长宁村1户发展庭院特色养殖0.3万元；堡梁村3户庭院种植0.45万元；大滩村5户庭院种植0.75万元；花园村7户庭院养殖、4户庭院种植、3户庭院特色旅游共4.32万元；金川村7户庭院养殖6户特色种植共3.25万元；林峰村3户庭院养殖0.92万元；石庄科村4户庭院养殖2.92万元；宝坪村8户庭院养殖1.96万元。</t>
  </si>
  <si>
    <t>川王镇庭院经济到户补助项目</t>
  </si>
  <si>
    <t>川王镇庭院经济共10户，共涉及6村。其中关河村庭院养殖2户；小河村2户生产生活服务；何湾村5户生产生活服务；马达村5户庭院手工，毛寨村3户庭院手工。</t>
  </si>
  <si>
    <t>连五乡2村共24户。其中：腰庄村11户庭院养殖、1户生产生活服务、4户庭院种植，高庄村1户庭院手工、6户庭院种植、1户庭院养殖。</t>
  </si>
  <si>
    <t>胡川镇庭院经济到户补助涉及祁沟村特色养殖到户2户，补助1户鸽子40只，1户蜜蜂5箱；阳山村特色养殖到户1户中蜂养殖20箱。宁马村特色养殖到户1户中蜂养殖5箱。潘峪村特色养殖到户12户中蜂养殖75箱。</t>
  </si>
  <si>
    <t>在全乡2个村5户脱贫户实施庭院经济到户补助。其中：坪王村补助1户发展庭院生产生活服务从事原料加工。秋木村补助1户开设小卖部，3户养殖蜜蜂共50群。</t>
  </si>
  <si>
    <t>庭院经济（其他农户）</t>
  </si>
  <si>
    <t>投资105.665万元用于实施其他农户庭院经济发展项目。按照《张家川县庭院经济实施方案》标准直接补助到农户一折通。</t>
  </si>
  <si>
    <t>甘财振兴[2022]21号中央衔接资金105.665万元</t>
  </si>
  <si>
    <t>杨川村1户庭院养殖兔300只</t>
  </si>
  <si>
    <t>通过补贴，提高群众发展庭院经济积极性，增加其收入，进而巩固脱贫 攻坚成果</t>
  </si>
  <si>
    <t>龙山镇庭院经济到户补助项目</t>
  </si>
  <si>
    <t>全镇共11户，8.8万元，其中：汪堡村2户庭院养殖1.6万、四方村1户庭院养殖0.8万元、官泉村3户庭院养殖2.4万元；郑家村3户庭院养殖1户庭院手工共3.2万元；马河村1户庭院手工0.8万元</t>
  </si>
  <si>
    <t>刘堡镇庭院经济到户补助项目</t>
  </si>
  <si>
    <t>刘堡镇1村（峡里村）1户引进种植山楂树12棵，每颗补助0.005万元</t>
  </si>
  <si>
    <t>共37户，需要37万元。其中：上河村2户家庭养殖、1户庭院手工、7户家庭种植；庙湾村5户庭院养殖，3户庭院种植、4户庭院手工；石川村1户庭院手工、9户庭院养殖；韦沟村2户庭院生产生活服务；上豆村3户庭院养殖。</t>
  </si>
  <si>
    <t>连五乡10村共实施79户，其中连五村：10户庭院种植；三合村：3户庭院养殖2户庭院种植、兰家村：7户庭院种植；陈家村：2户庭院手工、1户庭院种植；中心村：9户庭院种植、5户庭院生产生活服务、1户庭院手工；高庄村：10户庭院种植、3户庭院养殖、3户庭院生产生活服务；马咀村：8户庭院种植；李家村：6户庭院养殖、4户庭院养殖；中渠村：2户庭院种植2户庭院手工、腰庄村：1户庭院生产生活服务。</t>
  </si>
  <si>
    <t>发展庭院特色养殖共2户，涉及毛寨村1户；冯家村1户。发展庭院特色手工6个涉及3村,需3万元，其中毛寨村1户农户申报食品加工作坊1个，1户农户申报乡村工匠1个；大庄村特色手工1个；冯家村1户农户申报乡村工匠1个，2户农户申报乡村工匠2个。发展庭院生产生活服务共15个涉及5个村需15万元，其中毛寨村1户农户申报小菜店1个；小河村申报6户小超市（小卖部），小餐饮1个（豆腐小吃）；海湾村2户小超市（小卖部）；冯家村2户农户申报小餐饮（手工蛋糕小吃）、小菜店1个；何湾村1户小超市（小卖部），2户小磨坊。</t>
  </si>
  <si>
    <t>投资1.6万元，为马鹿镇堡梁村2户农户实施庭院经济补助项目，1户为庭院手工，另1户为庭院生产生活服务，每户补助0.8万元。</t>
  </si>
  <si>
    <t>通过补贴，提高群众发展庭院经济积极性，增加其收入</t>
  </si>
  <si>
    <t>2.绿色标准化种植基地建设</t>
  </si>
  <si>
    <t>马铃薯种植基地建设补助项目</t>
  </si>
  <si>
    <t>相关乡镇</t>
  </si>
  <si>
    <t>在全县15乡镇投入1023.9万元种植马铃薯20478亩，亩奖补500元。其中张家川镇70.5万元1410亩，龙山镇63万元1260亩，恭门镇36万元720亩，刘堡镇83万元1660亩，胡川镇67.5万元1350亩，大阳镇87.5万元1750亩，川王镇58万元1160亩，马关镇41.5万元830亩，梁山镇72万元1440亩，马鹿镇138万元2760亩，木河乡67.5万元1350亩，闫家乡2.5万元50亩，张棉驿乡129.4万元2588亩，平安乡40万元800亩，连五乡67.5万元1350亩。经营主体与农户建立联农带农机制， 将《项目联农带农明细台账》作为项目实施及验收、报账资料。</t>
  </si>
  <si>
    <t>甘财振兴[2022]21号中央衔接资金1023.9万元</t>
  </si>
  <si>
    <t>促进全县马铃薯产业发展，带动农户增加经济收入</t>
  </si>
  <si>
    <t>通过土地流转、就近务工等形式，增加农户收入。</t>
  </si>
  <si>
    <t>大豆（蚕豆）种植基地补助项目</t>
  </si>
  <si>
    <t>在全县10乡镇投入240万元种植大豆（蚕豆）6000亩，亩奖补400元。其中张家川镇16万元400亩，恭门镇22万元550亩，刘堡镇4万元100亩，胡川镇74万元1850亩，马关镇8万元200亩，马鹿镇400万元1000亩，川王镇6万元150亩，闫家乡32万元800亩，张棉驿乡18万元450亩，平安乡20万元500亩。经营主体与农户建立联农带农机制， 将《项目联农带农明细台账》作为项目实施及验收、报账资料。</t>
  </si>
  <si>
    <t>甘财振兴[2022]21号中央衔接资金240万元</t>
  </si>
  <si>
    <t>促进全县大豆、蚕豆产业发展，带动农户增加经济收入</t>
  </si>
  <si>
    <t>中药材种植基地补助项目</t>
  </si>
  <si>
    <t>2023.01-2023.12</t>
  </si>
  <si>
    <t>投30万元种植中药材600亩，亩补助500元。其中马关镇15万元300亩，梁山镇10万元200亩，马鹿镇5万元100亩。</t>
  </si>
  <si>
    <t>甘财振兴[2022]21号中央衔接资金30万元</t>
  </si>
  <si>
    <t>持续壮大中药材产业发展，带动周边农户发展产业、增加农户收入</t>
  </si>
  <si>
    <t>通过吸纳就业、土地流转等方式，提高农户收入</t>
  </si>
  <si>
    <t>火麻种植基地补助项目</t>
  </si>
  <si>
    <t>在马鹿镇投入4万元种植火麻100亩，亩补助400元。</t>
  </si>
  <si>
    <t>甘财振兴[2022]21号中央衔接资金4万元</t>
  </si>
  <si>
    <t>扶持特色火麻产业发展，带动周边农户增收</t>
  </si>
  <si>
    <t>通过吸纳就业、土地流转等方式，发展特色产业，提高农户收入</t>
  </si>
  <si>
    <t>高原夏菜种植基地补助项目</t>
  </si>
  <si>
    <t>在全县5乡镇投入32.19万元种植蔬菜611.5亩。恭门镇3万元50亩，木河乡3万元50亩，马关镇15.69万元261.5亩，连五乡6万元100亩，亩补助600元。梁山镇4.5万元150亩大蒜，亩补助300元。</t>
  </si>
  <si>
    <t>甘财振兴[2022]21号中央衔接资金32.19万元</t>
  </si>
  <si>
    <t>扶持蔬菜产业不断发展壮大，满足当地蔬菜需求，保障“菜篮子”供应</t>
  </si>
  <si>
    <t>马铃薯高标准绿色原种生产基地建设项目</t>
  </si>
  <si>
    <t>在全县投入180万元，补助脱毒马铃薯原原种种植1000亩，扩繁原种，亩补助原原种1800元（亩成本的30%），建设高标准技术集成示范基地。其中马鹿镇龙口村600亩，恭门镇恭门村300亩，张川镇刘家村100亩。经营主体与农户建立联农带农机制， 将《项目联农带农明细台账》作为项目实施及验收、报账资料。</t>
  </si>
  <si>
    <t>甘财振兴[2022]21号中央衔接资金180万元</t>
  </si>
  <si>
    <t>亩生产原种3吨以上，亩纯收益2000元以上。</t>
  </si>
  <si>
    <t>流转土地1000亩，亩均500元，带动务工就业200人次，人均收入2000元以上。</t>
  </si>
  <si>
    <t>3.农产品加工、储藏</t>
  </si>
  <si>
    <t>大阳镇农产品仓储保鲜设施建设补助项目</t>
  </si>
  <si>
    <t>大阳镇
大阳村</t>
  </si>
  <si>
    <t>在大阳镇大阳村修建1000吨的冷库一处。经营主体与农户建立联农带农机制， 将《项目联农带农明细台账》作为项目实施及验收、报账资料。</t>
  </si>
  <si>
    <t>甘财振兴[2022]21号中央衔接资金100万元（少数民族发展资金）</t>
  </si>
  <si>
    <t>完善产地冷链基础设施，提高仓储能力，</t>
  </si>
  <si>
    <t>通过就近务工、代存代储等形式，带动农户增收，</t>
  </si>
  <si>
    <t>4.林果产业（林改）</t>
  </si>
  <si>
    <t>林果业提质增效补助项目（苹果）</t>
  </si>
  <si>
    <t>投入129.9万元在全县实施苹果提质增效项目。其中投入61.2万元在龙山镇苹果提质增效1020亩，投入68.7万元在梁山镇苹果提质增效1145亩，亩奖补600元。经营主体与农户建立联农带农机制， 将《项目联农带农明细台账》作为项目实施及验收、报账资料。</t>
  </si>
  <si>
    <t>甘财振兴[2022]21号中央衔接资金129.9万元</t>
  </si>
  <si>
    <t>扶持果品产业不断发展壮大，满足当地果品需求，保障“果篮子”供应</t>
  </si>
  <si>
    <t>通过土地流转、就近务工等形式增加农户收入，</t>
  </si>
  <si>
    <t>林果业提质增效补助项目（花椒）</t>
  </si>
  <si>
    <t>投入56.4万元在全县实施花椒提质增效项目。其中投入24万元在龙山镇花椒提质增效600亩，投入30.4万元在马关镇花椒提质增效760亩，投入2万元在梁山镇花椒提质增效50亩，亩补助400元。</t>
  </si>
  <si>
    <t>甘财振兴[2022]21号中央衔接资金56.4万元</t>
  </si>
  <si>
    <t>扶持花椒产业不断发展壮大，增强花椒产业在全省的竞争力</t>
  </si>
  <si>
    <t>5.农村综合改革（1）-产业发展&lt;含村集体经济等&gt;</t>
  </si>
  <si>
    <t>大阳镇村集体经济发展项目</t>
  </si>
  <si>
    <t>在大阳镇梁堡村、下李村、小杨村、高沟村、刘山村、下渠村每村投入50万元用于村集体经济发展产业，使用主体与村集体签订投资协议，按协议约定比例给村集体分红。</t>
  </si>
  <si>
    <t>甘财振兴[2022]21号中央衔接资金300万元（少数民族发展资金）</t>
  </si>
  <si>
    <t>用于本村村集体发展产业，促进村集体经济发展，增加村集体经济收入</t>
  </si>
  <si>
    <t>每年按照投资金额一定比例给村集体固定分红。</t>
  </si>
  <si>
    <t>平安乡村集体经济发展项目</t>
  </si>
  <si>
    <t>在平安乡8村投入村集体发展资金400万元，其中新庄村、大湾村、包梁村、马原村、磨马村、梨树村、铁固村、水泉村各50万元，用于村集体经济发展产业项目，使用主体与村集体签订投资协议，按协议约定比例给村集体分红。</t>
  </si>
  <si>
    <t>甘财振兴[2022]21号中央衔接资金400万元（少数民族发展资金）</t>
  </si>
  <si>
    <t>(二)养殖业</t>
  </si>
  <si>
    <t>到户养殖业（三类户）</t>
  </si>
  <si>
    <t>投资223.92万元用于实施三类户到户养殖业项目。</t>
  </si>
  <si>
    <t>饲草种植到户补助项目</t>
  </si>
  <si>
    <t>投资1.41万元在全县范围内实施饲草种植三类户到户补助项目47亩，每亩补助300元直接补助到农户一折通</t>
  </si>
  <si>
    <t>甘财振兴[2022]21号中央衔接资金1.41万元</t>
  </si>
  <si>
    <t>恭门镇饲草种植到户补助项目</t>
  </si>
  <si>
    <t>共1亩，其中海河村1户1亩</t>
  </si>
  <si>
    <t>对监测户进行养殖产业扶持，增加农户家庭收入</t>
  </si>
  <si>
    <t>直接补助到户，减轻农户负担，提高饲草产业种粮积极性，增加农民收入。</t>
  </si>
  <si>
    <t>县畜牧中心</t>
  </si>
  <si>
    <t>王学礼</t>
  </si>
  <si>
    <t>刘堡镇饲草种植到户补助项目</t>
  </si>
  <si>
    <t>刘堡镇共涉及2村2户5亩，亩补助300元，共计补贴资金0.15万元。其中：芦科村1户3亩；峡里村1户2亩</t>
  </si>
  <si>
    <t>胡川镇饲草种植到户补助项目</t>
  </si>
  <si>
    <t>胡川镇共种植饲草31亩，其中蒲家村种植7亩；窑上村24亩。</t>
  </si>
  <si>
    <t>扶持三类户饲草产业，延长畜牧产业链条</t>
  </si>
  <si>
    <t>闫家乡饲草种植到户补助项目</t>
  </si>
  <si>
    <t>闫家乡，操场村实施饲草种植10亩，共需资金0.3万元</t>
  </si>
  <si>
    <t>基础母牛购进到户补助项目</t>
  </si>
  <si>
    <t>投资80万元在全县范围内实施基础母牛购进三类户到户补助项目160头，每头补助5000元直接补助到农户一折通</t>
  </si>
  <si>
    <t>甘财振兴[2022]21号中央衔接资金80万元</t>
  </si>
  <si>
    <t>张家川镇基础母牛购进到户补助项目</t>
  </si>
  <si>
    <t>共20头。查湾村5头、阳上村15头</t>
  </si>
  <si>
    <t>扶持三类户发展养殖产业，提高养殖收益</t>
  </si>
  <si>
    <t>通过补贴引进，提高农民养牛的积极性，增加农民收入</t>
  </si>
  <si>
    <t>龙山镇基础母牛购进到户补助项目</t>
  </si>
  <si>
    <t>全镇共2个村8头，每头5000元，其中;李山6头3万元，马黑曼村2头1万元</t>
  </si>
  <si>
    <t>扩宽增收渠道，增加收入</t>
  </si>
  <si>
    <t>带动经济增长</t>
  </si>
  <si>
    <t>恭门镇基础母牛购进到户补助项目</t>
  </si>
  <si>
    <t>共16头，其中杨坡村1户2头、梁湾村2户4头、河北村4头、恭门村1户4头、仁湾村1户2头</t>
  </si>
  <si>
    <t>对监测户进行产业扶持，增加农户家庭收入</t>
  </si>
  <si>
    <t>刘堡镇基础母牛购进到户补助项目</t>
  </si>
  <si>
    <t>刘堡镇共涉及5村6户12头，每头补贴0.5万元，共计补贴资金6万元。其中：小湾1户3头；芦科村1户2头；王家村1户1头。王山村2户4头。米家村1户2头。</t>
  </si>
  <si>
    <t>胡川镇基础母牛购进到户补助项目</t>
  </si>
  <si>
    <t>胡川镇基础母牛共计12头，其中蒲家村9头；深坷村3头。</t>
  </si>
  <si>
    <t>大阳镇基础母牛购进到户补助项目</t>
  </si>
  <si>
    <t>扶持大阳镇脱贫户发展养殖业，落实基础母牛购进到户补助项目，每头补助5000元，共补助26头。其中：刘沟村4头，小杨村1头，阳沟村1头，闫庄村20头。</t>
  </si>
  <si>
    <t>川王镇基础母牛购进到户补助项目</t>
  </si>
  <si>
    <t>川王镇基础母牛购进共14头，涉及6村。其中西崖村3头；毛寨村1头；范湾村3头；王沟村2头；海湾村4头；何湾村1头；</t>
  </si>
  <si>
    <t>马关镇基础母牛购进到户补助项目</t>
  </si>
  <si>
    <t>三类户基础母牛到户共计33头。其中：东庄村2头；上河村4头；马堡村3头；东山村2头；韦沟村2头；西山村4头；草湾村6头；庙湾村2头；石川村8头</t>
  </si>
  <si>
    <t>梁山镇基础母牛购进到户补助项目</t>
  </si>
  <si>
    <t>共10头，杨崖村三类户2户基础母牛8头、杨渠村基础母牛2头.</t>
  </si>
  <si>
    <t>.0.0021</t>
  </si>
  <si>
    <t>木河乡基础母牛购进到户补助项目</t>
  </si>
  <si>
    <t>在李沟村实施基础母牛购进到户补助2头，每头补助5000元</t>
  </si>
  <si>
    <t>闫家乡基础母牛购进到户补助项目</t>
  </si>
  <si>
    <t>闫家乡实施基础母牛购进2头，共需资金1万元，分别是操场村1头，付堡村1头</t>
  </si>
  <si>
    <t>张棉驿乡基础母牛购进到户补助项目</t>
  </si>
  <si>
    <t>在张棉乡周家村、东峡村实施基础母牛购进到户补助项目2头</t>
  </si>
  <si>
    <t>连五乡基础母牛购进到户补助项目</t>
  </si>
  <si>
    <t>连五乡四合村：1头、腰庄村：2头</t>
  </si>
  <si>
    <t>牛犊到户补助项目</t>
  </si>
  <si>
    <t>投资66.6万元在全县范围内实施三类户牛犊到户补助项目333头，每头补助2000元直接补助到农户一折通</t>
  </si>
  <si>
    <t>甘财振兴[2022]21号中央衔接资金66.6万元</t>
  </si>
  <si>
    <t>张家川镇牛犊到户补助项目</t>
  </si>
  <si>
    <t>共21头。堡山村2头、查湾村3头、阳上村5头、园树村3头、孟寺村2头、崔家村1头、杨店村3头、东街村2头</t>
  </si>
  <si>
    <t>形成规模化养殖，带动畜牧业发展</t>
  </si>
  <si>
    <t>通过发放补贴，提高农民养牛的积极性，增加农民收入。</t>
  </si>
  <si>
    <t>龙山镇牛犊到户补助项目</t>
  </si>
  <si>
    <t>全镇共3个村15头，每亩2000元，其中;南街村5头1万元，李山村8头1.6万元，马黑曼村2头0.4万元</t>
  </si>
  <si>
    <t>恭门镇牛犊到户补助项目</t>
  </si>
  <si>
    <t>共48头，其中河峪村4头、麻山村8头、麻崖村3头、毛山村3头、西关村3头、付川村5头、柳沟村6头、许湾村1头、水池村5头、城子村7头、海河村1头、仁湾村1户2头</t>
  </si>
  <si>
    <t>刘堡镇基础牛犊购进到户补助项目</t>
  </si>
  <si>
    <t>刘堡镇共涉及2村3户4头，每头补贴0.2万元，共计补贴资金0.8万元。其中：王家村1户1头；峡里村2户3头</t>
  </si>
  <si>
    <t>大阳镇牛犊到户补助项目</t>
  </si>
  <si>
    <t>扶持大阳镇三类户发展养殖业，落实牛犊到户补助项目，每头牛犊补助2000元，共补助17头。其中：刘沟村1头，双庙村1头，侯吴村2头，水滩村3头，下李村2头，寨子村2头，汪洋村3头，高沟村3头。</t>
  </si>
  <si>
    <t>川王镇牛犊到户补助项目</t>
  </si>
  <si>
    <t>川王镇牛犊奖补19头，共涉及9村。其中川王村1头；哈沟村2头；范湾村3头；关河村1头；马达村5头；大庄村4头；何湾村1头；松树湾村1头；小河村1头；</t>
  </si>
  <si>
    <t>马关镇牛犊到户补助项目</t>
  </si>
  <si>
    <t>三类户牛犊到共计66头。其中：八杜村2头；西庄村3头；东庄村6头；赵沟村2头；东山村4头；石川村5头；韦沟村10头；草湾村13头；马堡村6头；上豆村5头；西台村6头；西山村4头。</t>
  </si>
  <si>
    <t>马鹿镇牛犊到户补助项目</t>
  </si>
  <si>
    <t>投资6.6万元实施畜牧产业奖补项目，奖补牛犊33头，每头补助2000元，其中堡梁村2头，草川村4头，韩河村3头，花园村14头，龙口村8头，寺湾村2头。</t>
  </si>
  <si>
    <t>梁山镇牛犊到户补助项目</t>
  </si>
  <si>
    <t>共6头，三类户牛犊到户樱桃沟村2头、斜头村牛犊4头</t>
  </si>
  <si>
    <t>木河乡牛犊到户补助项目</t>
  </si>
  <si>
    <t>在全乡3个村实施牛犊到户补助9头，其中：杜渠3头，李沟2头，庄河4头，每头2000元，</t>
  </si>
  <si>
    <t>闫家乡牛犊到户补助项目</t>
  </si>
  <si>
    <t>闫家乡实施牛犊补助14头，共需资金2.8万元。草川梁村牛犊到户补助项目2头，大场村5头，陈庙村2头，朝阳村4头，付堡村1头</t>
  </si>
  <si>
    <t>张棉驿乡牛犊到户补助项目</t>
  </si>
  <si>
    <t>在张棉驿乡庙川村、盘山村、喜湾村实施牛犊到户补助项目6户9头，其中：边缘易致贫户3户4头、脱贫不稳定户3户5头</t>
  </si>
  <si>
    <t>平安乡牛犊到户补助项目</t>
  </si>
  <si>
    <t>平安乡牛犊补助38头，其中大湾村6头，铁固村2头，水泉村15头、马原村3头，新庄村12头。</t>
  </si>
  <si>
    <t>连五乡牛犊到户补助项目</t>
  </si>
  <si>
    <t>连五乡6村共34头。其中连五村：6头、四合村：9头、三合村：4头、贠家村：12头、张家村：1头、中心村：2头</t>
  </si>
  <si>
    <t>基础母羊购进到户补助项目</t>
  </si>
  <si>
    <t>投资20万元在全县范围内实施三类户基础母羊到户补助项目400只，每只补助500元直接补助到农户一折通</t>
  </si>
  <si>
    <t>甘财振兴[2022]21号中央衔接资金20万元</t>
  </si>
  <si>
    <t>张家川镇基础母羊购进到户补助项目</t>
  </si>
  <si>
    <t>共60只。赵阳村20只、阳上村40只</t>
  </si>
  <si>
    <t>通过补贴引进，提高农民养殖积极性，增加农民收入</t>
  </si>
  <si>
    <t>恭门镇基础母羊购进到户补助项目</t>
  </si>
  <si>
    <t>共160只，其中天河村10只、杨坡村70只、古土村2户40只、梁湾村1户20只、河北村1户20只</t>
  </si>
  <si>
    <t>川王镇基础母羊购进到户补助项目</t>
  </si>
  <si>
    <t>川王镇购进基础母羊共30只，共涉及2村。其中毛寨村10只；大庄村20只；</t>
  </si>
  <si>
    <t>马关镇基础母羊购进到户补助项目</t>
  </si>
  <si>
    <t>三类户基础母羊到户共计50头。其中：新义村30只；赵沟村20只。</t>
  </si>
  <si>
    <t>梁山镇基础母羊购进到户补助项目</t>
  </si>
  <si>
    <t>三类户基础母羊高营村10只、五方村10只。</t>
  </si>
  <si>
    <t>木河乡基础母羊购进到户补助项目</t>
  </si>
  <si>
    <t>在八卜村实施基础母羊购进到户补助20只，每只500元，</t>
  </si>
  <si>
    <t>闫家乡基础母羊购进到户补助项目</t>
  </si>
  <si>
    <t>闫家乡陈庙村实施基础母羊购进到户50只，共需资金2.5万元</t>
  </si>
  <si>
    <t>张棉驿乡基础母羊购进到户补助项目</t>
  </si>
  <si>
    <t>在张棉乡马夭村实施基础母羊购进到户补助项10只</t>
  </si>
  <si>
    <t>羊羔到户补助项目</t>
  </si>
  <si>
    <t>投资6.68万元在全县范围内实施三类户羊羔到户补助项目668只，每只补助资金100元直接补助到农户一折通</t>
  </si>
  <si>
    <t>甘财振兴[2022]21号中央衔接资金6.68万元</t>
  </si>
  <si>
    <t>张家川镇羊羔到户补助项目</t>
  </si>
  <si>
    <t>共75只。赵阳村40只、堡山村15只、阳上村20只</t>
  </si>
  <si>
    <t>恭门镇羊羔到户补助项目</t>
  </si>
  <si>
    <t>共10只，麻崖村1户10只</t>
  </si>
  <si>
    <t>刘堡镇羊羔到户补助项目</t>
  </si>
  <si>
    <t>刘堡镇共涉及1村（峡里村）1户5只</t>
  </si>
  <si>
    <t>胡川镇羊羔到户补助项目</t>
  </si>
  <si>
    <t>胡川镇羊羔补助共计30只，其中张堡村10只；深坷村20只；</t>
  </si>
  <si>
    <t>大阳镇羊羔到户补助项目</t>
  </si>
  <si>
    <t>扶持大阳镇双庙村三类户发展养殖业，落实羊羔到户补助项目，每只羊羔补助100元，共补助5只。</t>
  </si>
  <si>
    <t>川王镇羊羔到户补助项目</t>
  </si>
  <si>
    <t>川王镇羊羔奖补共43只，共涉及5村。其中松树湾村10只；大庄村10只；毛寨村5只；大庄村10只；铁洼村8只；</t>
  </si>
  <si>
    <t>马鹿镇羊羔到户补助项目</t>
  </si>
  <si>
    <t>投资0.3万元，实施畜牧产业奖补项目，奖补羊羔30只，每只补助100元，其中韩河村20只，堡梁村10只。</t>
  </si>
  <si>
    <t>马关镇羊羔到户补助项目</t>
  </si>
  <si>
    <t>三类户羊羔到户共计200只。其中：西庄村15只；黄花村95只；庙湾村20只；草湾村60只；西台村10头。</t>
  </si>
  <si>
    <t>闫家乡羊羔到户补助项目</t>
  </si>
  <si>
    <t>闫家乡实施羊羔到户160只，共需资金1.6万元。分别是操场村20只，朝阳村80只，陈庙村60只</t>
  </si>
  <si>
    <t>张棉驿乡羊羔到户补助项目</t>
  </si>
  <si>
    <t>在张棉乡马夭村实施羊羔到户补助项5只，其中：边缘易致贫户1户5只</t>
  </si>
  <si>
    <t>减轻农户投资成本，增加农民收入。</t>
  </si>
  <si>
    <t>平安乡羊羔到户补助项目</t>
  </si>
  <si>
    <t>在马原村三类户羊羔补贴20只，每头补助100元</t>
  </si>
  <si>
    <t>连五乡羊羔到户补助项目</t>
  </si>
  <si>
    <t>连五乡5村共85只。其中、四合村：35只、贠家村：20只、中心村：10只、马咀村：20只</t>
  </si>
  <si>
    <t>土鸡养殖到户补助项目</t>
  </si>
  <si>
    <t>投资0.15万元在实施三类户土鸡养殖到户补助项目100只，每只补助15元直接补助到农户一折通。</t>
  </si>
  <si>
    <t>甘财振兴[2022]21号中央衔接资金0.15万元</t>
  </si>
  <si>
    <t>马关镇土鸡养殖到户补助项目</t>
  </si>
  <si>
    <t>三类户土鸡养殖到户共计100只。其中：草湾村100只</t>
  </si>
  <si>
    <t>扩大养殖规模，带动畜牧业发展</t>
  </si>
  <si>
    <t>带动三类户通过产业扶持增加收入，激励农户产业发展积极性</t>
  </si>
  <si>
    <t>中蜂养殖到户补助项目</t>
  </si>
  <si>
    <t>投资2.28万元在实施三类户中蜂养殖到户补助项目57箱，每箱补助资金400元直接补助到农户一折通</t>
  </si>
  <si>
    <t>刘堡镇中蜂养殖到户补助项目</t>
  </si>
  <si>
    <t>刘堡镇共涉及3村5户43箱，每箱补贴0.04万元，共计补贴资金1.72万元。其中：王家村2户12箱；董家村2户21箱，峡里村1户10箱</t>
  </si>
  <si>
    <t>川王镇中蜂补助项目</t>
  </si>
  <si>
    <t>川王镇中蜂补助项目共10箱，共涉及1村。其中川王村10箱；</t>
  </si>
  <si>
    <t>提高养殖积极性，增加养殖业收入</t>
  </si>
  <si>
    <t>木河乡中蜂养殖到户补助项目</t>
  </si>
  <si>
    <t>在桃园村采购中蜂4箱。</t>
  </si>
  <si>
    <t>有效改善生产生活条件，提高养殖农民积极性。</t>
  </si>
  <si>
    <t>新建养畜暖棚建设到户补助项目</t>
  </si>
  <si>
    <t>投资14万元在相关乡镇实施三类户新建养畜暖棚建设到户补助项目14座，每座补助10000元直接补助到农户一折通</t>
  </si>
  <si>
    <t>恭门镇新建养畜暖棚建设到户补助项目</t>
  </si>
  <si>
    <t>共2座，其中杨坡村1户1座、梁湾村1户1座</t>
  </si>
  <si>
    <t>刘堡镇新建养畜暖棚建设到户补助项目</t>
  </si>
  <si>
    <t>刘堡镇涉及峡里村1户1座</t>
  </si>
  <si>
    <t>胡川镇新建养畜暖棚建设到户补助项目</t>
  </si>
  <si>
    <t>胡川镇新建养畜暖棚3座，其中胡川村1座；蒲家村1座；深坷村1座。</t>
  </si>
  <si>
    <t>通过该项目的实施，改善农户养殖业基础条件</t>
  </si>
  <si>
    <t>带动三类户扩大养殖规模，增加农户收入，提高养殖积极性</t>
  </si>
  <si>
    <t>大阳镇新建养畜暖棚建设到户补助项目</t>
  </si>
  <si>
    <t>扶持刘沟村三类户发展养殖业，实施养畜暖棚1个</t>
  </si>
  <si>
    <t>马关镇新建养畜暖棚建设到户补助项目</t>
  </si>
  <si>
    <t>涉及2个村：马堡村1座；草湾村2座</t>
  </si>
  <si>
    <t>木河乡新建养畜暖棚建设到户补助项目</t>
  </si>
  <si>
    <t>在李沟村新建养畜暖棚1座。</t>
  </si>
  <si>
    <t>闫家乡新建养畜暖棚建设到户补助项目</t>
  </si>
  <si>
    <t>闫家乡新建养畜暖棚2座，共需资金2万元。其中，陈庙村1座，朝阳村1座</t>
  </si>
  <si>
    <t>连五乡新建养畜暖棚建设到户补助项目</t>
  </si>
  <si>
    <t>连五乡1村1座。三合村：1座</t>
  </si>
  <si>
    <t>提高1村1户三类户养殖积极性，增加其收入</t>
  </si>
  <si>
    <t>通过养殖补助，提高17名群众种植积极性，增加其收入，带动养殖业发展，进而巩固脱贫攻攻坚成果</t>
  </si>
  <si>
    <t>电动铡草机到户补助项目</t>
  </si>
  <si>
    <t>投资27万元在相关乡镇实施三类户电动铡草机到户补助项目45台，直接发放铡草机，每台补助6000元。</t>
  </si>
  <si>
    <t>甘财振兴[2022]21号中央衔接资金27万元</t>
  </si>
  <si>
    <t>张家川镇电动铡草机到户补助项目</t>
  </si>
  <si>
    <t>阳上村2台</t>
  </si>
  <si>
    <t>提高农民生产效率，改善养殖基础条件</t>
  </si>
  <si>
    <t>改善养殖基础条件，增加农民养殖积极性，提高农民收入，受益农民9人。</t>
  </si>
  <si>
    <t>龙山镇电动铡草机到户补助项目</t>
  </si>
  <si>
    <t>全镇共2个村2台，每台6000元，其中;西门村1台0.6万元，马黑曼村1台0.6万元</t>
  </si>
  <si>
    <t>改善养殖基础条件，增加农民养殖积极性，提高农民收入，受益农民45人。</t>
  </si>
  <si>
    <t>恭门镇电动铡草机到户补助项目</t>
  </si>
  <si>
    <t>共3台，其中恭门村1户1台、西关村1户1台、付川村1户1台</t>
  </si>
  <si>
    <t>刘堡电动铡草机到户补助项目</t>
  </si>
  <si>
    <t>刘堡镇涉及峡里村1户1台</t>
  </si>
  <si>
    <t>马关镇电动铡草机到户补助项目</t>
  </si>
  <si>
    <t>三类户投资电动铡草机共计10台。其中：西庄村2台；东庄村2台；石川村4台；上豆村1台；西山村1台。</t>
  </si>
  <si>
    <t>川王镇电动铡草机到户补助项目</t>
  </si>
  <si>
    <t>川王镇电动铡草机补助项目4台，共涉及2村。其中川王村2台；海湾村2台；</t>
  </si>
  <si>
    <t>木河乡电动铡草机到户补助项目</t>
  </si>
  <si>
    <t>在李沟村实施电动铡草机到户补助5台，每台6000元</t>
  </si>
  <si>
    <t>改善养殖基础条件，增加农民养殖积极性，提高农民收入，受益农民26人。</t>
  </si>
  <si>
    <t>闫家乡电动铡草机到户补助项目</t>
  </si>
  <si>
    <t>闫家乡实施电动铡草机到户5台，共需资金3万元，分别是陈庙村1台，神树村3台，付堡村1台。</t>
  </si>
  <si>
    <t>改善养殖基础条件，增加农民养殖积极性，提高农民收入，受益农民15人。</t>
  </si>
  <si>
    <t>连五乡电动铡草机到户补助项目</t>
  </si>
  <si>
    <t>连五乡6村共13台。其中：高庄村：4台、兰家村：1台、三合村：1台、四合村：3台、贠家村：2台、中心村：2台</t>
  </si>
  <si>
    <t>改善养殖基础条件，增加农民养殖积极性，提高农民收入，受益农民32人。</t>
  </si>
  <si>
    <t>电动割草机到户补助项目</t>
  </si>
  <si>
    <t>投资4万元在相关乡镇实施三类户电动割草机到户补助项目8台，直接发放割草机，每台补助5000元。</t>
  </si>
  <si>
    <t>张家川镇电动割草机到户补助项目</t>
  </si>
  <si>
    <t>阳上村1台</t>
  </si>
  <si>
    <t>改善养殖基础条件，增加农民养殖积极性，提高农民收入，受益农民5人。</t>
  </si>
  <si>
    <t>胡川镇电动割草机到户补助项目</t>
  </si>
  <si>
    <t>窑上村三类户电动割草机到户补助2台，每台补助5000元，合计补助1万元。</t>
  </si>
  <si>
    <t>提高农民养殖的积极性，切实提升养殖收益，增加农户收入，巩固脱贫成效。</t>
  </si>
  <si>
    <t>张棉驿乡电动割草机到户补助项目</t>
  </si>
  <si>
    <t>在张棉驿乡上蒋村电动割草机补助3户3台，田湾村电动割草机补助2户2台</t>
  </si>
  <si>
    <t>改善养殖基础条件，增加农民养殖积极性，提高农民收入，受益农民31人。</t>
  </si>
  <si>
    <t>饲草料棚建设到户补助项目</t>
  </si>
  <si>
    <t>投资1.8万元在相关乡镇实施三类户饲草料棚建设到户补助项目9座，每座补助2000元直接补助到农户一折通</t>
  </si>
  <si>
    <t>甘财振兴[2022]21号中央衔接资金1.8万元</t>
  </si>
  <si>
    <t>张家川镇饲草料棚建设到户补助项目</t>
  </si>
  <si>
    <t>阳上村1座</t>
  </si>
  <si>
    <t>刘堡镇饲草料棚建设到户补助项目</t>
  </si>
  <si>
    <t>刘堡镇涉及峡里村米家村共3户3座，每座0.2万元，共计0.6万元。峡里2户2座，米家村1户1座。</t>
  </si>
  <si>
    <t>改善养殖基础条件，增加农民养殖积极性，提高农民收入，受益农民6人。</t>
  </si>
  <si>
    <t>胡川镇饲草料棚建设到户补助项目</t>
  </si>
  <si>
    <t>胡川镇窑上村饲草料棚1个。</t>
  </si>
  <si>
    <t>改善养殖基础条件，增加农民养殖积极性，提高农民收入，受益农民7人。</t>
  </si>
  <si>
    <t>木河乡饲草料棚建设到户补助项目</t>
  </si>
  <si>
    <t>上渠村1座</t>
  </si>
  <si>
    <t>闫家乡饲草料棚建设到户补助项目</t>
  </si>
  <si>
    <t>闫家乡陈庙村实施饲草料棚建设到户补助1座，共需资金0.2万元</t>
  </si>
  <si>
    <t>平安乡饲草料棚建设到户补助项目</t>
  </si>
  <si>
    <t>大湾村需落实饲草料棚2个。</t>
  </si>
  <si>
    <t>改善养殖基础条件，增加农民养殖积极性，提高农民收入，受益农民8人。</t>
  </si>
  <si>
    <t>到户养殖业（脱贫户）</t>
  </si>
  <si>
    <t>投资1943.115万元用于实施脱贫户到户养殖业项目。</t>
  </si>
  <si>
    <t>投资24.12万元在全县范围内实施脱贫户饲草种植到户补助项目804亩，每亩补助300元直接补助到农户一折通</t>
  </si>
  <si>
    <t>甘财振兴[2022]21号中央衔接资金24.12万元</t>
  </si>
  <si>
    <t>共603亩，其中张窑村10亩、海河村124亩、毛磨村8户65亩、柳沟村260亩、张巴村32亩、阴山村50亩、袁河村12亩、袁家村14户50亩</t>
  </si>
  <si>
    <t>增加脱贫不稳定户收入，巩固脱贫成果</t>
  </si>
  <si>
    <t>通过补贴，提高农民种植饲草的积极性，增加农民收入夯实草食畜牧业发展基础</t>
  </si>
  <si>
    <t>刘堡饲草种植到户补助项目</t>
  </si>
  <si>
    <t>刘堡镇涉及峡里村23户43亩，亩补助300元，共计补助1.29万元</t>
  </si>
  <si>
    <t>胡川镇窑上村饲草种植58亩。</t>
  </si>
  <si>
    <t>张棉驿乡饲草种植到户补助项目</t>
  </si>
  <si>
    <t>在张棉驿乡上蒋村实施饲草种植到户补助项目饲草种植40户100亩</t>
  </si>
  <si>
    <t>投资383.5万元在相关乡镇实施脱贫户基础母牛购进到户补助项目767头，每头补助5000元直接补助到农户一折通。</t>
  </si>
  <si>
    <t>甘财振兴[2022]21号中央衔接资金383.5万元</t>
  </si>
  <si>
    <t>共62头。纳沟村2头、阳上村20头、瓦泉村3头、杨川村15头、东街村2头、查湾村20头</t>
  </si>
  <si>
    <t>提高养殖积极性、增加家庭收入</t>
  </si>
  <si>
    <t>全镇共3个村15头，每头5000元，其中;四方村母牛2头1万元；西沟村养殖7头牛3.5万元；南街村共6头3万元</t>
  </si>
  <si>
    <t>共232头，其中袁家村40头、团结村4头、柳沟村66头、恭门村4头、西关村1头、古土村18户36头、杨坡村8头、梁湾村32头、麻山村14头、河北村8头、仁湾村19头</t>
  </si>
  <si>
    <t>胡川镇阳山村基础母牛10头。柳湾村6头。</t>
  </si>
  <si>
    <t>扶持大阳镇脱贫户发展养殖业，落实基础母牛购进到户补助项目，每头基础母牛补助5000员，共补助61头。其中：陈阳村10头，阳沟村3头，闫庄村20头，河李村10头，小杨村1头，南山村8头，刘沟村5头，侯吴村4头。</t>
  </si>
  <si>
    <t>脱贫户基础母牛到户共计139头。其中：东庄村10头；小庄村20头；马堡村42头；上豆村8头；草湾村10头；黄花村2头；上河村9头；庙湾村4头；石川村30头；西台村4头</t>
  </si>
  <si>
    <t>马鹿镇基础母牛购进到户补助项目</t>
  </si>
  <si>
    <t>投资15万元，购进基础母牛30头，每头补助5000元，其中金川村30头。</t>
  </si>
  <si>
    <t>川王镇基础母牛到户补助项目</t>
  </si>
  <si>
    <t>川王镇购进基础母牛共135头，共涉及9村。其中西崖村25头；川王村10头；松树湾村25头；哈沟村5头；何湾村20头；范湾村21头；王沟村2头；海湾村25头；铁洼村2头；</t>
  </si>
  <si>
    <t>在全乡3村实施基础母牛购进补助15头，其中：李沟10头，桃园1头，马坪4头，每头补助5000元</t>
  </si>
  <si>
    <t>闫家乡实施基础母牛购进32头，共需资金16万元。其中，车古村2头，陈庙村30头</t>
  </si>
  <si>
    <t>东峡村购进基础母牛2头</t>
  </si>
  <si>
    <t>平安乡基础母牛购进到户补助项目</t>
  </si>
  <si>
    <t>平安乡基础母牛购3头，其中梨树村3头。</t>
  </si>
  <si>
    <t>增加养殖规模，提高农户养殖积极性。</t>
  </si>
  <si>
    <t>连五乡5村共25头。其中：高庄村:5头、黄家村：2头、马咀村：16头、四合村：1头、中渠村：1头</t>
  </si>
  <si>
    <t>投资757.4万元在相关乡镇实施脱贫户牛犊到户补助项目3787头，每头补助2000元直接补助到农户一折通。</t>
  </si>
  <si>
    <t>甘财振兴[2022]21号中央衔接资金757.4万元</t>
  </si>
  <si>
    <t>共321头。西夭村6头、东关村5头、赵阳村40头、大堡村43头、下仁村20头、堡山村17头、袁川村30头、赵川村20头、阳上村8头、园树村12头、孟寺村48头、崔家村20头、杨店村20头、东街村3头、查湾村14头、纳沟村15头</t>
  </si>
  <si>
    <t>通过发放补贴，提高农民养牛的积极性，增加农民收入</t>
  </si>
  <si>
    <t>全镇共9个村122头，每头2000元，其中;汪堡村3头0.6万元；北街村牛犊2头0.4万元；四方村40头8万元；树坡村4头0.8万元；西川村6头1.2万元；西门村10头2万元；南街村20头4万元；榆树村牛犊20头4万元；马黑曼村17头3.4万元</t>
  </si>
  <si>
    <t>共775头，其中海河村27头，灵台村50头、麻崖村66头、毛山村6头、天河村14头、西关村19头、仁湾村30头、西坡村20头、阴山村30头、张窑村7头、毛磨村18头、付川村70头、柳沟村60头、河北村32头、张巴村31头、袁河村13头、水池村65头、梁湾村15头、恭门村19头、河峪村91头、古土村15户27头、袁家村6户22头、许湾村2头、梁湾村15户15头、仁湾村26头.</t>
  </si>
  <si>
    <t>刘堡镇牛犊到户补助项目</t>
  </si>
  <si>
    <t>刘堡镇涉及峡里村为脱贫户申报牛犊19户40头，每头补助0.2万元，共计补助8万元</t>
  </si>
  <si>
    <t>胡川镇牛犊到户补助项目</t>
  </si>
  <si>
    <t>胡川镇牛犊补贴434头，其中仓下村21头；后湾村8头；刘塬村28头；宁马村22头；潘峪村52头；前梁村24头；夏堡村35头；蒲家村29头；深坷村78头；张堡村21头；祁沟村13头；王安村12头；窑上村36头。胡川村26头。柳湾村29头。</t>
  </si>
  <si>
    <t>扶持大阳镇脱贫户发展养殖业，落实牛犊到户补助项目，每头牛犊补助2000元，共补助199头。其中：下渠村12头，大阳村23头，刘沟村2头，双庙村8头，水滩村10头，中庄村10头，南山村5头，小杨村8头，阳沟村10头，寨子村27头，闫庄村18头，陈阳村8头，汪洋村34头，高沟村21头，下李村3头.</t>
  </si>
  <si>
    <t>川王镇牛犊奖补共373头，共涉及13村。其中川王村12头；峡口村12头；松树湾村50头；哈沟村35头；范湾村21头；王沟村3头；关河村35头；马达村100头；海湾村12头；大庄村45头；铁洼村18头；何湾村10头；小河村20头；</t>
  </si>
  <si>
    <t>投资39万元实施畜牧产业奖补项目，奖补牛犊195头，每头补助2000元，其中花园村55头，寺湾村2头，堡梁村48头，草川村40头，韩河村20头，金川村30头。</t>
  </si>
  <si>
    <t>带动6村122户脱贫户通过产业扶持增加收入，激励农户产业发展积极性</t>
  </si>
  <si>
    <t>脱贫户牛犊到户共计382头。其中：八杜村40头；西庄村2头；东庄村16头；新义村9头；西山村30头；东山村15头；庙湾村17头；石川村7头；韦沟村30头；马堡村50头；上豆村47头；西台村29头；草湾村70头；赵沟村11头；上河村9头；</t>
  </si>
  <si>
    <t>为梁山镇贫困户牛犊到户补助项目共90头，丹麻村10户15头、樱桃沟村25头、唐刘村40头、杨渠村10头，每头2000元，需资金18万元.</t>
  </si>
  <si>
    <t>在全乡4村实施牛犊到户补助87头，其中：杜渠25头，李沟20头，庄河18头，高山24头，每头2000元</t>
  </si>
  <si>
    <t>闫家乡实施牛犊到户267头，共需资金53.4万元。分别是后山村6头，草川梁村50头，朝阳村63头，大场村69头，陈庙村72头，闫家村7头。</t>
  </si>
  <si>
    <t>在张棉驿乡5村牛犊到户补助项目108户129头，其中：马夭村40户40头、上蒋村18户30头、庙川村21户30头、喜湾村9户9头、周家村20户20头。</t>
  </si>
  <si>
    <t>平安乡牛犊补助73头，其中梨树村10头，水泉村10头，大湾村25头，包梁村28头</t>
  </si>
  <si>
    <t>连五乡10村共300头。其中：陈家村：10头、李家村：6头、连五村：60头、马咀村：32头、四合村：70头、贠家村：84头、张家村：10头、中心村：8头、中渠村：4头、三合村：16头</t>
  </si>
  <si>
    <t>投资76.95万元在相关乡镇实施脱贫户基础母羊购进到户补助项目1539只，每只补助500元直接补助到农户一折通</t>
  </si>
  <si>
    <t>甘财振兴[2022]21号中央衔接资金76.95万元</t>
  </si>
  <si>
    <t>共190只。阳上村20只、瓦泉村120只、杨川村50只</t>
  </si>
  <si>
    <t>通过基础母羊引进补助项目，切实提升养殖收益</t>
  </si>
  <si>
    <t>通过补贴引进，提高农民养羊的积极性，增加农民收入</t>
  </si>
  <si>
    <t>龙山镇基础母羊购进到户补助项目</t>
  </si>
  <si>
    <t>全镇共5个村240只，每只500元，其中;汪堡村70只3.5万元；西沟村养殖50只羊2.5万元；郑家村基础母羊购进40只2万元；连柯村60只3万元；韩川村20只1万元</t>
  </si>
  <si>
    <t>共218只，其中古土村4户80只、袁家村1户10只、梁湾村5户100只、麻山村28只</t>
  </si>
  <si>
    <t>对已脱贫户产业后续扶持，增加农户家庭收入</t>
  </si>
  <si>
    <t xml:space="preserve"> </t>
  </si>
  <si>
    <t>刘堡基础母羊购进到户补助项目</t>
  </si>
  <si>
    <t>刘堡镇涉及罗湾村1户20只，每头补助500元</t>
  </si>
  <si>
    <t>大阳镇基础母羊购进到户补助项目</t>
  </si>
  <si>
    <t>扶持大阳镇脱贫户发展养殖业，落实基础母羊购进到户补助项目，每头补助500元，共补助100只。其中：下渠村20只，刘沟村10只，刘山村40只，小杨村30只。</t>
  </si>
  <si>
    <t>脱贫户基础母羊到户共计285只。其中：东庄村10只；小庄村120只；草湾村100只；上豆村15只；上河村40只；</t>
  </si>
  <si>
    <t>五方村已脱贫户基础母羊10只</t>
  </si>
  <si>
    <t>马鹿镇基础母羊购进到户补助项目</t>
  </si>
  <si>
    <t>投资15万元，购进基础母羊200只，每只补助500元，其中金川村150只，石庄科村50只。</t>
  </si>
  <si>
    <t>川王镇购进基础母羊共105只，共涉及3村。其中峡口村15只；海湾村30只；大庄村60只；</t>
  </si>
  <si>
    <t>提高养殖积极性，增加收入</t>
  </si>
  <si>
    <t>在2村实施基础母羊购进61只，桃园40只，马坪村21只。每只500元</t>
  </si>
  <si>
    <t>闫家乡车古村实施基础母羊购进20只，共需资金1万元。</t>
  </si>
  <si>
    <t>在张棉驿乡马夭村实施基础母羊购进到户补助项目4户30只</t>
  </si>
  <si>
    <t>平安乡基础母羊购进到户补助项目</t>
  </si>
  <si>
    <t>平安乡购进基础母羊50只，其中梨树村20只，大湾村30只，</t>
  </si>
  <si>
    <t>连五乡基础母羊购进到户补助项目</t>
  </si>
  <si>
    <t>连五乡1村共10只。其中：四合村：10只</t>
  </si>
  <si>
    <t>投资61.29万元在相关乡镇实施脱贫户羊羔到户补助项目6129只，每只补助100元直接补助到农户一折通</t>
  </si>
  <si>
    <t>甘财振兴[2022]21号中央衔接资金61.29万元</t>
  </si>
  <si>
    <t>共524只。西夭村15只、赵阳村40只、堡山村30只、袁川村15只、阳上村10只、园树村50只、孟寺村40只、崔家村24只、杨川村100只、背武村200只</t>
  </si>
  <si>
    <t>通过羊羔补助到户项目，提高农民养殖积极性，切实提升养殖收益，巩固脱贫成效</t>
  </si>
  <si>
    <t>通过发放补贴，提高农民养羊的积极性，增加农民收入</t>
  </si>
  <si>
    <t>龙山镇羊羔到户补助项目</t>
  </si>
  <si>
    <t>全镇共5个村430只，每只100元，其中;北街村羊羔20只0.2万元；树坡村10只0.1万元；榆树村羊羔100只1万元；马黑曼村100只1万元；韩川村200只2万元</t>
  </si>
  <si>
    <t>共233只，其中麻崖村5户97只、毛磨村4户84只、水池村43只、袁家村1户9只</t>
  </si>
  <si>
    <t>刘堡羊羔到户补助项目</t>
  </si>
  <si>
    <t>刘堡镇涉及2村6户120只，每只补助100元，补贴资金共1.2万元。其中：杜家村羊羔1户50只；峡里村5户70只</t>
  </si>
  <si>
    <t>胡川镇羊羔补助392只，其中刘塬村30只；宁马村35只；潘峪村60只；阳山村100只；张堡村10只；王安村10只；窑上村65只；前梁村20只；深坷村32只；柳湾村30只。</t>
  </si>
  <si>
    <t>扶持大阳镇脱贫户发展养殖业，落实羊羔到户补助项目，每头羊羔补助100元，共补助230只。其中：大阳村80只，双庙村25只，水滩村15只，刘山村40，中庄村20只，南山村30只，小杨村10只，刘沟村10只。</t>
  </si>
  <si>
    <t>脱贫户羊羔到户共计1173只。其中：八杜村80只；西庄村15只；黄花村138只；东庄村20只；新义村50只；东山村100只；庙湾村60只；石川村20只；马堡村100只；西台村110只；草湾村100只；上豆村380只。</t>
  </si>
  <si>
    <t>梁山镇羊羔到户补助项目</t>
  </si>
  <si>
    <t>共560只，为梁山镇贫困户羊羔到户补助项目丹麻村80只、樱桃沟村100只、唐刘村380只，每头100元，需资金5.6万元.</t>
  </si>
  <si>
    <t>投资2.6万元，实施畜牧产业奖补项目，奖补羊羔260只，每只补助100元，其中韩河村10只，堡梁村40只，草川村60只，金川村150只。</t>
  </si>
  <si>
    <t>川王镇羊羔补助项目</t>
  </si>
  <si>
    <t>川王镇羊羔奖补项目共425只，共涉及5村。其中松树湾村120只；关河村120只；海湾村30只；大庄村20只；铁洼村135只；</t>
  </si>
  <si>
    <t>木河乡羊羔到户补助项目</t>
  </si>
  <si>
    <t>在2村实施羊犊到户补助80只，李沟20只，高山60只，每只100元</t>
  </si>
  <si>
    <t>闫家乡实施羊羔到户330只，共需资金3.3万元。分别是草川梁村40只，朝阳村50只、大场村80只，陈庙村120只，闫家村40只。</t>
  </si>
  <si>
    <t>平安乡补助羊羔280只，其中梨树村100只，大湾村30只，包梁村20只，马原村130只</t>
  </si>
  <si>
    <t>连五乡10村共1092只。其中：陈家村：100只、李家村：32只、连五村：340只、马咀村：10只、四合村：220只、贠家村：140只、张家村：120只、中心村：50只、中渠村：20只、腰庄村：60只</t>
  </si>
  <si>
    <t>投资8.775万元在相关乡镇实施脱贫户土鸡养殖到户补助项目5850只，每只补助15元直接补助到农户一折通</t>
  </si>
  <si>
    <t>甘财振兴[2022]21号中央衔接资金8.775万元</t>
  </si>
  <si>
    <t>张家川镇土鸡养殖到户补助项目</t>
  </si>
  <si>
    <t>共2000只。瓦泉村2000只</t>
  </si>
  <si>
    <t>通过补贴引进，提高农民养鸡的积极性，增加农民收入</t>
  </si>
  <si>
    <t>刘堡土鸡养殖到户补助项目</t>
  </si>
  <si>
    <t>刘堡镇涉及峡里村2户50只，每只15元</t>
  </si>
  <si>
    <t>大阳镇土鸡养殖到户补助项目</t>
  </si>
  <si>
    <t>扶持大阳镇脱贫户发展养殖业，落实土鸡养殖到户补助项目，每只鸡补助15元，共补助1000只。其中：刘山村1000只。</t>
  </si>
  <si>
    <t>脱贫户土鸡养殖共计2800只。其中：石川村300只；上豆村500只；马堡村2000只；</t>
  </si>
  <si>
    <t>投资36.08万元在相关乡镇实施脱贫户中蜂养殖到户补助项目902箱，每箱补助400元直接补助到农户一折通</t>
  </si>
  <si>
    <t>甘财振兴[2022]21号中央衔接资金36.08万元</t>
  </si>
  <si>
    <t>龙山镇中蜂养殖到户补助项目</t>
  </si>
  <si>
    <t>龙山镇共236箱，西沟村养殖86箱蜂;连柯村养殖150箱</t>
  </si>
  <si>
    <t>加快脱贫步伐，巩固脱贫成果，有效改善生产生活条件</t>
  </si>
  <si>
    <t>通过补贴引进，提高农民养殖中蜂的积极性，增加农民收入</t>
  </si>
  <si>
    <t>刘堡中蜂养殖到户补助项目</t>
  </si>
  <si>
    <t>刘堡镇涉及2村22户188箱，每箱补助0.04万元，涉及补贴资金共7.52万元。王家村10户77箱；峡里中蜂12户111箱</t>
  </si>
  <si>
    <t>大阳镇中蜂养殖到户补助项目</t>
  </si>
  <si>
    <t>扶持大阳镇中庄村脱贫户发展中蜂养殖，落实中蜂养殖到户补助项目，每箱中蜂补助400元，共补助30箱。</t>
  </si>
  <si>
    <t>川王镇中蜂共29箱，其中铁洼村19箱；何湾村10箱；</t>
  </si>
  <si>
    <t>在高山村采购中蜂15箱.</t>
  </si>
  <si>
    <t>闫家乡中蜂养殖到户补助项目</t>
  </si>
  <si>
    <t>闫家乡实施中蜂养殖项目120箱，共需资金4.8万元.其中王坪村40箱，朝阳村80箱</t>
  </si>
  <si>
    <t>马关镇中蜂养殖到户补助项目</t>
  </si>
  <si>
    <t>脱贫户中蜂养殖共计240箱。其中：东庄村60箱；石川村20箱；马堡村25箱；上河村50箱；八杜村60箱；西台村5箱；上豆村20箱</t>
  </si>
  <si>
    <t>平安乡中蜂养殖到户补助项目</t>
  </si>
  <si>
    <t>平安乡购进中蜂44箱，其中水泉村8户购进中蜂34箱，梨树村10箱</t>
  </si>
  <si>
    <t>解决就业困难，实现致富增收，打造品牌产品</t>
  </si>
  <si>
    <t>投资149万元在相关乡镇实施脱贫户新建养畜暖棚建设到户补助项目149座，每座补助10000元直接补助到农户一折通。</t>
  </si>
  <si>
    <t>甘财振兴[2022]21号中央衔接资金149万元</t>
  </si>
  <si>
    <t>张家川镇养畜暖棚建设到户补助项目</t>
  </si>
  <si>
    <t>共18座。查湾村9座、阳上村9座</t>
  </si>
  <si>
    <t>通过养殖业补助扶持，增加脱贫户收入，巩固脱贫成果</t>
  </si>
  <si>
    <t>改善养殖基础条件，增加农民养殖积极性，提高农民收入</t>
  </si>
  <si>
    <t>龙山镇养畜暖棚建设到户补助项目</t>
  </si>
  <si>
    <t>全镇共3个村3座，每台1万元，其中：四方村1座1万元；榆树村1座1万元；马黑曼村1座1万元</t>
  </si>
  <si>
    <t>恭门镇养畜暖棚建设到户补助项目</t>
  </si>
  <si>
    <t>共18座，其中麻崖村2座、张窑村2座、毛磨村4座、城子村1座、河峪村1座、付川村1座、海河村2座、恭门村1座、仁湾村4座</t>
  </si>
  <si>
    <t>刘堡新建养畜暖棚建设到户补助项目</t>
  </si>
  <si>
    <t>刘堡镇涉及峡里村10户10座，每座补助1万元</t>
  </si>
  <si>
    <t>胡川镇养畜暖棚建设到户补助项目</t>
  </si>
  <si>
    <t>胡川镇窑上村新建养畜暖棚建设6座。</t>
  </si>
  <si>
    <t>大阳镇养畜暖棚建设到户补助项目</t>
  </si>
  <si>
    <t>扶持大阳镇刘沟村脱贫户发展养殖业，实施养畜暖棚6个，每个补助资金10000元，共补助6个。</t>
  </si>
  <si>
    <t>马关镇养畜暖棚建设到户补助项目</t>
  </si>
  <si>
    <t>共计4座。其中：马堡村4座；</t>
  </si>
  <si>
    <t>梁山镇养畜暖棚建设到户补助项目</t>
  </si>
  <si>
    <t>樱桃沟村新建养畜暖棚建设10户10座</t>
  </si>
  <si>
    <t>马鹿镇养畜暖棚建设到户补助项目</t>
  </si>
  <si>
    <t>投资9万元，在林峰村修建牛棚9座，每座补助1万元。</t>
  </si>
  <si>
    <t>川王镇养畜暖棚补助项目</t>
  </si>
  <si>
    <t>川王镇申报养畜暖棚补助项目共26座,共涉及4村。其中西崖村11座；关河村6座；海湾村8座；铁洼村1座；</t>
  </si>
  <si>
    <t>木河乡养畜暖棚建设到户补助项目</t>
  </si>
  <si>
    <t>在杜渠村新建养畜暖棚5座，每座1万。</t>
  </si>
  <si>
    <t>闫家乡养畜暖棚建设到户补助项目</t>
  </si>
  <si>
    <t>闫家乡村实施养畜暖棚11座，共需资金11万元。分别是草川梁村2座，操场村1座，陈庙村6座，朝阳村2座。</t>
  </si>
  <si>
    <t>张棉驿乡养畜暖棚建设到户补助项目</t>
  </si>
  <si>
    <t>在张棉驿乡实施新建养畜暖棚建设到户补助项目4户，其中：马夭村1户1座、先马村3户3座。</t>
  </si>
  <si>
    <t>平安乡新建养畜暖棚建设到户补助项目</t>
  </si>
  <si>
    <t>磨马村脱贫户建设养畜暖棚4座</t>
  </si>
  <si>
    <t>连五乡养畜暖棚建设到户补助项目</t>
  </si>
  <si>
    <t>连五乡3村共15户。其中：兰家村：3座、三合村：10座、腰庄村：2座</t>
  </si>
  <si>
    <t>投资376.2万元在相关乡镇实施脱贫户电动铡草机到户补助项目627台，直接发放铡草机，每台补助6000元。</t>
  </si>
  <si>
    <t>甘财振兴[2022]21号中央衔接资金376.2万元</t>
  </si>
  <si>
    <t>共32台。下仁村1台、崔湾村13台、查湾村4台、阳上村10台、孟寺村4台</t>
  </si>
  <si>
    <t>便捷农民生产效率，提高收入</t>
  </si>
  <si>
    <t>全镇共4个村47台，每台6000元，其中：南街村共10台6万元；榆树村电动铡草机6台3.6万元；马黑曼村16台9.6万元；韩川村15台9万元</t>
  </si>
  <si>
    <t>共10台，其中海河村2台、恭门村1台、西关村3台、柳沟村4台</t>
  </si>
  <si>
    <t>刘堡镇涉及峡里村15户15台，每台补助6000元</t>
  </si>
  <si>
    <t>胡川镇电动铡草机到户补助项目</t>
  </si>
  <si>
    <t>胡川镇电动铡草机到户补助共计13台，其中刘塬村铡草机3台，窑上村10台。</t>
  </si>
  <si>
    <t>大阳镇电动铡草机到户补助项目</t>
  </si>
  <si>
    <t>扶持大阳镇刘沟村实施电动铡草机8台，每个铡草机补助6000元。</t>
  </si>
  <si>
    <t>脱贫户电动铡草机共计41台。其中：西庄村2台；黄花村2台；石川村8台；上豆村19台；马堡村5台；韦沟村2台；赵沟村3台</t>
  </si>
  <si>
    <t>梁山镇电动铡草机到户补助项目</t>
  </si>
  <si>
    <t>实施樱桃沟村电动铡草机到户补助项目8台</t>
  </si>
  <si>
    <t>马鹿镇电动铡草机到户补助项目</t>
  </si>
  <si>
    <t>投资9万元，在马鹿镇实施小型铡草机购置补贴项目，其中堡梁村脱贫户10台，草川村脱贫户5台。</t>
  </si>
  <si>
    <t>川王镇电动铡草机补助项目</t>
  </si>
  <si>
    <t>川王镇购进电动铡草机共66台，共涉及7村。其中西崖村22台；川王村1台；关河村11台；海湾村10台；马达村10台；大庄村10台；铁洼村2台；</t>
  </si>
  <si>
    <t>闫家乡实施电动铡草机到户69台，共需资金41.4万元。分别是草川梁村12台，丁河村27台，陈庙村19台，朝阳村1台，闫家村10台。</t>
  </si>
  <si>
    <t>张棉驿乡电动铡草机到户补助项目</t>
  </si>
  <si>
    <t>在张棉驿乡电动铡草机到户补助项目76台。马夭村申报电动铡草机40台，上蒋村电动铡草机补助20台，田湾村电动铡草机补助16台。</t>
  </si>
  <si>
    <t>平安乡电动铡草机到户补助项目</t>
  </si>
  <si>
    <t>平安乡电动铡草机8台，其中梨树村1台；磨马村4台，铁固村2台，包梁村1台。</t>
  </si>
  <si>
    <t>连五乡9村共214台。其中：高庄村:14台、李家村：3台、连五村：47台、马咀村：2台、三合村：50台、四合村：46台、贠家村：35台、张家村：2台、腰庄村：15台</t>
  </si>
  <si>
    <t>投资56万元在相关乡镇实施脱贫户电动割草机到户补助项目112台，直接发放割草机，每台补助5000元。</t>
  </si>
  <si>
    <t>甘财振兴[2022]21号中央衔接资金56万元</t>
  </si>
  <si>
    <t>共8台。查湾村3台、阳上村5台</t>
  </si>
  <si>
    <t>大阳镇电动割草机到户补助项目</t>
  </si>
  <si>
    <t>扶持大阳镇刘沟村实施电动割草机8台，落实电动割草机到户补助项目，每个铡草机补助5000元。</t>
  </si>
  <si>
    <t>马关镇电动割草机到户补助项目</t>
  </si>
  <si>
    <t>脱贫户电动割草机共计2台。其中：黄花村2台；</t>
  </si>
  <si>
    <t>梁山镇电动割草机到户补助项目</t>
  </si>
  <si>
    <t>共5台。已脱贫户电动割草机唐刘村1户1台、杨渠村4户4台</t>
  </si>
  <si>
    <t>木河乡电动割草机到户补助项目</t>
  </si>
  <si>
    <t>在全乡2个村实施电动割草机到户补助21台，其中：杜渠7台，李沟14台，每台5000元</t>
  </si>
  <si>
    <t>闫家乡电动割草机到户补助项目</t>
  </si>
  <si>
    <t>闫家乡实施电动割草机到户项目20台，共需资金10万元。其中，王坪村1台，陈庙村19台。</t>
  </si>
  <si>
    <t>在张棉驿乡上蒋村实施电动割草机到户补助项目40户40台</t>
  </si>
  <si>
    <t>平安乡电动割草机到户补助项目</t>
  </si>
  <si>
    <t>平安乡梨树村电动割草机1台</t>
  </si>
  <si>
    <t>连五乡电动割草机到户补助项目</t>
  </si>
  <si>
    <t>连五乡2村共7台。其中：马咀村：5台、张家村：2台</t>
  </si>
  <si>
    <t>投资13.8万元在相关乡镇实施脱贫户饲草料棚建设到户补助项目690座，每座补助2000元直接补助到农户一折通</t>
  </si>
  <si>
    <t>甘财振兴[2022]21号中央衔接资金13.8万元</t>
  </si>
  <si>
    <t>阳上村建设饲草料棚5个。</t>
  </si>
  <si>
    <t>有效提高农民养殖生产效率</t>
  </si>
  <si>
    <t>恭门镇饲草料棚建设到户补助项目</t>
  </si>
  <si>
    <t>共5座，其中团结村2座、灵台村1座、海河村2座</t>
  </si>
  <si>
    <t>刘堡饲草料棚建设到户补助项目</t>
  </si>
  <si>
    <t>刘堡镇涉及峡里村15户15座。</t>
  </si>
  <si>
    <t>胡川镇窑上村饲草料棚建设10个。</t>
  </si>
  <si>
    <t>大阳镇饲草料棚建设到户补助项目</t>
  </si>
  <si>
    <t>扶持大阳镇南山村脱贫户建设饲草料棚一座，落实饲草料棚建设到户补助项目，每个助饲草料棚补助2000元，共补助1个。</t>
  </si>
  <si>
    <t>平安乡新建饲草料棚10座，其中大湾村需落实饲草料棚8个，磨马村1座，梨树村1座。</t>
  </si>
  <si>
    <t>闫家乡新建饲草料棚8座，共需资金1.6万元。其中，陈庙村6座，朝阳村2座。</t>
  </si>
  <si>
    <t>连五乡饲草料棚建设到户补助项目</t>
  </si>
  <si>
    <t>连五乡2村共15座。其中马咀村：8座、张家村：7座</t>
  </si>
  <si>
    <t>到户养殖业（其他农户）</t>
  </si>
  <si>
    <t>投资1350.394万元用于实施其他农户到户养殖业项目。</t>
  </si>
  <si>
    <t>投资13.05万元在全县范围内实施饲草种植农户到户补助项目435亩，每亩补助300元直接补助到农户一折通</t>
  </si>
  <si>
    <t>甘财振兴[2022]21号中央衔接资金13.05万元</t>
  </si>
  <si>
    <t>胡川镇共种植饲草38亩，其中窑上村38亩。</t>
  </si>
  <si>
    <t>刘堡镇共涉及五星村村14户46亩，亩补助300元，共计补贴资金1.38万元。</t>
  </si>
  <si>
    <t>张棉驿乡张棉村实施饲草种植到户补助32亩</t>
  </si>
  <si>
    <t>共319亩，其中阴山村7户18亩、袁河村4户19亩、袁家村4户20亩、海河村8户85亩、张巴村7户16亩、天河村3户9亩、柳沟村14户80亩、毛磨村9户72亩</t>
  </si>
  <si>
    <t>投资514.5万元在全县范围内实施基础母牛购进农户到户补助项目1715头，每头补助3000元直接补助到农户一折通</t>
  </si>
  <si>
    <t>甘财振兴[2022]21号中央衔接资金514.5万元</t>
  </si>
  <si>
    <t>杨川村3头、大堡村4头、东关村1头、杨店村31头、孟寺村5头</t>
  </si>
  <si>
    <t xml:space="preserve">全镇共364头，109.2万元，其中：树坡村12头、连柯村2头；西门村6头；西川村9头；北街村8头；南街村30头；榆树村5头；汪堡村4头；四方村54头；韩川村21头；官泉村28头；郑家村79头；马黑曼8头；西沟村16头；北河村24头；李山村28头；马河村30头 </t>
  </si>
  <si>
    <t>刘堡镇共涉及15村154户252头，每头补贴0.3万元，共计补贴资金75.6万元。其中：五星村21户32头；小湾村6户11头；米家村12户27头；李山村14户14头；高家村16户20头；芦科村为14户27头；赵湾村1户2头；王山村15户28头；丰银村1户3头；王家村8户8头；窑儿村4户9头；董家村3户3头。峡里村6户9头；刘堡村10户31头；郑沟村22户28头.</t>
  </si>
  <si>
    <t>10</t>
  </si>
  <si>
    <t>5</t>
  </si>
  <si>
    <t>0.0523</t>
  </si>
  <si>
    <t>共230头，其中袁家村40头、团结村4头、柳沟村66头、恭门村4头、西关村1头、古土村18户36头、杨坡村6头、梁湾村32头、麻山村14头、河北村8头、仁湾村19头</t>
  </si>
  <si>
    <t>扶持大阳镇农户发展养殖业，落实基础母牛到户补助项目，每头补助3000元，共补助71头。其中：闫庄村25头，刘山村10头，下李村8头，汪洋村13头，小杨村5头，陈阳村10头。</t>
  </si>
  <si>
    <t>川王镇购进基础母牛共267头，共涉及10村。其中峡口村39头；川王村3头；松树湾村15头；哈沟村25头；何湾村10头；范湾村20头；王沟村3头；小河村73头；海湾村51头；铁洼村28头。</t>
  </si>
  <si>
    <t>共补助135头，3000元/头。其中：草湾村32户60头；庙湾村2户4头；石川村23户46头；上豆村3户13头；上河村2户4头；西台村2户8头</t>
  </si>
  <si>
    <t>投资31.2万元，购进基础母牛104头，每头补助3000元，其中韩河村15头、宝坪村34头、草川村8头、康王村37头、林峰村10亩。</t>
  </si>
  <si>
    <t>在全乡4村实施基础母牛购进到户补助26头，其中：马坪5头，下庞11头，庄河10头，每头补助3000元</t>
  </si>
  <si>
    <t>闫家乡实施基础母牛购进到户补助项目10头，共需资金3万元。其中，其中陈庙村10头</t>
  </si>
  <si>
    <t>在张棉驿乡2村实施基础母牛购进到户补助39头，其中：盘山村30头、东峡村9头</t>
  </si>
  <si>
    <t>连五乡9村共实施173头，其中黄家村：2头、张家村：2头、四合村：29头、陈家村：20头、高庄村：25头、马咀村：26头、李家村：8头、中渠村：5头、腰庄村：56头</t>
  </si>
  <si>
    <t>投资267.8万元在全县范围内实施农户牛犊到户补助项目2678头，每头补助1000元直接补助到农户一折通</t>
  </si>
  <si>
    <t>甘财振兴[2022]21号中央衔接资金267.8万元</t>
  </si>
  <si>
    <t>园树村8头、孟寺村9头</t>
  </si>
  <si>
    <t>全镇共36头，3.6万元，其中：冯塬村7头；四方村8头；北河村6头；马河村15头</t>
  </si>
  <si>
    <t>刘堡镇共涉及2村17户19头，每头补贴0.1万元，共计补贴资金1.9万元。其中：王家村8户8头；峡里村9户11头。</t>
  </si>
  <si>
    <t>共432头，其中阴山村6户10头、仁湾村8户18头、袁河村5户8头、古土村14户28头、袁家村2户8头、许湾村9户18头、海河村7户15头、张巴村5户7头、河峪村10户34头、梁湾村16户16只、天河村4户5头、西坡村27户32头、恭门村11户21头、西关村5户9头、柳沟村14户40头、付川村28户56头、水池村12户47头、灵台村5户13只、毛磨村12户25头、毛山村4户22头</t>
  </si>
  <si>
    <t>胡川镇牛犊补贴共471头，其中祁沟村14头；窑上村22头；深坷村65头；蒲家村40头；仓下村70头；宁马村38头；前梁村18头；张堡村65头；王安村32头；柳湾村20头；胡川村30头；夏堡村7头；刘塬村20头；潘峪村30头。</t>
  </si>
  <si>
    <t>扶持大阳镇农户发展养殖业，落实牛犊到户补助项目，每头牛犊补助1000元，共补助132头。其中：寨子村19头，双庙村1头，阳沟村6头，闫庄村20头，水滩村5头，刘山村6头，下李村15头，汪洋村5头，小杨村7头，中庄村9头，高沟村30头，陈阳村9头。</t>
  </si>
  <si>
    <t>川王镇牛犊奖补项目共268头，涉及11村。其中川王村17头；毛寨村14头；松树湾村20头；哈沟村35头；范湾村20头；王沟村2头；关河村3头；马达村80头；海湾村22头；大庄村45头；铁洼村10头；</t>
  </si>
  <si>
    <t>共补助165头，1000元/头。其中：西庄村10头；赵沟村6头；马堡村76头；小庄村3头；东庄村6头；西山村15户45头；上河村2户6头；韦沟村13户13头；</t>
  </si>
  <si>
    <t>投资33.8万元实施畜牧产业奖补项目，奖补牛犊338头，每头补助1000元，其中白杨村4头、堡梁村21头、大滩村18头、陡崖村21头、花园村42头、康王村18头、牌楼村12头、寺湾村29头、龙口村173头。</t>
  </si>
  <si>
    <t>为梁山镇农户实施牛犊到户补助项目共40头，给樱桃沟村奖补牛犊15头，斜头村8头，丹麻村奖补7头，杨渠村10头，需资金4万元。</t>
  </si>
  <si>
    <t>0.0029</t>
  </si>
  <si>
    <t>0.0152</t>
  </si>
  <si>
    <t>在全乡2个村实施牛犊到户补助37头，其中：高山13头，坪王24头。每头1000元。</t>
  </si>
  <si>
    <t>闫家乡实施牛犊补助196头，共需资金19.6万元，其中草川梁村2头，车古村17头，大场村10头，陈庙村16头，朝阳村33头，后山村4头，花山村73头，三友村8头，王坪村19头，闫家村14头。</t>
  </si>
  <si>
    <t>在张棉驿乡9村实施牛犊到户补助231头，其中：庙川村12头、马夭村18头、和平村6头、周家村20头、喜湾村8头、上蒋村13头、田湾村8头、先马村26头、盘山村120头。</t>
  </si>
  <si>
    <t>平安乡牛犊补助86头，大湾村21头，梨树村15头.牛犊50头</t>
  </si>
  <si>
    <t>连五乡10村共实施210头，其中黄家村：3头、连五村：60头、三合村：3头、四合村：58头、兰家村：20头、陈家村：9头、中心村：6头、马咀村：40头、中渠村：1头、贠家村：10头</t>
  </si>
  <si>
    <t>投资107.34万元在全县范围内实施其他农户基础母羊到户补助项目3578只，每只补助300元直接补助到农户一折通</t>
  </si>
  <si>
    <t>甘财振兴[2022]21号中央衔接资金107.34万元</t>
  </si>
  <si>
    <t>杨川村15只、孟寺村25只</t>
  </si>
  <si>
    <t>通过发放补贴，提高农民养羊的积极性，增加农民收入。</t>
  </si>
  <si>
    <t>全镇共1480只，44.4万元，其中：树坡村15只；西门村170只；西川村110只；南街村20只；榆树村20只；汪堡村100只；四方村100只；韩川村25只；官泉村65只；郑家村230只；马黑曼村230只；西沟村60只；北河村145只；李山村140只；马河村50只</t>
  </si>
  <si>
    <t>扶持大阳镇农户发展养殖业，落实基础母羊补助300元，共补助196只。其中：刘山村80只，汪洋村100只，陈阳村16只。</t>
  </si>
  <si>
    <t>刘堡镇基础母羊购进到户补助项目</t>
  </si>
  <si>
    <t>刘堡镇共涉及11村17户310只，每只补贴0.03万元，共计补贴资金9.3万元。其中：五星村1户10只；李山村1户10只；高家村2户60只，芦科村1户15只；王山1户10只；窑儿村2户60只；罗湾村3户90只；董家村1户10只；峡里2户20只；郑沟村1户20只；刘堡村2户5只</t>
  </si>
  <si>
    <t>川王镇购进基础母羊共495只共涉及7村。其中西崖村30只；峡口村100只；关河村20只；小河村205只；海湾村30只；大庄村80只；何湾村30只；</t>
  </si>
  <si>
    <t>共补助272只，300元/只。其中：赵沟村1户12只；草湾村10户100只；庙湾村1户20只；上豆村2户20只；上河村6户120只；</t>
  </si>
  <si>
    <t>投资4.5万元，购进基础母羊150只，每只补助300元，其中韩河村20只、宝坪村60只、草川村60只、石庄科村10只。</t>
  </si>
  <si>
    <t>在马坪村实施基础母羊购进到户补助49只，每只300元。</t>
  </si>
  <si>
    <t>连五乡7村共实施340只，其中张家村：20只、四合村：50只、兰家村：80只、陈家村：120只、李家村：10只、中渠村：20只、腰庄村：40只</t>
  </si>
  <si>
    <t>大湾村购进基础母羊28只。</t>
  </si>
  <si>
    <t>投资29.39万元在全县范围内实施农户羊羔到户补助项目2939只，每只补助100元直接补助到农户一折通</t>
  </si>
  <si>
    <t>甘财振兴[2022]21号中央衔接资金29.39万元</t>
  </si>
  <si>
    <t>全镇共76只，0.76万元，其中：冯塬村10只；韩川村10只；北河村36只；马河村20只</t>
  </si>
  <si>
    <t>刘堡镇共涉及2村6户222只，每只补贴0.01万元，共计补贴资金2.22万元。其中：杜家村3户162只；峡里3户60只。</t>
  </si>
  <si>
    <t>给梁山镇农户实施羊羔到到户补助项目，吕湾村40只，丹麻村奖补70只，唐刘村30只，总计140只，需资金1.万元</t>
  </si>
  <si>
    <t>0.0008</t>
  </si>
  <si>
    <t>共279只，其中天河村2户25只、恭门村1户20只、水池村3户144只、灵台村1户15只、毛磨村2户35只、毛山村1户20只、许湾村1户20只</t>
  </si>
  <si>
    <t>在全乡2村实施羊羔到户到户补助41只，其中：高山20只，坪王21只，每只100元。</t>
  </si>
  <si>
    <t>胡川镇羊羔到户补贴250只；其中宁马村35只；张堡村55只；柳湾村60只；胡川村100只。</t>
  </si>
  <si>
    <t>扶持大阳镇农户发展养殖业，落实羊羔到户补助项目，每只羊羔补助100元，共补助186只。其中：寨子村30只，双庙村5只，阳沟村14只，水滩村50只，刘山村30只，下李村45只，陈阳村12只。</t>
  </si>
  <si>
    <t>川王镇羊羔奖补共222只，涉及3村。其中，海湾村30只；大庄村50只；铁洼村142只；</t>
  </si>
  <si>
    <t>投资1.29万元，实施畜牧产业奖补项目，奖补羊羔129只，每只补助100元，其中白杨村5只，堡梁村44只，草川村60只，陡崖村20只。</t>
  </si>
  <si>
    <t>共补助360只，100元/只。其中：赵沟村40只；小庄村220只；东庄村30只；八杜村50只；西山村1户20只；</t>
  </si>
  <si>
    <t>闫家乡实施羊羔到户补助219只，共需资金2.19万元，其中大场村70只，朝阳村30只，花山村60只，闫家村59只</t>
  </si>
  <si>
    <t>平安乡羊羔补助90只，其中大湾村羊羔奖补项目30头，马原羊羔60只。</t>
  </si>
  <si>
    <t>连五乡7村共实施580只，其中连五村：300只、张家村：10只、四合村：50只、陈家村：60只、马咀村：100只、李家村：40只、贠家村：20只</t>
  </si>
  <si>
    <t>在张棉驿乡5村实施羊羔到户补助145只，其中：庙川村15只、先马村60只、马夭村10只、上蒋村30只、田湾村30只。</t>
  </si>
  <si>
    <t>基础母马养殖到户补助项目</t>
  </si>
  <si>
    <t>投资15万元在相关乡镇实施农户母马养殖到户补助项目50匹，每匹补助3000元直接补助到农户一折通</t>
  </si>
  <si>
    <t>甘财振兴[2022]21号中央衔接资金15万元</t>
  </si>
  <si>
    <t>张棉驿乡母马养殖到户补助项目</t>
  </si>
  <si>
    <t>在张棉驿乡盘山村实施基础母马到户补助40匹</t>
  </si>
  <si>
    <t>通过项目扶持，发展养殖产业，增加农户经济收入</t>
  </si>
  <si>
    <t>增加农户收入，激发养殖户发展产业的积极性。</t>
  </si>
  <si>
    <t>刘堡镇母马养殖到户补助项目</t>
  </si>
  <si>
    <t>刘堡镇涉及1村（五星村）2户2匹，每匹补助0.3万元，共补助0.6万元。</t>
  </si>
  <si>
    <t>马鹿镇母马养殖到户补助项目</t>
  </si>
  <si>
    <t>投资2.4万元，购进基础母马8匹，每匹补助3000元，其中宝坪村2匹、石庄科村6匹。</t>
  </si>
  <si>
    <t>投资0.894万元在全县实施农户土鸡养殖到户补助项目596只，每只补助15元直接补助到农户一折通</t>
  </si>
  <si>
    <t>甘财振兴[2022]21号中央衔接资金0.894万元</t>
  </si>
  <si>
    <t>共补助396只，15元/只。其中：马堡村396只</t>
  </si>
  <si>
    <t>连五乡土鸡养殖到户补助项目</t>
  </si>
  <si>
    <t>在马咀村实施土鸡养殖到户补助项目200只</t>
  </si>
  <si>
    <t>提高农户养植积极性，增加其收入</t>
  </si>
  <si>
    <t>投资27.32万元在全县实施农户中蜂养殖到户补助项目683箱，每箱补助400元直接补助到农户一折通</t>
  </si>
  <si>
    <t>甘财振兴[2022]21号中央衔接资金27.32万元</t>
  </si>
  <si>
    <t>共补助100箱,400元/箱。其中：东庄村39箱；西台村6箱；上豆村55箱</t>
  </si>
  <si>
    <t>平安乡总计26箱，水泉村6箱，新庄村20箱</t>
  </si>
  <si>
    <t>胡川镇中蜂养殖到户补助项目</t>
  </si>
  <si>
    <t>胡川镇阳山村中蜂40箱。</t>
  </si>
  <si>
    <t>张棉驿乡中蜂养殖到户补助项目</t>
  </si>
  <si>
    <t>在张棉驿乡庙川村实施中蜂养殖到户补助100箱</t>
  </si>
  <si>
    <t>扶持大阳镇农户发展养殖业，落实中蜂养殖到户补助项目，每箱中蜂补助400元，共补助10箱。其中：中庄村10箱。</t>
  </si>
  <si>
    <t>闫家乡实施中蜂养殖到户补助项目40箱，共需资金1.6万元。其中朝阳村40箱。</t>
  </si>
  <si>
    <t>马鹿镇中蜂养殖到户补助项目</t>
  </si>
  <si>
    <t>投资3.72万元，实施中蜂养殖到户补助项目，奖补中蜂93箱，每箱补助400元，其中宝坪村57箱，石庄科村36箱。</t>
  </si>
  <si>
    <t>共涉及6村18户177箱，每箱补贴0.04万元，共计补贴资金7.08万元。其中：李山村1户10箱；高家村1户40箱；赵湾村1户2箱；王家村4户22箱；董家村8户63箱；峡里3户40箱。</t>
  </si>
  <si>
    <t>在全乡2村采购中蜂25箱，其中：毛家10箱，桃园15箱，每箱400元</t>
  </si>
  <si>
    <t>梁山镇中蜂养殖到户补助项目</t>
  </si>
  <si>
    <t>为梁山镇农户实施中蜂养殖补助到户项目共25箱，樱桃沟村土蜂奖补10箱，丹麻村土蜂奖补15箱，需资金1万元。</t>
  </si>
  <si>
    <t>0.0002</t>
  </si>
  <si>
    <t>0.0014</t>
  </si>
  <si>
    <t>川王镇中蜂养殖到户补助项目</t>
  </si>
  <si>
    <t>川王镇中蜂补助项目共47箱，涉及3村。其中川王村3箱；铁洼村19箱；毛寨村25箱。</t>
  </si>
  <si>
    <t>投资91万元在相关乡镇实施农户新建养畜暖棚建设到户补助项目91座，每座补助1万元直接补助到农户一折通</t>
  </si>
  <si>
    <t>甘财振兴[2022]21号中央衔接资金91万元</t>
  </si>
  <si>
    <t>胡川镇养畜暖棚建设7座，其中窑上村3座；阳山村4座。</t>
  </si>
  <si>
    <t>方便群众发展产业，提供支持保障</t>
  </si>
  <si>
    <t>带动农户扩大养殖规模</t>
  </si>
  <si>
    <t>刘堡镇共涉及3村9户9座，每座补贴1万元，共计补贴资金9万元。其中：王家村1户1座；峡里村4户4座，郑沟村4户4座</t>
  </si>
  <si>
    <t>川王镇新建养畜暖棚建设到户补助项目</t>
  </si>
  <si>
    <t>川王镇申报养畜暖棚共11座涉及3村。其中毛寨村2座；关河村1座；海湾村8座；</t>
  </si>
  <si>
    <t>马鹿镇新建养畜暖棚建设到户补助项目</t>
  </si>
  <si>
    <t>投资23万元，在马鹿镇修建养畜暖棚23座，每座补助1万元。其中宝坪村17座，林峰村3座，牌楼村3座。</t>
  </si>
  <si>
    <t>连五乡3村共实施23座，其中陈家村：3座、高庄村：10座、马咀村：10座</t>
  </si>
  <si>
    <t>闫家乡实施养畜暖棚建设到户18座，共需资金18万元，其中陈庙村3座，朝阳村5座，花山村7座，闫家村3座。</t>
  </si>
  <si>
    <t>投资245.4万元在相关乡镇实施农户电动铡草机到户补助项目409台，直接发放铡草机到户，每台补助6000元。</t>
  </si>
  <si>
    <t>甘财振兴[2022]21号中央衔接资金245.4万元</t>
  </si>
  <si>
    <t>查湾村1台</t>
  </si>
  <si>
    <t>增加农民收入，巩固产业发展</t>
  </si>
  <si>
    <t>为梁山镇农户实施电动铡草机补助到户项目，樱桃沟村8台，需资金4.8万元</t>
  </si>
  <si>
    <t>刘堡镇电动铡草机到户补助项目</t>
  </si>
  <si>
    <t>刘堡镇共涉及2村6户6台，每台补贴0.6万元，共计补贴资金3.6万元。其中：米家村2户2台；峡里村4户4台。</t>
  </si>
  <si>
    <t>在上渠村采购电动铡草机到户补助5台，每台6000元</t>
  </si>
  <si>
    <t>川王镇申报电动铡草机共45台涉及8村。其中王沟村2台；关河村2台；峡口村3台；海湾村15台；马达村10台；大庄村10台；铁洼村2台；川王村1台。</t>
  </si>
  <si>
    <t>闫家乡实施电动铡草机到户补助项目21台，共需资金12.6万元。其中，草川梁村1台，陈庙村5台，朝阳村2台，闫家村13台</t>
  </si>
  <si>
    <t>连五乡14村共实施253台，其中黄家村：1台、连五村：55台、三合村：15台、张家村：2台、四合村：30台、兰家村：20台、陈家村：9台、中心村：9台、高庄村：26台、马咀村：40台、李家村：3台、中渠村：3台、腰庄村：33台、贠家村：7台</t>
  </si>
  <si>
    <t>胡川镇电动铡草机补助22台；其中窑上村8台；刘塬村12台；阳山村2台。</t>
  </si>
  <si>
    <t>共补助45台,6000元/台。其中：赵沟村4台；东山村1台；小庄村5台；石川村20户20台；韦沟村15户15台；</t>
  </si>
  <si>
    <t>铁固村3户农户购进电动铡草机3台</t>
  </si>
  <si>
    <t>投资7.5万元在相关乡镇实施农户电动割草机到户补助项目15台，直接发放割草机到户，每台补助5000元。</t>
  </si>
  <si>
    <t>甘财振兴[2022]21号中央衔接资金7.5万元</t>
  </si>
  <si>
    <t>共补助10台,5000元/台。其中：石川村10户10台；</t>
  </si>
  <si>
    <t>闫家乡陈庙村实施电动割草机到户补助项目5台，共需资金2.5万元。</t>
  </si>
  <si>
    <t>投资31.2万元在相关乡镇实施农户饲草料棚建设到户补助项目156座，每座补助2000元直接补助到农户一折通</t>
  </si>
  <si>
    <t>甘财振兴[2022]21号中央衔接资金31.2万元</t>
  </si>
  <si>
    <t>刘堡镇共涉及4村29户29座，每座补贴0.2万元，共计补贴资金5.8万元。其中：在米家村11户11座；丰银村2户2座；峡里村9户9座，郑沟村7户7座。</t>
  </si>
  <si>
    <t>平安乡新建饲草料棚16座，其中大湾村16座。</t>
  </si>
  <si>
    <t>胡川镇饲草料棚建设到户4座，其中窑上村4座。</t>
  </si>
  <si>
    <t>连五乡8村共实施81座，其中三合村：2座、四合村：10座、兰家村：2座、陈家村：3座、高庄村：35座、马咀村：8座、中渠村：1座、腰庄村：20座</t>
  </si>
  <si>
    <t>闫家乡实施饲草料棚建设到户补助5座，共需资金1万元。其中，陈庙村3座，朝阳村2座</t>
  </si>
  <si>
    <t>马鹿镇饲草料棚建设到户补助项目</t>
  </si>
  <si>
    <t>投资0.6万元，在马鹿镇牌楼村修建草料棚3座，每座补助0.2万元。</t>
  </si>
  <si>
    <t>在木河乡3村修建饲草料棚18座。其中：高山4座，上渠12座，庄河2座。</t>
  </si>
  <si>
    <t>2.饲草产业</t>
  </si>
  <si>
    <t>饲草青贮补助项目</t>
  </si>
  <si>
    <t>采取先建后补机制，在全县青贮饲草23.68万吨，每吨奖补100元。经营主体与农户建立联农带农机制， 将《项目联农带农明细台账》作为项目实施及验收、报账资料。</t>
  </si>
  <si>
    <t>甘财振兴[2022]21号中央衔接资金2368万元</t>
  </si>
  <si>
    <t>增加饲草收贮量，全面提升畜牧业养殖效益。</t>
  </si>
  <si>
    <t>带动全县饲草产业发展，促进农户产业增收，带动全县畜牧产业发展。</t>
  </si>
  <si>
    <t>饲草黄贮补助项目</t>
  </si>
  <si>
    <t>采取先建后补机制，在全县黄贮饲草5.26万吨，每吨奖补100元。经营主体与农户建立联农带农机制， 将《项目联农带农明细台账》作为项目实施及验收、报账资料。</t>
  </si>
  <si>
    <t>甘财振兴[2022]21号中央衔接资金526万元</t>
  </si>
  <si>
    <t>采取先建后补机制，在全县青贮饲草16.33万吨，每吨奖补100元。经营主体与农户建立联农带农机制， 将《项目联农带农明细台账》作为项目实施及验收、报账资料。</t>
  </si>
  <si>
    <t>天财农[2022]86号市级衔接资金133万元，天财农[2022]88号市级衔接资金1500万元</t>
  </si>
  <si>
    <t>3.绿色标准化养殖基地建设</t>
  </si>
  <si>
    <t>基础母羊引进补助项目</t>
  </si>
  <si>
    <t>投入138.3万元引进基础母羊4610只。其中张家川镇25.5万元850只，龙山镇52.5万元1750只，恭门镇6万元200只，刘堡镇3.6万元120只，大阳镇12万元400只，川王镇6.3万元210只，马关镇6万元200只，梁山镇3万元100只，马鹿镇13.8万元460只，木河乡3.6万元120只，平安乡6万元200只。经营主体与农户建立联农带农机制， 将《项目联农带农明细台账》作为项目实施及验收、报账资料。</t>
  </si>
  <si>
    <t>甘财振兴[2022]21号中央衔接资金138.3万元（少数民族发展资金）</t>
  </si>
  <si>
    <t>推动全县羊产业产业发展壮大，增加农户收入</t>
  </si>
  <si>
    <t>4.其他</t>
  </si>
  <si>
    <t>张家川县饲料玉米植保机械购置项目</t>
  </si>
  <si>
    <t>投入150万元在全县购置饲料玉米植保机械15台，用于提高全县饲料玉米种植效率，财政资金形成的固定资产，产权归相关村集体所有，使用主体与村集体签订协议，按协议约定比例给村集体分红。</t>
  </si>
  <si>
    <t>甘财振兴[2022]21号中央衔接资金150万元（少数民族发展资金）</t>
  </si>
  <si>
    <t>提高全县饲料玉米种植效率，降低玉米病虫害损失</t>
  </si>
  <si>
    <t>推动饲料玉米产业发展，增产增收</t>
  </si>
  <si>
    <t>张家川县农作物秸秆打捆一体机购置项目</t>
  </si>
  <si>
    <t>投入255万元在全县购置农作物秸秆打捆一体机15台，每台17万元，用于提高秸秆打捆效率，财政资金形成的固定资产，产权归相关村集体所有，使用主体与村集体签订协议，按协议约定比例给村集体分红。</t>
  </si>
  <si>
    <t>甘财振兴[2022]22号省级衔接资金200万元（少数民族发展资金），甘财振兴[2022]22号省级衔接资金55万元</t>
  </si>
  <si>
    <t>农作物秸秆打捆一体机可以提高秸秆打捆效率</t>
  </si>
  <si>
    <t>解决秸秆打捆问题，推动养殖业发展，提高村集体经济发展</t>
  </si>
  <si>
    <t>5.配套基础设施（明确具体产业类型）</t>
  </si>
  <si>
    <t>1.产业路建设项目</t>
  </si>
  <si>
    <t>投资4340.43万元用于改建产业硬化路66.88公里。</t>
  </si>
  <si>
    <t>甘财振兴[2022]22号省级衔接资金4340.43万元</t>
  </si>
  <si>
    <t>发电站-峡口村</t>
  </si>
  <si>
    <t>改建</t>
  </si>
  <si>
    <t>2023.04-2023.10</t>
  </si>
  <si>
    <t>张家川镇峡口村</t>
  </si>
  <si>
    <t>为产业发展提供便利的交通条件，充分提高农业产业机械化的使用率。</t>
  </si>
  <si>
    <t>吸纳群众就近就地就业，增加农户收入。</t>
  </si>
  <si>
    <t>交通运输局</t>
  </si>
  <si>
    <t>苏永平</t>
  </si>
  <si>
    <t>交通运输事务服务中心</t>
  </si>
  <si>
    <t>王志文</t>
  </si>
  <si>
    <t>南山-后湾</t>
  </si>
  <si>
    <t>张家川镇纳沟村</t>
  </si>
  <si>
    <t>连柯-连柯新村</t>
  </si>
  <si>
    <t>龙山镇   连柯村</t>
  </si>
  <si>
    <t>麦梨湾-角寺</t>
  </si>
  <si>
    <t>木河乡   高山村</t>
  </si>
  <si>
    <t>红崖观-杨壑-恭门</t>
  </si>
  <si>
    <t>恭门镇   团结村</t>
  </si>
  <si>
    <t>白沟-沙庄</t>
  </si>
  <si>
    <t>恭门镇   麻山村</t>
  </si>
  <si>
    <t>西坡-麻崖</t>
  </si>
  <si>
    <t>恭门镇   西坡村</t>
  </si>
  <si>
    <t>兰家-中心</t>
  </si>
  <si>
    <t>连五乡   中心村</t>
  </si>
  <si>
    <t>陈家-陈台</t>
  </si>
  <si>
    <t>连五乡   陈家村</t>
  </si>
  <si>
    <t>夏堡-夏堡三组</t>
  </si>
  <si>
    <t>胡川镇   夏堡村</t>
  </si>
  <si>
    <t>小河-冯家</t>
  </si>
  <si>
    <t>川王镇   小河村</t>
  </si>
  <si>
    <t>冯家-马达</t>
  </si>
  <si>
    <t>2023.04-2023.11</t>
  </si>
  <si>
    <t>川王镇   马达村</t>
  </si>
  <si>
    <t>蒲家东组-西组</t>
  </si>
  <si>
    <t>胡川镇   蒲家村</t>
  </si>
  <si>
    <t>道林堡-养殖合作社</t>
  </si>
  <si>
    <t>胡川镇   仓下村</t>
  </si>
  <si>
    <t>梁山-吕湾</t>
  </si>
  <si>
    <t>梁山镇   吕湾村</t>
  </si>
  <si>
    <t>C075-唐刘</t>
  </si>
  <si>
    <t>梁山镇   唐刘村</t>
  </si>
  <si>
    <t>樱桃沟-樱桃沟路口</t>
  </si>
  <si>
    <t>梁山镇   杨渠村</t>
  </si>
  <si>
    <t>庄北路-东山</t>
  </si>
  <si>
    <t>张棉乡   先马村</t>
  </si>
  <si>
    <t>西庄-门神底</t>
  </si>
  <si>
    <t>马关镇   西庄村</t>
  </si>
  <si>
    <t>林峰-杏花沟</t>
  </si>
  <si>
    <t>马鹿镇   林峰村</t>
  </si>
  <si>
    <t>龙口-陡崖</t>
  </si>
  <si>
    <t>马鹿镇   陡庵村</t>
  </si>
  <si>
    <t>东街-峡里</t>
  </si>
  <si>
    <t>刘堡镇   芦科村</t>
  </si>
  <si>
    <t>峡里-五星</t>
  </si>
  <si>
    <t>刘堡镇   五星村</t>
  </si>
  <si>
    <t>G566-郑沟</t>
  </si>
  <si>
    <t>刘堡镇   郑沟村</t>
  </si>
  <si>
    <t>太原-南山</t>
  </si>
  <si>
    <t>大阳镇   太原村</t>
  </si>
  <si>
    <t>烂泥地-郭湾</t>
  </si>
  <si>
    <t>张大路-韦家</t>
  </si>
  <si>
    <t>张棉乡   和平村</t>
  </si>
  <si>
    <t>寨子村二组—村委会</t>
  </si>
  <si>
    <t>大阳镇   寨子村</t>
  </si>
  <si>
    <t>下渠村-吴家南山组</t>
  </si>
  <si>
    <t>大阳镇   吴家村</t>
  </si>
  <si>
    <t>小杨—刘沟村虎沟组</t>
  </si>
  <si>
    <t>大阳镇   刘沟村</t>
  </si>
  <si>
    <t>下渠村-八卜村</t>
  </si>
  <si>
    <t>大阳镇   下渠村</t>
  </si>
  <si>
    <t>刘堡-王家</t>
  </si>
  <si>
    <t>2022.6-2022.10</t>
  </si>
  <si>
    <t>刘堡镇   王家村</t>
  </si>
  <si>
    <t>修建产业园区道路，改善产业基础设施条件</t>
  </si>
  <si>
    <t>米家-高家</t>
  </si>
  <si>
    <t>刘堡镇   米家村</t>
  </si>
  <si>
    <t>付川-西坡</t>
  </si>
  <si>
    <t>胡川至张堡</t>
  </si>
  <si>
    <t>胡川镇   张堡村</t>
  </si>
  <si>
    <t>2.农田道路建设项目</t>
  </si>
  <si>
    <t>投资87.48万元用于实施农田道路建设项目。</t>
  </si>
  <si>
    <t>饲料玉米农田产业道路</t>
  </si>
  <si>
    <t>投入87.48万元建设饲料玉米农田产业道路145.8公里，每公里6000元。其中张川镇49.08万元81.8公里，川王镇38.4万元64公里。</t>
  </si>
  <si>
    <t>甘财振兴[2022]22号省级衔接资金87.48万元</t>
  </si>
  <si>
    <t>修建产业道路，改善产业发展条件</t>
  </si>
  <si>
    <t>带动全县产业发展，推动相关村农户收入</t>
  </si>
  <si>
    <t>（三）小额信贷贴息</t>
  </si>
  <si>
    <t>小额贷款贴息</t>
  </si>
  <si>
    <t>续建</t>
  </si>
  <si>
    <t>张家川县</t>
  </si>
  <si>
    <t>为全县享受脱贫户和监测户生产性小额贷款进行贴息4000万元。</t>
  </si>
  <si>
    <t>甘财振兴[2022]21号中央衔接资金4000万元</t>
  </si>
  <si>
    <t>解决农户融资困难，增加农户收入</t>
  </si>
  <si>
    <t>减轻农户负担</t>
  </si>
  <si>
    <t>县财政局</t>
  </si>
  <si>
    <t>马宝华</t>
  </si>
  <si>
    <t>县担保公司</t>
  </si>
  <si>
    <t>马勇</t>
  </si>
  <si>
    <t>（四）其他</t>
  </si>
  <si>
    <t>（一）</t>
  </si>
  <si>
    <t>易地搬迁后续产业</t>
  </si>
  <si>
    <t>投资550万元用于实施易地搬迁后续产业项目。</t>
  </si>
  <si>
    <t>甘财振兴[2022]21号中央衔接资金550万元</t>
  </si>
  <si>
    <t>马关镇庙湾村、上河村中药材种植大棚建设项目</t>
  </si>
  <si>
    <t>马关镇上河村、庙湾村</t>
  </si>
  <si>
    <t>新建中药材日光温室大棚3座（每座50万元）。财政资金形成的固定资产归村集体所有，经营主体与村集体按约定比例进行分红，项目建立联农带农机制，带动农户增收。</t>
  </si>
  <si>
    <t>带动农户发展，增加村集体收入</t>
  </si>
  <si>
    <t>吸纳更多劳动力，提高经济收入</t>
  </si>
  <si>
    <t>县发改局</t>
  </si>
  <si>
    <t>海斌</t>
  </si>
  <si>
    <t>龙山镇连柯村日光温室建设项目</t>
  </si>
  <si>
    <t>龙山镇
连柯村</t>
  </si>
  <si>
    <t>新建日光温室4座2400平米，业务用房1座40平米，道路硬化600平米，机电井1口并配套灌溉管道。土方回填2400立方米。财政资金形成的固定资产归村集体所有，经营主体与村集体按约定比例进行分红，项目建立联农带农机制，带动农户增收。</t>
  </si>
  <si>
    <t>增加村集体经济收入，带动搬迁户就业。</t>
  </si>
  <si>
    <t>带动搬迁户就业。增加农民收入</t>
  </si>
  <si>
    <t>大阳镇蔬菜大棚建设项目</t>
  </si>
  <si>
    <t>河李村</t>
  </si>
  <si>
    <t>大阳镇蔬菜大棚建设项目，共计建设小型大棚8座（每座长度30.0m，宽度8.0m），配套室外硬化面积280.0㎡，道牙石135.0m，大棚之间砂化路面积1850.0㎡，配套蔬菜大棚蓄水池1座，配电箱1个，室外电力电缆及给排水管线1项等。财政资金形成的固定资产归村集体所有，经营主体与村集体按约定比例进行分红，项目建立联农带农机制，带动农户增收。</t>
  </si>
  <si>
    <t>项目实施后，可有效解决群众搬出后无产业现状</t>
  </si>
  <si>
    <t>张家川县平安乡马原新村淀粉加工厂建设项目</t>
  </si>
  <si>
    <t>平安乡
马原新村</t>
  </si>
  <si>
    <t>占地3.2亩，建设生产仓储车间2000平方米，硬化2100平方米，污水处理站1处及其他设备购置和附属设施，马铃薯收购储存地窖提升加固及周边基础设施建设。财政资金形成的固定资产归村集体所有，经营主体与村集体按约定比例进行分红，项目建立联农带农机制，带动农户增收。</t>
  </si>
  <si>
    <t>二</t>
  </si>
  <si>
    <t>农村基础设施建设方面</t>
  </si>
  <si>
    <t>（一）农村公路</t>
  </si>
  <si>
    <t>农村公路窄加宽建设项目</t>
  </si>
  <si>
    <t>甘财振兴[2022]21号中央衔接资金1509.6万元</t>
  </si>
  <si>
    <t>杨渠-高营</t>
  </si>
  <si>
    <t>梁山镇
阳洼村</t>
  </si>
  <si>
    <t>方便群众出行，改善村级基础设施条件。</t>
  </si>
  <si>
    <t>三合梁-李家</t>
  </si>
  <si>
    <t>连五乡   李家村</t>
  </si>
  <si>
    <t>小河-李山</t>
  </si>
  <si>
    <t>川王镇   范湾村</t>
  </si>
  <si>
    <t>郑家-连五</t>
  </si>
  <si>
    <t>连五乡   高庄村</t>
  </si>
  <si>
    <t>陈家庙-黄洼</t>
  </si>
  <si>
    <t>闫家乡   陈庙村</t>
  </si>
  <si>
    <t>杜渠二组-糟家</t>
  </si>
  <si>
    <t>木河乡   杜渠村</t>
  </si>
  <si>
    <t>宁马-老湾</t>
  </si>
  <si>
    <t>胡川镇   宁马村</t>
  </si>
  <si>
    <t>阴山-肖沟</t>
  </si>
  <si>
    <t>胡川镇   阳山村</t>
  </si>
  <si>
    <t>新庄-白石咀</t>
  </si>
  <si>
    <t>平安乡
新庄村</t>
  </si>
  <si>
    <t>（二）饮水安全</t>
  </si>
  <si>
    <t>新建、扩建农村供水保障工程</t>
  </si>
  <si>
    <t>恭门镇
西关村</t>
  </si>
  <si>
    <t>恭门镇西关村五组至妖魔湾供水管道、入户10户自来水，道路开挖及回填5300立方米，检查井10个，管网铺设5400米，道路硬化300平方米</t>
  </si>
  <si>
    <t>甘财振兴[2022]21号中央衔接资金36.2万元</t>
  </si>
  <si>
    <t>改善群众生活生产条件，有效解决群众饮水安全问题。</t>
  </si>
  <si>
    <t>涉及1乡镇1村10户，有效解决10户农户饮水不稳定问题。</t>
  </si>
  <si>
    <t>县水务局</t>
  </si>
  <si>
    <t>麻智斌</t>
  </si>
  <si>
    <t>张家川县2023年农村供水工程改造提升项目</t>
  </si>
  <si>
    <t>马鹿镇、闫家乡、恭门镇、平安乡</t>
  </si>
  <si>
    <t>铺设各类管道23.8km，新建砖砌闸阀井44座、2000m3蓄水池1座，1000m3蓄水池2座，更换YQS150-7.5型水泵2台/套，15KW软启动柜2面。</t>
  </si>
  <si>
    <t>甘财振兴[2022]21号中央衔接资金859.7万元（少数民族发展资金），甘财振兴[2022]21号中央衔接资金1420.3万元</t>
  </si>
  <si>
    <t>确保6乡镇90行政村15199户78098人的正常供水</t>
  </si>
  <si>
    <t>张家川县农村供水工程管理站</t>
  </si>
  <si>
    <t>苏永明</t>
  </si>
  <si>
    <t>（三）农田建设（高标准农田）</t>
  </si>
  <si>
    <t>张家川县2023年高标准农田建设项目</t>
  </si>
  <si>
    <t>2023.03-2024.03</t>
  </si>
  <si>
    <t>投资9000万元，亩均投资1500元，在川王镇峡口村等6乡镇52村建设高标准农田6万亩，其中新建4万亩、改造提升2万亩。本次整合资金安排1920万元。</t>
  </si>
  <si>
    <t>增强抗灾减灾能力、补齐农田基础设施短板、提高机械化水平，通过提高单产，增加总产，从而增加产值，最终实现农业增产，农民增收。</t>
  </si>
  <si>
    <t>通过提高单产，增加总产，从而增加产值，最终实现农业增产，农民增收。</t>
  </si>
  <si>
    <t>张家川县农业农村局</t>
  </si>
  <si>
    <t>张家川县农业农村项目建设服务中心</t>
  </si>
  <si>
    <t>王耀文</t>
  </si>
  <si>
    <t>（四）农村环境整治&lt;农村人居环境整治&gt;</t>
  </si>
  <si>
    <t>村庄整洁区域示范提升村项目</t>
  </si>
  <si>
    <t>在全县建设31个提升村，每村投资100万。其中：张川镇：上川村、孟寺村、堡山村、杨川村；马鹿镇：堡梁村、金川村、牌楼村；马关镇：西山村、小庄村、上河村；梁山镇：五方村；大阳镇：下李村、侯吴村、吴家村、阳沟村、寨子村、下渠村、东沟村、高沟村、刘山村、水滩村、陈阳村、豁岘村、双庙村、汪洋村；川王镇：峡口村、冯家村；刘堡镇：刘堡村；连五乡：连五村；张棉乡：上蒋村；闫家乡：闫家村;。每村100万，3100万元。</t>
  </si>
  <si>
    <t>甘财振兴[2022]21号中央衔接资金31.91万元，甘财振兴[2022]22号省级衔接资金3068.09万元</t>
  </si>
  <si>
    <t>补齐基础设施短板，改善农村人居环境。</t>
  </si>
  <si>
    <t>改善饮水、道路建设、住房等生产生活条件。增加村集体固定资产。</t>
  </si>
  <si>
    <t>乡村建设示范村项目</t>
  </si>
  <si>
    <t>在全县建设22个示范村，实行差异化补助。其中：张川镇：上磨村、袁川村、南川村、东街村、峡口村；龙山镇：南街村、西门村、北街村；恭门镇：付川村；刘堡镇：峡里村；胡川镇：张堡村(150万元)；马关镇：上豆村、草湾村、西台村；梁山镇：阳洼村；川王镇：铁洼村。木河乡：李沟村（100万元）；马鹿镇：宝坪村（100万元）闫家乡：花山村(100万元)；张棉乡：张棉村(100万元)；平安乡：包梁村（100万元）；连五乡：兰家村(100万元)；</t>
  </si>
  <si>
    <t>甘财振兴[2022]21号中央衔接资金3750万元</t>
  </si>
  <si>
    <t>（五）易地扶贫搬迁贷款贴息</t>
  </si>
  <si>
    <t>张家川县2023年易地扶贫搬迁贴息</t>
  </si>
  <si>
    <t>1.甘肃省“十三五”易地扶贫搬迁张家川县龙山镇等乡镇2016年易地扶贫搬迁工程贷款贴息资金220万元；2.张家川回族自治县2015—2016年易地扶贫搬迁工程贷款贴息资金670万元。</t>
  </si>
  <si>
    <t>甘财振兴[2022]21号中央衔接资金870万元，甘财振兴[2022]22号省级衔接资金20万元</t>
  </si>
  <si>
    <t>减轻农户贷款利息负担</t>
  </si>
  <si>
    <t>（六）其他（请注明）</t>
  </si>
  <si>
    <t>1.以工代赈</t>
  </si>
  <si>
    <t>投资756万元用于实施以工代赈项目。</t>
  </si>
  <si>
    <t>张家川县张家川镇2023年中央财政以工代赈建设项目</t>
  </si>
  <si>
    <t>西夭村、
南川村</t>
  </si>
  <si>
    <t>1.张家川镇西夭村新建一座2-16米预应力钢筋混凝土空心板梁桥一座，桥梁全长为32.04米；2.张家川镇南川村新建一座1-13米预应力钢筋混凝土空心板桥，桥梁全长为19.04米。</t>
  </si>
  <si>
    <t>甘财振兴[2022]21号中央衔接资金377万元（以工代赈资金）</t>
  </si>
  <si>
    <t>改善村基础设施条件</t>
  </si>
  <si>
    <t>张家川县恭门镇2023年中央财政以工代赈建设项目</t>
  </si>
  <si>
    <t>恭门镇新建仰斜式路肩墙2600米，M7.5浆砌片石7740.2立方米。</t>
  </si>
  <si>
    <t>甘财振兴[2022]21号中央衔接资金379万元（以工代赈资金）</t>
  </si>
  <si>
    <t>2.国有林场建设项目</t>
  </si>
  <si>
    <t>投资157万元用于实施国有林场建设项目。</t>
  </si>
  <si>
    <t>张家川县马鹿林场2023年欠发达国有林场提升基础设施建设项目</t>
  </si>
  <si>
    <t>在马鹿林场石槽沟管护站原址新建框架结构管护用房311平方米，太阳能光伏发电系统一套，室外附属工程（院落硬化420平方米，打饮用水机井一眼，综合管网一套等附属设施），道路硬化500平方米，护坡20米，作为森林资源管护用房。</t>
  </si>
  <si>
    <t>甘财振兴[2022]21号中央衔接资金157万元（国有林场资金）</t>
  </si>
  <si>
    <t>改善国有林场基础设施建设</t>
  </si>
  <si>
    <t>县自然资源局</t>
  </si>
  <si>
    <t>铁升平</t>
  </si>
  <si>
    <t>马鹿林场</t>
  </si>
  <si>
    <t>丁志俊</t>
  </si>
  <si>
    <t>三</t>
  </si>
  <si>
    <t>其他方面</t>
  </si>
  <si>
    <t>（一）就业</t>
  </si>
  <si>
    <t>1.就业培训</t>
  </si>
  <si>
    <t>1.脱贫劳动力职业技能技能培训项目</t>
  </si>
  <si>
    <t>投资799.04万元用于实施脱贫劳动力职业技能技能培训项目。</t>
  </si>
  <si>
    <t>甘财振兴[2022]21号中央衔接资金799.04万元</t>
  </si>
  <si>
    <t>脱贫劳动力职业技能技能培训项目</t>
  </si>
  <si>
    <t>张川镇</t>
  </si>
  <si>
    <t>中式烹调师65人，补贴标准3300元/人；牛肉面制作101人，补贴标准3300元/人；餐厅服务员16人，补贴标准1100元/人；钢筋工18人，补贴标准2200元/人；</t>
  </si>
  <si>
    <t>既带动了稳定就业又增加了稳定收入</t>
  </si>
  <si>
    <t>通过技能培训，增加群众就业技能，有效拓宽就业渠道。进一步提高收入</t>
  </si>
  <si>
    <t>县人社局</t>
  </si>
  <si>
    <t>张济安</t>
  </si>
  <si>
    <t>中式烹调师55人，补贴标准3300元/人；牛肉面制作93人，补贴标准3300元/人；餐厅服务员13人，补贴标准1100元/人；钢筋工16人，补贴标准2200元/人；</t>
  </si>
  <si>
    <t>中式烹调师55人，补贴标准3300元/人；牛肉面制作93人，补贴标准3300元/人；餐厅服务员13人，补贴标准1100元/人；钢筋工15人，补贴标准2200元/人；</t>
  </si>
  <si>
    <t>连五镇</t>
  </si>
  <si>
    <t>中式烹调师50人，补贴标准3300元/人；牛肉面制作93人，补贴标准3300元/人；餐厅服务员13人，补贴标准1100元/人；钢筋工15人，补贴标准2200元/人；</t>
  </si>
  <si>
    <t>张棉乡</t>
  </si>
  <si>
    <t>中式烹调师45人，补贴标准3300元/人；牛肉面制作87人，补贴标准3300元/人；餐厅服务员12人，补贴标准1100元/人；钢筋工13人，补贴标准2200元/人；</t>
  </si>
  <si>
    <t>中式烹调师65人，补贴标准3300元/人；牛肉面制作100人，补贴标准3300元/人；餐厅服务员15人，补贴标准1100元/人；钢筋工18人，补贴标准2200元/人；</t>
  </si>
  <si>
    <t xml:space="preserve">通过技能培训，增加群众就业技能，有效拓宽就业渠道。进一步提高收入
</t>
  </si>
  <si>
    <t>中式烹调师45人，补贴标准3300元/人；牛肉面制作93人，补贴标准3300元/人；餐厅服务员13人，补贴标准1100元/人；钢筋工15人，补贴标准2200元/人；</t>
  </si>
  <si>
    <t>2.雨露计划职业教育</t>
  </si>
  <si>
    <t>雨露计划补助项目</t>
  </si>
  <si>
    <t>投资491.1万元用于实施雨露计划补助项目。</t>
  </si>
  <si>
    <t>甘财振兴[2022]21号中央衔接资金491.1万元</t>
  </si>
  <si>
    <t>“雨露计划”职业教育补助</t>
  </si>
  <si>
    <t>落实“雨露计划”职业教育补助，每人每学年补助3000元，共补助74人。其中：河李村15人、南山村2人、阳湾村7人、闫庄村6人、下李村4人、下渠村2人、东沟村4人、豁岘村1人、大阳村4人、刘沟村3人、双庙村1人、侯吴村2人、水滩村4人、太原村2人、吴家村5人、寨子村3人、高沟村6人，刘山村3人。</t>
  </si>
  <si>
    <t>帮助获得中技、中专和高职学历的学生完成学业，达到“上学一人，就业一人，脱贫一家”的目标。</t>
  </si>
  <si>
    <t>巩固拓展脱贫攻坚成果，促进脱贫劳动力技能提升，稳定就业增加收入</t>
  </si>
  <si>
    <t>乡村振
兴局</t>
  </si>
  <si>
    <t>王旭升</t>
  </si>
  <si>
    <t>川王镇雨露计划补助70人，涉及16村，其中王沟村3人；川王村10人；大庄村1人；范湾村1人；马达村8人：冯家村3人；哈沟村2人；何湾村7人；毛寨村5人；松树湾村9人；铁洼村1人；西崖村5人；海湾村5人；峡口村3人；关河村3人；小河村4人。</t>
  </si>
  <si>
    <t>计划2023年为17个行政村（八杜村16人、草湾村16人、东山村7人、东庄村13人、黄花村15人、马堡村13人、庙湾村26人、上豆村18人、上河村18人、石川村15人、韦沟村13人、西山村7人、西台村16人、西庄村10人、小庄村18人、新义村8人、赵沟村16人）脱贫户及三类户实施“雨露计划”职业教育补助245人，每人3000元/年，共73.5万元。</t>
  </si>
  <si>
    <t>计划在全乡13村发放“雨露计划”职业教育补助87人，每人每年补助3000元。其中庄河村3人，李沟11人，店子14人，下庞9人，桃园8人，坪王2人，秋木13人，马坪7人，上渠4人，高山6人，杜渠4人，毛家2人，八卜4人。</t>
  </si>
  <si>
    <t>在全乡资助雨露计划37人，人均3000元，估算总投资11.1万元，涉及全乡7村，其中：马原村3人，梨树村1人，新庄村5人，磨马村5人，包梁村2人，铁固村7人，水泉村14人。</t>
  </si>
  <si>
    <t>对刘堡镇18村职业教育99名学生进行雨露计划补助，每人补助0.3万元，其中董家村6人、杜家村2、丰银村2人、高家村1人、梨园村7人、李山村3人、刘堡村26人、芦科村5人、米家村5人、王家村8人、王山村2人、峡里村7人、小湾村3人、窑儿村2人、赵湾村11人、郑沟村9人，共计93户99人。共计补助资金29.7万元。</t>
  </si>
  <si>
    <t>闫家乡14个行政村共计划实施“雨露计划”补助79人。其中：闫家村8人，丁河村8人，付堡村6人，后山村6人，三友村5人，花山村5人，车古村3人，陈庙村4人，朝阳村3人，王坪村12人，神树村6人，大场村6人，操场村5人，草川梁村2人。</t>
  </si>
  <si>
    <t>胡川镇2023年雨露计划涉及16村57户63人，其中脱贫户51户56人、边缘户5户6人、突发严重困难户1户1人，具体为祁沟村7人、夏堡村3人、柳湾村8人、宁马村2人、张堡村4人、潘峪村6人、蒲家村4人（含边缘户2户3人）、阳山村2人、后湾村1人、窑上村7人（含边缘户1户1人）、前梁村3人（含边缘户1户1人）、胡川村3人（含突发严重困难户1户1人）、王安村2人、刘塬村4人（含边缘户1户1人）、深坷村5人、仓下村2人。</t>
  </si>
  <si>
    <t>投资19.5万元，在全镇15村扶持已脱贫户和监测户家庭中高职教育学生65人。其中堡梁村8人，韩河村8人，陡崖村1人，草川村5人，大滩村1人，白杨村6人，康王村2人，林峰村3人，石庄科村3人，寺湾村1人，牌楼村5人，龙口村13人，金川村5人，宝坪村1人，长宁村4人，花园村3人。</t>
  </si>
  <si>
    <t>计划在全镇29村实施雨露计划“两后生”补助项目212人，每人3000元/年，共63.6万元。其中：沟口村11人，赵川村1人，刘家村4人，孟寺村8人，前山村3人，杨店村7人，园树村13人，赵阳村7人，堡山村3人，背武村15人，崔家村4人，大堡村3人，查湾村7人，峡口村5人，杨川村16人，崔湾村5人，东关村12人，瓦泉村3人，上川村2人，西街村10人，西夭村2人，阳上村2人，袁川村6人，上磨村10人，南川村12人，纳沟村15人，东街村14人，下仁村11人，西关村1人。</t>
  </si>
  <si>
    <t>雨露计划培训人员，补贴标准3000元/人，其中北河村13人；北街村9人；冯塬村7人；官泉村13人；韩川村9人；李山村2人；连柯村13人；芦塬村8人；马河村25人；马黑曼村5人；南街村15人；南梁村9人；树坡村8人；四方村16人；汪堡村17人；西川村8人；西沟村21人；西门村4人；榆树村20人；郑家村9人，合计：233人。</t>
  </si>
  <si>
    <t>全镇雨露计划资助90人，其中唐刘村雨露计划资助7人、杨渠村雨露计划资助9人、阳屲村雨露计划资助13人、杨崖村雨露计划资助8人、樱桃沟村雨露计划资助2人、斜头村雨露计划资助8人、岳山村雨露计划资助16人、五方村雨露计划资助4人,吕湾村雨露计划资助6人、梁山村雨露计划资助3人、高营村雨露计划资助3人、丹麻村11人，每人补助3000元。</t>
  </si>
  <si>
    <t>扶持27村已脱贫户及边缘户家庭中高职教育学生86人（其中脱贫户83人，边缘户3人），每人补助3000元，共补助25.8万元。其中城子村3人，付川村8人，恭门村6人，海河村1人，河北村3人，河峪村3人，灵台村5人，柳沟村3人，麻山村1人，麻崖村2人，毛山村5人，毛磨村4人，仁湾村3户，水池村5人，天河村2人，团结村8人，西关村6人，西坡村3人，杨坡村2人，阴山村3人，袁河村1人，张巴村1人，张窑村7人，许湾村1人。</t>
  </si>
  <si>
    <t>在全乡14个行政村实施雨露计划补助项目125人,每人每学年3000，共计资金37.5万元。其中：陈家村21人，高庄村5人，兰家村11人，李家村15人，连五村7人，四合村10人，腰庄村1人，贠家村5人，张家村11人，中渠村18人，中心村15人，马咀村1个，黄家村1个，三合村4人。</t>
  </si>
  <si>
    <t>雨露计划73人，补贴标准3000元/人；其中：张棉村6人，上蒋村6人，和平村8人，庙川村11人，田湾村14人，周家村2人，马夭村15人，东峡村3人，先马村6人，盘山村2人。</t>
  </si>
</sst>
</file>

<file path=xl/styles.xml><?xml version="1.0" encoding="utf-8"?>
<styleSheet xmlns="http://schemas.openxmlformats.org/spreadsheetml/2006/main">
  <numFmts count="27">
    <numFmt numFmtId="176" formatCode="0_ "/>
    <numFmt numFmtId="177" formatCode="0_);[Red]\(0\)"/>
    <numFmt numFmtId="178" formatCode="0.0000_ "/>
    <numFmt numFmtId="43" formatCode="_ * #,##0.00_ ;_ * \-#,##0.00_ ;_ * &quot;-&quot;??_ ;_ @_ "/>
    <numFmt numFmtId="41" formatCode="_ * #,##0_ ;_ * \-#,##0_ ;_ * &quot;-&quot;_ ;_ @_ "/>
    <numFmt numFmtId="179" formatCode="&quot;硬&quot;&quot;化&quot;&quot;肉牛养殖&quot;&quot;园&quot;&quot;区&quot;&quot;路&quot;0.00&quot;公&quot;&quot;里&quot;"/>
    <numFmt numFmtId="180" formatCode="&quot;硬&quot;&quot;化&quot;&quot;苹&quot;&quot;果&quot;&quot;园&quot;&quot;产&quot;&quot;业&quot;&quot;路&quot;0.00&quot;公&quot;&quot;里&quot;"/>
    <numFmt numFmtId="42" formatCode="_ &quot;￥&quot;* #,##0_ ;_ &quot;￥&quot;* \-#,##0_ ;_ &quot;￥&quot;* &quot;-&quot;_ ;_ @_ "/>
    <numFmt numFmtId="181" formatCode="&quot;硬&quot;&quot;化&quot;&quot;葡&quot;&quot;萄&quot;&quot;种&quot;&quot;植&quot;&quot;产&quot;&quot;业&quot;&quot;道&quot;&quot;路&quot;0.0&quot;公&quot;&quot;里&quot;"/>
    <numFmt numFmtId="182" formatCode="0.00_ "/>
    <numFmt numFmtId="44" formatCode="_ &quot;￥&quot;* #,##0.00_ ;_ &quot;￥&quot;* \-#,##0.00_ ;_ &quot;￥&quot;* &quot;-&quot;??_ ;_ @_ "/>
    <numFmt numFmtId="183" formatCode="0.00_);[Red]\(0.00\)"/>
    <numFmt numFmtId="184" formatCode="0.000_ "/>
    <numFmt numFmtId="185" formatCode="0.0_ "/>
    <numFmt numFmtId="186" formatCode="0.00000_ "/>
    <numFmt numFmtId="187" formatCode="&quot;计&quot;&quot;划&quot;&quot;实&quot;&quot;施&quot;0.00&quot;公&quot;&quot;里&quot;&quot;窄&quot;&quot;路&quot;&quot;面&quot;&quot;加&quot;&quot;宽&quot;"/>
    <numFmt numFmtId="188" formatCode="&quot;改&quot;&quot;建&quot;&quot;产&quot;&quot;业&quot;&quot;硬&quot;&quot;化&quot;&quot;路&quot;0.00&quot;公&quot;&quot;里&quot;"/>
    <numFmt numFmtId="189" formatCode="&quot;硬&quot;&quot;化&quot;&quot;乌&quot;&quot;龙&quot;&quot;头&quot;&quot;产&quot;&quot;业&quot;&quot;路&quot;0.00&quot;公&quot;&quot;里&quot;"/>
    <numFmt numFmtId="190" formatCode="&quot;硬&quot;&quot;化&quot;&quot;饲&quot;&quot;料&quot;&quot;玉&quot;&quot;米&quot;&quot;产&quot;&quot;业&quot;&quot;路&quot;0.00&quot;公&quot;&quot;里&quot;"/>
    <numFmt numFmtId="191" formatCode="&quot;硬&quot;&quot;化&quot;&quot;果&quot;&quot;植&quot;&quot;园&quot;&quot;区&quot;&quot;路&quot;0.00&quot;公&quot;&quot;里&quot;"/>
    <numFmt numFmtId="192" formatCode="&quot;硬&quot;&quot;化&quot;&quot;饲&quot;&quot;草&quot;&quot;产&quot;&quot;业&quot;&quot;路&quot;0.00&quot;公&quot;&quot;里&quot;"/>
    <numFmt numFmtId="193" formatCode="&quot;硬&quot;&quot;化&quot;&quot;肉&quot;&quot;&quot;&quot;牛&quot;&quot;养&quot;&quot;殖&quot;&quot;场&quot;&quot;道&quot;&quot;路&quot;0.0&quot;公&quot;&quot;里&quot;"/>
    <numFmt numFmtId="194" formatCode="&quot;硬&quot;&quot;化&quot;&quot;花&quot;&quot;椒&quot;&quot;产&quot;&quot;业&quot;&quot;路&quot;0.00&quot;公&quot;&quot;里&quot;"/>
    <numFmt numFmtId="195" formatCode="&quot;硬&quot;&quot;化&quot;&quot;养&quot;&quot;鸡&quot;&quot;场&quot;&quot;道&quot;&quot;路&quot;0.0&quot;公&quot;&quot;里&quot;"/>
    <numFmt numFmtId="196" formatCode="0.0000_);[Red]\(0.0000\)"/>
    <numFmt numFmtId="197" formatCode="&quot;硬&quot;&quot;化&quot;&quot;饲&quot;&quot;料&quot;&quot;草&quot;&quot;产&quot;&quot;业&quot;&quot;路&quot;0.00&quot;公&quot;&quot;里&quot;"/>
    <numFmt numFmtId="198" formatCode="&quot;硬&quot;&quot;化&quot;&quot;蔬&quot;&quot;&quot;&quot;菜&quot;&quot;种&quot;&quot;植&quot;&quot;园&quot;&quot;区&quot;&quot;路&quot;0.00&quot;公&quot;&quot;里&quot;"/>
  </numFmts>
  <fonts count="38">
    <font>
      <sz val="11"/>
      <color theme="1"/>
      <name val="宋体"/>
      <charset val="134"/>
      <scheme val="minor"/>
    </font>
    <font>
      <sz val="9"/>
      <name val="黑体"/>
      <charset val="134"/>
    </font>
    <font>
      <sz val="9"/>
      <name val="方正小标宋简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8"/>
      <name val="黑体"/>
      <charset val="134"/>
    </font>
    <font>
      <sz val="26"/>
      <name val="方正小标宋简体"/>
      <charset val="134"/>
    </font>
    <font>
      <sz val="12"/>
      <name val="黑体"/>
      <charset val="134"/>
    </font>
    <font>
      <sz val="10"/>
      <name val="黑体"/>
      <charset val="134"/>
    </font>
    <font>
      <b/>
      <sz val="12"/>
      <name val="楷体"/>
      <charset val="134"/>
    </font>
    <font>
      <b/>
      <sz val="12"/>
      <name val="仿宋_GB2312"/>
      <charset val="134"/>
    </font>
    <font>
      <b/>
      <sz val="10"/>
      <name val="宋体"/>
      <charset val="134"/>
    </font>
    <font>
      <sz val="12"/>
      <color theme="1"/>
      <name val="黑体"/>
      <charset val="134"/>
    </font>
    <font>
      <sz val="10"/>
      <name val="宋体"/>
      <charset val="0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18" borderId="13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35" fillId="0" borderId="8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13" borderId="15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21" fillId="9" borderId="10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0" borderId="0" applyProtection="0"/>
    <xf numFmtId="0" fontId="26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17" fillId="7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30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37" fillId="0" borderId="0"/>
  </cellStyleXfs>
  <cellXfs count="189">
    <xf numFmtId="0" fontId="0" fillId="0" borderId="0" xfId="0">
      <alignment vertical="center"/>
    </xf>
    <xf numFmtId="0" fontId="1" fillId="0" borderId="0" xfId="56" applyNumberFormat="1" applyFont="1" applyFill="1" applyBorder="1" applyAlignment="1">
      <alignment vertical="center" wrapText="1"/>
    </xf>
    <xf numFmtId="0" fontId="2" fillId="0" borderId="0" xfId="56" applyNumberFormat="1" applyFont="1" applyFill="1" applyBorder="1" applyAlignment="1">
      <alignment vertical="center" wrapText="1"/>
    </xf>
    <xf numFmtId="0" fontId="3" fillId="0" borderId="0" xfId="5" applyFont="1" applyFill="1" applyAlignment="1">
      <alignment vertical="center" wrapText="1"/>
    </xf>
    <xf numFmtId="0" fontId="4" fillId="0" borderId="0" xfId="5" applyFont="1" applyFill="1" applyAlignment="1">
      <alignment vertical="center" wrapText="1"/>
    </xf>
    <xf numFmtId="0" fontId="5" fillId="0" borderId="0" xfId="5" applyFont="1" applyFill="1" applyAlignment="1">
      <alignment vertical="center" wrapText="1"/>
    </xf>
    <xf numFmtId="0" fontId="6" fillId="0" borderId="0" xfId="5" applyFont="1" applyFill="1">
      <alignment vertical="center"/>
    </xf>
    <xf numFmtId="0" fontId="3" fillId="0" borderId="0" xfId="56" applyNumberFormat="1" applyFont="1" applyFill="1" applyBorder="1" applyAlignment="1">
      <alignment horizontal="center" vertical="center" wrapText="1"/>
    </xf>
    <xf numFmtId="0" fontId="3" fillId="0" borderId="0" xfId="56" applyNumberFormat="1" applyFont="1" applyFill="1" applyBorder="1" applyAlignment="1">
      <alignment horizontal="justify" vertical="center" wrapText="1"/>
    </xf>
    <xf numFmtId="178" fontId="3" fillId="0" borderId="0" xfId="56" applyNumberFormat="1" applyFont="1" applyFill="1" applyBorder="1" applyAlignment="1">
      <alignment horizontal="center" vertical="center" wrapText="1"/>
    </xf>
    <xf numFmtId="0" fontId="3" fillId="0" borderId="0" xfId="56" applyNumberFormat="1" applyFont="1" applyFill="1" applyBorder="1" applyAlignment="1">
      <alignment vertical="center" wrapText="1"/>
    </xf>
    <xf numFmtId="0" fontId="7" fillId="0" borderId="0" xfId="56" applyNumberFormat="1" applyFont="1" applyFill="1" applyAlignment="1">
      <alignment horizontal="left" vertical="center" wrapText="1"/>
    </xf>
    <xf numFmtId="0" fontId="7" fillId="0" borderId="0" xfId="56" applyNumberFormat="1" applyFont="1" applyFill="1" applyAlignment="1">
      <alignment horizontal="center" vertical="center" wrapText="1"/>
    </xf>
    <xf numFmtId="0" fontId="1" fillId="0" borderId="0" xfId="56" applyNumberFormat="1" applyFont="1" applyFill="1" applyBorder="1" applyAlignment="1">
      <alignment horizontal="center" vertical="center" wrapText="1"/>
    </xf>
    <xf numFmtId="0" fontId="1" fillId="0" borderId="0" xfId="56" applyNumberFormat="1" applyFont="1" applyFill="1" applyBorder="1" applyAlignment="1">
      <alignment horizontal="justify" vertical="center" wrapText="1"/>
    </xf>
    <xf numFmtId="178" fontId="1" fillId="0" borderId="0" xfId="56" applyNumberFormat="1" applyFont="1" applyFill="1" applyBorder="1" applyAlignment="1">
      <alignment horizontal="center" vertical="center" wrapText="1"/>
    </xf>
    <xf numFmtId="0" fontId="8" fillId="0" borderId="0" xfId="56" applyNumberFormat="1" applyFont="1" applyFill="1" applyAlignment="1">
      <alignment horizontal="center" vertical="center" wrapText="1"/>
    </xf>
    <xf numFmtId="0" fontId="8" fillId="0" borderId="0" xfId="56" applyNumberFormat="1" applyFont="1" applyFill="1" applyAlignment="1">
      <alignment horizontal="justify" vertical="center" wrapText="1"/>
    </xf>
    <xf numFmtId="178" fontId="8" fillId="0" borderId="0" xfId="56" applyNumberFormat="1" applyFont="1" applyFill="1" applyAlignment="1">
      <alignment horizontal="center" vertical="center" wrapText="1"/>
    </xf>
    <xf numFmtId="0" fontId="9" fillId="0" borderId="1" xfId="56" applyNumberFormat="1" applyFont="1" applyFill="1" applyBorder="1" applyAlignment="1">
      <alignment horizontal="center" vertical="center" wrapText="1"/>
    </xf>
    <xf numFmtId="178" fontId="9" fillId="0" borderId="2" xfId="56" applyNumberFormat="1" applyFont="1" applyFill="1" applyBorder="1" applyAlignment="1">
      <alignment horizontal="center" vertical="center" wrapText="1"/>
    </xf>
    <xf numFmtId="178" fontId="9" fillId="0" borderId="3" xfId="56" applyNumberFormat="1" applyFont="1" applyFill="1" applyBorder="1" applyAlignment="1">
      <alignment horizontal="center" vertical="center" wrapText="1"/>
    </xf>
    <xf numFmtId="178" fontId="9" fillId="0" borderId="1" xfId="56" applyNumberFormat="1" applyFont="1" applyFill="1" applyBorder="1" applyAlignment="1">
      <alignment horizontal="center" vertical="center" wrapText="1"/>
    </xf>
    <xf numFmtId="0" fontId="9" fillId="0" borderId="2" xfId="56" applyNumberFormat="1" applyFont="1" applyFill="1" applyBorder="1" applyAlignment="1">
      <alignment horizontal="center" vertical="center" wrapText="1"/>
    </xf>
    <xf numFmtId="0" fontId="9" fillId="0" borderId="3" xfId="56" applyNumberFormat="1" applyFont="1" applyFill="1" applyBorder="1" applyAlignment="1">
      <alignment horizontal="center" vertical="center" wrapText="1"/>
    </xf>
    <xf numFmtId="0" fontId="9" fillId="0" borderId="4" xfId="56" applyNumberFormat="1" applyFont="1" applyFill="1" applyBorder="1" applyAlignment="1">
      <alignment horizontal="center" vertical="center" wrapText="1"/>
    </xf>
    <xf numFmtId="178" fontId="1" fillId="0" borderId="1" xfId="56" applyNumberFormat="1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9" fillId="0" borderId="2" xfId="5" applyFont="1" applyFill="1" applyBorder="1" applyAlignment="1">
      <alignment horizontal="left" vertical="center" wrapText="1"/>
    </xf>
    <xf numFmtId="0" fontId="9" fillId="0" borderId="3" xfId="5" applyFont="1" applyFill="1" applyBorder="1" applyAlignment="1">
      <alignment horizontal="left" vertical="center" wrapText="1"/>
    </xf>
    <xf numFmtId="0" fontId="9" fillId="0" borderId="4" xfId="5" applyFont="1" applyFill="1" applyBorder="1" applyAlignment="1">
      <alignment horizontal="left" vertical="center" wrapText="1"/>
    </xf>
    <xf numFmtId="0" fontId="1" fillId="0" borderId="1" xfId="5" applyFont="1" applyFill="1" applyBorder="1" applyAlignment="1">
      <alignment horizontal="left" vertical="center" wrapText="1"/>
    </xf>
    <xf numFmtId="178" fontId="3" fillId="0" borderId="1" xfId="5" applyNumberFormat="1" applyFont="1" applyFill="1" applyBorder="1" applyAlignment="1">
      <alignment horizontal="center" vertical="center" wrapText="1"/>
    </xf>
    <xf numFmtId="0" fontId="11" fillId="0" borderId="2" xfId="5" applyFont="1" applyFill="1" applyBorder="1" applyAlignment="1">
      <alignment horizontal="left" vertical="center" wrapText="1"/>
    </xf>
    <xf numFmtId="0" fontId="11" fillId="0" borderId="3" xfId="5" applyFont="1" applyFill="1" applyBorder="1" applyAlignment="1">
      <alignment horizontal="left" vertical="center" wrapText="1"/>
    </xf>
    <xf numFmtId="0" fontId="11" fillId="0" borderId="4" xfId="5" applyFont="1" applyFill="1" applyBorder="1" applyAlignment="1">
      <alignment horizontal="left" vertical="center" wrapText="1"/>
    </xf>
    <xf numFmtId="0" fontId="12" fillId="0" borderId="2" xfId="5" applyFont="1" applyFill="1" applyBorder="1" applyAlignment="1">
      <alignment horizontal="left" vertical="center" wrapText="1"/>
    </xf>
    <xf numFmtId="0" fontId="12" fillId="0" borderId="3" xfId="5" applyFont="1" applyFill="1" applyBorder="1" applyAlignment="1">
      <alignment horizontal="left" vertical="center" wrapText="1"/>
    </xf>
    <xf numFmtId="0" fontId="12" fillId="0" borderId="4" xfId="5" applyFont="1" applyFill="1" applyBorder="1" applyAlignment="1">
      <alignment horizontal="left" vertical="center" wrapText="1"/>
    </xf>
    <xf numFmtId="0" fontId="1" fillId="0" borderId="1" xfId="57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justify" vertical="center" wrapText="1"/>
    </xf>
    <xf numFmtId="178" fontId="4" fillId="0" borderId="1" xfId="56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177" fontId="4" fillId="0" borderId="1" xfId="0" applyNumberFormat="1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9" fillId="0" borderId="5" xfId="56" applyNumberFormat="1" applyFont="1" applyFill="1" applyBorder="1" applyAlignment="1">
      <alignment horizontal="center" vertical="center" wrapText="1"/>
    </xf>
    <xf numFmtId="0" fontId="9" fillId="0" borderId="6" xfId="56" applyNumberFormat="1" applyFont="1" applyFill="1" applyBorder="1" applyAlignment="1">
      <alignment horizontal="center" vertical="center" wrapText="1"/>
    </xf>
    <xf numFmtId="0" fontId="14" fillId="0" borderId="1" xfId="56" applyNumberFormat="1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4" fillId="0" borderId="1" xfId="56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8" fontId="9" fillId="0" borderId="4" xfId="56" applyNumberFormat="1" applyFont="1" applyFill="1" applyBorder="1" applyAlignment="1">
      <alignment horizontal="center" vertical="center" wrapText="1"/>
    </xf>
    <xf numFmtId="178" fontId="14" fillId="0" borderId="1" xfId="56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1" fillId="0" borderId="1" xfId="57" applyNumberFormat="1" applyFont="1" applyFill="1" applyBorder="1" applyAlignment="1">
      <alignment horizontal="center" vertical="center" wrapText="1"/>
    </xf>
    <xf numFmtId="0" fontId="4" fillId="0" borderId="1" xfId="57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8" fontId="4" fillId="0" borderId="1" xfId="5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justify" vertical="center" wrapText="1"/>
    </xf>
    <xf numFmtId="177" fontId="13" fillId="0" borderId="6" xfId="0" applyNumberFormat="1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justify" vertical="center" wrapText="1"/>
    </xf>
    <xf numFmtId="0" fontId="1" fillId="0" borderId="1" xfId="56" applyNumberFormat="1" applyFont="1" applyFill="1" applyBorder="1" applyAlignment="1">
      <alignment horizontal="justify" vertical="center" wrapText="1"/>
    </xf>
    <xf numFmtId="178" fontId="3" fillId="0" borderId="1" xfId="56" applyNumberFormat="1" applyFont="1" applyFill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vertical="center" wrapText="1"/>
    </xf>
    <xf numFmtId="0" fontId="13" fillId="0" borderId="1" xfId="56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82" fontId="4" fillId="0" borderId="1" xfId="0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vertical="center" wrapText="1"/>
    </xf>
    <xf numFmtId="184" fontId="4" fillId="0" borderId="1" xfId="0" applyNumberFormat="1" applyFont="1" applyFill="1" applyBorder="1" applyAlignment="1">
      <alignment horizontal="center" vertical="center" wrapText="1"/>
    </xf>
    <xf numFmtId="0" fontId="4" fillId="0" borderId="1" xfId="56" applyNumberFormat="1" applyFont="1" applyFill="1" applyBorder="1" applyAlignment="1">
      <alignment vertical="center" wrapText="1"/>
    </xf>
    <xf numFmtId="185" fontId="13" fillId="0" borderId="1" xfId="0" applyNumberFormat="1" applyFont="1" applyFill="1" applyBorder="1" applyAlignment="1">
      <alignment horizontal="center" vertical="center" wrapText="1"/>
    </xf>
    <xf numFmtId="182" fontId="13" fillId="0" borderId="1" xfId="0" applyNumberFormat="1" applyFont="1" applyFill="1" applyBorder="1" applyAlignment="1">
      <alignment horizontal="center" vertical="center" wrapText="1"/>
    </xf>
    <xf numFmtId="186" fontId="4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justify" vertical="center" wrapText="1"/>
    </xf>
    <xf numFmtId="0" fontId="12" fillId="0" borderId="3" xfId="56" applyNumberFormat="1" applyFont="1" applyFill="1" applyBorder="1" applyAlignment="1">
      <alignment horizontal="center" vertical="center" wrapText="1"/>
    </xf>
    <xf numFmtId="0" fontId="12" fillId="0" borderId="4" xfId="56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justify" vertical="center" wrapText="1"/>
    </xf>
    <xf numFmtId="178" fontId="5" fillId="0" borderId="1" xfId="56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88" fontId="13" fillId="0" borderId="1" xfId="0" applyNumberFormat="1" applyFont="1" applyFill="1" applyBorder="1" applyAlignment="1">
      <alignment horizontal="justify" vertical="center"/>
    </xf>
    <xf numFmtId="0" fontId="4" fillId="0" borderId="1" xfId="56" applyFont="1" applyFill="1" applyBorder="1" applyAlignment="1">
      <alignment horizontal="justify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/>
    </xf>
    <xf numFmtId="0" fontId="4" fillId="0" borderId="6" xfId="56" applyFont="1" applyFill="1" applyBorder="1" applyAlignment="1">
      <alignment horizontal="center" vertical="center" wrapText="1"/>
    </xf>
    <xf numFmtId="190" fontId="4" fillId="0" borderId="6" xfId="56" applyNumberFormat="1" applyFont="1" applyFill="1" applyBorder="1" applyAlignment="1">
      <alignment horizontal="justify" vertical="center"/>
    </xf>
    <xf numFmtId="0" fontId="4" fillId="0" borderId="4" xfId="56" applyFont="1" applyFill="1" applyBorder="1" applyAlignment="1">
      <alignment horizontal="justify" vertical="center" wrapText="1"/>
    </xf>
    <xf numFmtId="180" fontId="4" fillId="0" borderId="6" xfId="56" applyNumberFormat="1" applyFont="1" applyFill="1" applyBorder="1" applyAlignment="1">
      <alignment horizontal="justify" vertical="center"/>
    </xf>
    <xf numFmtId="0" fontId="4" fillId="0" borderId="6" xfId="56" applyFont="1" applyFill="1" applyBorder="1" applyAlignment="1" applyProtection="1">
      <alignment horizontal="center" vertical="center" wrapText="1"/>
      <protection locked="0"/>
    </xf>
    <xf numFmtId="192" fontId="4" fillId="0" borderId="6" xfId="56" applyNumberFormat="1" applyFont="1" applyFill="1" applyBorder="1" applyAlignment="1" applyProtection="1">
      <alignment horizontal="justify" vertical="center"/>
    </xf>
    <xf numFmtId="190" fontId="4" fillId="0" borderId="6" xfId="56" applyNumberFormat="1" applyFont="1" applyFill="1" applyBorder="1" applyAlignment="1" applyProtection="1">
      <alignment horizontal="justify" vertical="center"/>
    </xf>
    <xf numFmtId="193" fontId="4" fillId="0" borderId="6" xfId="56" applyNumberFormat="1" applyFont="1" applyFill="1" applyBorder="1" applyAlignment="1" applyProtection="1">
      <alignment horizontal="justify" vertical="center"/>
    </xf>
    <xf numFmtId="181" fontId="4" fillId="0" borderId="6" xfId="56" applyNumberFormat="1" applyFont="1" applyFill="1" applyBorder="1" applyAlignment="1" applyProtection="1">
      <alignment horizontal="justify" vertical="center"/>
    </xf>
    <xf numFmtId="0" fontId="4" fillId="0" borderId="1" xfId="56" applyFont="1" applyFill="1" applyBorder="1" applyAlignment="1" applyProtection="1">
      <alignment horizontal="center" vertical="center" wrapText="1"/>
      <protection locked="0"/>
    </xf>
    <xf numFmtId="195" fontId="4" fillId="0" borderId="6" xfId="56" applyNumberFormat="1" applyFont="1" applyFill="1" applyBorder="1" applyAlignment="1" applyProtection="1">
      <alignment horizontal="justify" vertical="center"/>
    </xf>
    <xf numFmtId="0" fontId="6" fillId="0" borderId="4" xfId="56" applyFont="1" applyFill="1" applyBorder="1" applyAlignment="1">
      <alignment horizontal="justify" vertical="center" wrapText="1"/>
    </xf>
    <xf numFmtId="0" fontId="6" fillId="0" borderId="1" xfId="56" applyFont="1" applyFill="1" applyBorder="1" applyAlignment="1">
      <alignment horizontal="center" vertical="center"/>
    </xf>
    <xf numFmtId="0" fontId="6" fillId="0" borderId="6" xfId="56" applyFont="1" applyFill="1" applyBorder="1" applyAlignment="1" applyProtection="1">
      <alignment horizontal="center" vertical="center" wrapText="1"/>
      <protection locked="0"/>
    </xf>
    <xf numFmtId="190" fontId="6" fillId="0" borderId="6" xfId="56" applyNumberFormat="1" applyFont="1" applyFill="1" applyBorder="1" applyAlignment="1" applyProtection="1">
      <alignment horizontal="justify" vertical="center"/>
    </xf>
    <xf numFmtId="190" fontId="4" fillId="0" borderId="1" xfId="56" applyNumberFormat="1" applyFont="1" applyFill="1" applyBorder="1" applyAlignment="1">
      <alignment horizontal="justify" vertical="center" wrapText="1"/>
    </xf>
    <xf numFmtId="190" fontId="4" fillId="0" borderId="6" xfId="56" applyNumberFormat="1" applyFont="1" applyFill="1" applyBorder="1" applyAlignment="1">
      <alignment horizontal="justify" vertical="center" wrapText="1"/>
    </xf>
    <xf numFmtId="197" fontId="4" fillId="0" borderId="6" xfId="56" applyNumberFormat="1" applyFont="1" applyFill="1" applyBorder="1" applyAlignment="1" applyProtection="1">
      <alignment horizontal="justify" vertical="center"/>
    </xf>
    <xf numFmtId="0" fontId="4" fillId="0" borderId="1" xfId="56" applyFont="1" applyFill="1" applyBorder="1" applyAlignment="1">
      <alignment horizontal="justify" vertical="center"/>
    </xf>
    <xf numFmtId="189" fontId="4" fillId="0" borderId="1" xfId="56" applyNumberFormat="1" applyFont="1" applyFill="1" applyBorder="1" applyAlignment="1">
      <alignment horizontal="justify" vertical="center" wrapText="1"/>
    </xf>
    <xf numFmtId="0" fontId="4" fillId="0" borderId="4" xfId="56" applyFont="1" applyFill="1" applyBorder="1" applyAlignment="1">
      <alignment horizontal="justify" vertical="center"/>
    </xf>
    <xf numFmtId="192" fontId="4" fillId="0" borderId="1" xfId="56" applyNumberFormat="1" applyFont="1" applyFill="1" applyBorder="1" applyAlignment="1">
      <alignment horizontal="justify" vertical="center" wrapText="1"/>
    </xf>
    <xf numFmtId="0" fontId="6" fillId="0" borderId="1" xfId="56" applyFont="1" applyFill="1" applyBorder="1" applyAlignment="1">
      <alignment horizontal="center" vertical="center" wrapText="1"/>
    </xf>
    <xf numFmtId="192" fontId="6" fillId="0" borderId="1" xfId="56" applyNumberFormat="1" applyFont="1" applyFill="1" applyBorder="1" applyAlignment="1">
      <alignment horizontal="justify" vertical="center" wrapText="1"/>
    </xf>
    <xf numFmtId="0" fontId="5" fillId="0" borderId="1" xfId="56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19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8" fontId="5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6" xfId="0" applyNumberFormat="1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justify" vertical="center" wrapText="1"/>
    </xf>
    <xf numFmtId="190" fontId="6" fillId="0" borderId="1" xfId="56" applyNumberFormat="1" applyFont="1" applyFill="1" applyBorder="1" applyAlignment="1">
      <alignment horizontal="justify" vertical="center" wrapText="1"/>
    </xf>
    <xf numFmtId="194" fontId="6" fillId="0" borderId="1" xfId="56" applyNumberFormat="1" applyFont="1" applyFill="1" applyBorder="1" applyAlignment="1">
      <alignment horizontal="justify" vertical="center" wrapText="1"/>
    </xf>
    <xf numFmtId="197" fontId="4" fillId="0" borderId="1" xfId="56" applyNumberFormat="1" applyFont="1" applyFill="1" applyBorder="1" applyAlignment="1">
      <alignment horizontal="justify" vertical="center" wrapText="1"/>
    </xf>
    <xf numFmtId="198" fontId="4" fillId="0" borderId="1" xfId="56" applyNumberFormat="1" applyFont="1" applyFill="1" applyBorder="1" applyAlignment="1">
      <alignment horizontal="justify" vertical="center" wrapText="1"/>
    </xf>
    <xf numFmtId="179" fontId="4" fillId="0" borderId="1" xfId="56" applyNumberFormat="1" applyFont="1" applyFill="1" applyBorder="1" applyAlignment="1">
      <alignment horizontal="justify" vertical="center" wrapText="1"/>
    </xf>
    <xf numFmtId="191" fontId="4" fillId="0" borderId="1" xfId="56" applyNumberFormat="1" applyFont="1" applyFill="1" applyBorder="1" applyAlignment="1">
      <alignment horizontal="justify" vertical="center" wrapText="1"/>
    </xf>
    <xf numFmtId="0" fontId="13" fillId="0" borderId="1" xfId="56" applyFont="1" applyFill="1" applyBorder="1" applyAlignment="1">
      <alignment horizontal="center" vertical="center" wrapText="1"/>
    </xf>
    <xf numFmtId="0" fontId="13" fillId="0" borderId="4" xfId="56" applyFont="1" applyFill="1" applyBorder="1" applyAlignment="1">
      <alignment horizontal="left" vertical="center" wrapText="1"/>
    </xf>
    <xf numFmtId="0" fontId="13" fillId="0" borderId="1" xfId="56" applyFont="1" applyFill="1" applyBorder="1" applyAlignment="1">
      <alignment horizontal="center" vertical="center"/>
    </xf>
    <xf numFmtId="197" fontId="13" fillId="0" borderId="1" xfId="56" applyNumberFormat="1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77" fontId="13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justify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87" fontId="13" fillId="0" borderId="1" xfId="0" applyNumberFormat="1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justify" vertical="center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187" fontId="4" fillId="0" borderId="1" xfId="0" applyNumberFormat="1" applyFont="1" applyFill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1" xfId="5" applyFont="1" applyFill="1" applyBorder="1" applyAlignment="1">
      <alignment horizontal="left" vertical="center" wrapText="1"/>
    </xf>
    <xf numFmtId="0" fontId="3" fillId="0" borderId="1" xfId="56" applyNumberFormat="1" applyFont="1" applyFill="1" applyBorder="1" applyAlignment="1">
      <alignment horizontal="justify" vertical="center" wrapText="1"/>
    </xf>
    <xf numFmtId="0" fontId="4" fillId="0" borderId="1" xfId="14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justify" vertical="center"/>
    </xf>
    <xf numFmtId="0" fontId="11" fillId="0" borderId="1" xfId="5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vertical="center" wrapText="1"/>
    </xf>
    <xf numFmtId="0" fontId="4" fillId="0" borderId="1" xfId="56" applyNumberFormat="1" applyFont="1" applyFill="1" applyBorder="1" applyAlignment="1">
      <alignment horizontal="center" vertical="center"/>
    </xf>
    <xf numFmtId="196" fontId="6" fillId="0" borderId="1" xfId="56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183" fontId="4" fillId="0" borderId="1" xfId="0" applyNumberFormat="1" applyFont="1" applyFill="1" applyBorder="1" applyAlignment="1">
      <alignment horizontal="center" vertical="center" wrapText="1"/>
    </xf>
    <xf numFmtId="0" fontId="4" fillId="0" borderId="1" xfId="14" applyFont="1" applyFill="1" applyBorder="1" applyAlignment="1">
      <alignment horizontal="center" vertical="center" wrapText="1"/>
    </xf>
    <xf numFmtId="178" fontId="6" fillId="0" borderId="1" xfId="56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6" fillId="0" borderId="1" xfId="56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183" fontId="13" fillId="0" borderId="1" xfId="0" applyNumberFormat="1" applyFont="1" applyFill="1" applyBorder="1" applyAlignment="1">
      <alignment horizontal="center" vertical="center" wrapText="1"/>
    </xf>
    <xf numFmtId="178" fontId="4" fillId="0" borderId="1" xfId="14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8" fontId="4" fillId="0" borderId="0" xfId="0" applyNumberFormat="1" applyFont="1" applyFill="1" applyBorder="1" applyAlignment="1">
      <alignment horizontal="center" vertical="center"/>
    </xf>
    <xf numFmtId="196" fontId="4" fillId="0" borderId="1" xfId="0" applyNumberFormat="1" applyFont="1" applyFill="1" applyBorder="1" applyAlignment="1">
      <alignment horizontal="center" vertical="center" wrapText="1"/>
    </xf>
    <xf numFmtId="178" fontId="4" fillId="0" borderId="6" xfId="0" applyNumberFormat="1" applyFont="1" applyFill="1" applyBorder="1" applyAlignment="1">
      <alignment horizontal="center" vertical="center" wrapText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2_2-1统计表_1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10 3 2" xfId="55"/>
    <cellStyle name="常规 2" xfId="56"/>
    <cellStyle name="常规 100" xfId="57"/>
    <cellStyle name="常规 11" xfId="58"/>
    <cellStyle name="常规 14" xfId="59"/>
    <cellStyle name="常规 18" xfId="60"/>
    <cellStyle name="常规 4" xfId="61"/>
    <cellStyle name="常规 7" xfId="62"/>
  </cellStyles>
  <tableStyles count="0" defaultTableStyle="TableStyleMedium2"/>
  <colors>
    <mruColors>
      <color rgb="00679DBA"/>
      <color rgb="0092D050"/>
      <color rgb="00000000"/>
      <color rgb="00FF0000"/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CUME~1\zq\LOCALS~1\Temp\&#36130;&#25919;&#20379;&#20859;&#20154;&#21592;&#20449;&#24687;&#34920;\&#25945;&#32946;\&#27896;&#27700;&#22235;&#2001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zzj(2003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33609;&#21407;&#31449;&#23454;&#21517;&#21046;&#34920;&#26684;&#21450;&#29031;&#29255;\2011&#24180;&#24037;&#20316;\&#23454;&#21517;&#21046;&#31649;&#29702;&#24037;&#20316;\&#21160;&#21592;&#20250;\&#34892;&#25919;&#26426;&#26500;&#20154;&#21592;&#27169;&#26495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cuments%20and%20Settings\Administrator\&#26700;&#38754;\&#32489;&#25928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编码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各年度收费、罚没、专项收入.xls]Sheet3"/>
      <sheetName val="本年收入合计"/>
      <sheetName val="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  <sheetName val="13 铁路配件"/>
      <sheetName val="财政供养人员增幅"/>
      <sheetName val="P1012001"/>
      <sheetName val="工商税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  <sheetName val="GDP"/>
      <sheetName val="公检法司编制"/>
      <sheetName val="行政编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  <sheetName val="一般预算收入"/>
      <sheetName val="农业用地"/>
      <sheetName val="公检法司编制"/>
      <sheetName val="行政编制"/>
      <sheetName val="合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  <sheetName val="工商税收"/>
      <sheetName val="事业发展"/>
      <sheetName val="编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  <sheetName val="公检法司编制"/>
      <sheetName val="行政编制"/>
      <sheetName val="行政机构人员信息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  <sheetName val="合计"/>
      <sheetName val="农业用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  <sheetName val="编码"/>
      <sheetName val="人员支出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  <sheetName val="农业人口"/>
      <sheetName val="2002年一般预算收入"/>
      <sheetName val="编码"/>
      <sheetName val="事业发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农业用地"/>
      <sheetName val="本年收入合计"/>
      <sheetName val="行政区划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  <sheetName val="人员支出"/>
      <sheetName val="一般预算收入"/>
      <sheetName val="财政供养人员增幅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存货明细表"/>
      <sheetName val="原材料明细表"/>
      <sheetName val="产成品明细表"/>
      <sheetName val="32.5R水泥"/>
      <sheetName val="42.5R水泥"/>
      <sheetName val="复合PC32.5R"/>
      <sheetName val="外购熟料"/>
      <sheetName val="低碱PO42.5水泥"/>
      <sheetName val="石灰石"/>
      <sheetName val="制造费用"/>
      <sheetName val="待摊费用"/>
      <sheetName val="主营业务成本明细表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事业发展"/>
      <sheetName val="公检法司编制"/>
      <sheetName val="行政编制"/>
      <sheetName val="基础编码"/>
      <sheetName val="工商税收"/>
      <sheetName val="2002年一般预算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行政机构人员信息"/>
      <sheetName val="数据输入说明"/>
      <sheetName val="行政区划"/>
      <sheetName val="人员支出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  <sheetName val="基础编码"/>
      <sheetName val="P1012001"/>
      <sheetName val="2002年一般预算收入"/>
      <sheetName val="行政机构人员信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  <sheetName val="2002年一般预算收入"/>
      <sheetName val="P1012001"/>
      <sheetName val="中小学生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  <sheetName val="行政机构人员信息"/>
      <sheetName val="基础编码"/>
      <sheetName val="一般预算收入"/>
      <sheetName val="P1012001"/>
      <sheetName val="皋兰县"/>
      <sheetName val="永登"/>
      <sheetName val="七里河"/>
      <sheetName val="榆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  <sheetName val="中小学生"/>
      <sheetName val="总人口"/>
      <sheetName val="#REF!"/>
      <sheetName val="农业用地"/>
      <sheetName val="本年收入合计"/>
      <sheetName val="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  <sheetName val="总人口"/>
      <sheetName val="财政供养人员增幅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13 铁路配件"/>
      <sheetName val="P1012001"/>
      <sheetName val="________"/>
      <sheetName val="XL4Poppy"/>
      <sheetName val="村级支出"/>
      <sheetName val="???????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  <sheetName val="本年收入合计"/>
      <sheetName val="合计"/>
      <sheetName val="村级支出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  <sheetName val="财政供养人员增幅"/>
      <sheetName val="行政区划"/>
      <sheetName val="农业人口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  <sheetName val="村级支出"/>
      <sheetName val="中小学生"/>
      <sheetName val="P1012001"/>
      <sheetName val="一般预算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EQ658"/>
  <sheetViews>
    <sheetView tabSelected="1" view="pageBreakPreview" zoomScale="80" zoomScaleNormal="65" zoomScaleSheetLayoutView="80" workbookViewId="0">
      <pane ySplit="5" topLeftCell="A6" activePane="bottomLeft" state="frozen"/>
      <selection/>
      <selection pane="bottomLeft" activeCell="H7" sqref="H7"/>
    </sheetView>
  </sheetViews>
  <sheetFormatPr defaultColWidth="9" defaultRowHeight="11.25"/>
  <cols>
    <col min="1" max="1" width="6.775" style="7" customWidth="1"/>
    <col min="2" max="2" width="18.5583333333333" style="7" customWidth="1"/>
    <col min="3" max="3" width="8.375" style="7" customWidth="1"/>
    <col min="4" max="4" width="15.625" style="7" customWidth="1"/>
    <col min="5" max="5" width="9" style="7" customWidth="1"/>
    <col min="6" max="6" width="63.7416666666667" style="8" customWidth="1"/>
    <col min="7" max="8" width="9.68333333333333" style="9" customWidth="1"/>
    <col min="9" max="9" width="9.84166666666667" style="9" customWidth="1"/>
    <col min="10" max="10" width="10.775" style="9" customWidth="1"/>
    <col min="11" max="11" width="7.10833333333333" style="9" customWidth="1"/>
    <col min="12" max="12" width="14.8416666666667" style="7" customWidth="1"/>
    <col min="13" max="13" width="16.2416666666667" style="7" customWidth="1"/>
    <col min="14" max="14" width="19.1083333333333" style="7" customWidth="1"/>
    <col min="15" max="15" width="6.66666666666667" style="7" customWidth="1"/>
    <col min="16" max="16" width="6.775" style="7" customWidth="1"/>
    <col min="17" max="17" width="8.375" style="9" customWidth="1"/>
    <col min="18" max="18" width="9.88333333333333" style="9" customWidth="1"/>
    <col min="19" max="20" width="7.10833333333333" style="9" customWidth="1"/>
    <col min="21" max="21" width="12.2166666666667" style="9" customWidth="1"/>
    <col min="22" max="22" width="9" style="9" customWidth="1"/>
    <col min="23" max="23" width="6.10833333333333" style="10" customWidth="1"/>
    <col min="24" max="24" width="7.125" style="10" customWidth="1"/>
    <col min="25" max="25" width="10.3416666666667" style="7" customWidth="1"/>
    <col min="26" max="26" width="9.5" style="7" customWidth="1"/>
    <col min="27" max="28" width="9" style="7" customWidth="1"/>
    <col min="29" max="16384" width="9" style="3"/>
  </cols>
  <sheetData>
    <row r="1" s="1" customFormat="1" ht="24.6" customHeight="1" spans="1:28">
      <c r="A1" s="11" t="s">
        <v>0</v>
      </c>
      <c r="B1" s="12"/>
      <c r="C1" s="13"/>
      <c r="D1" s="13"/>
      <c r="E1" s="13"/>
      <c r="F1" s="14"/>
      <c r="G1" s="15"/>
      <c r="H1" s="15"/>
      <c r="I1" s="15"/>
      <c r="J1" s="15"/>
      <c r="K1" s="15"/>
      <c r="L1" s="13"/>
      <c r="M1" s="13"/>
      <c r="N1" s="13"/>
      <c r="O1" s="13"/>
      <c r="P1" s="13"/>
      <c r="Q1" s="15"/>
      <c r="R1" s="15"/>
      <c r="S1" s="15"/>
      <c r="T1" s="15"/>
      <c r="U1" s="15"/>
      <c r="V1" s="15"/>
      <c r="Y1" s="13"/>
      <c r="Z1" s="13"/>
      <c r="AA1" s="13"/>
      <c r="AB1" s="13"/>
    </row>
    <row r="2" s="2" customFormat="1" ht="27" customHeight="1" spans="1:28">
      <c r="A2" s="16" t="s">
        <v>1</v>
      </c>
      <c r="B2" s="16"/>
      <c r="C2" s="16"/>
      <c r="D2" s="16"/>
      <c r="E2" s="16"/>
      <c r="F2" s="17"/>
      <c r="G2" s="18"/>
      <c r="H2" s="18"/>
      <c r="I2" s="18"/>
      <c r="J2" s="18"/>
      <c r="K2" s="18"/>
      <c r="L2" s="16"/>
      <c r="M2" s="16"/>
      <c r="N2" s="16"/>
      <c r="O2" s="16"/>
      <c r="P2" s="16"/>
      <c r="Q2" s="18"/>
      <c r="R2" s="18"/>
      <c r="S2" s="18"/>
      <c r="T2" s="18"/>
      <c r="U2" s="18"/>
      <c r="V2" s="18"/>
      <c r="W2" s="16"/>
      <c r="X2" s="16"/>
      <c r="Y2" s="16"/>
      <c r="Z2" s="16"/>
      <c r="AA2" s="16"/>
      <c r="AB2" s="16"/>
    </row>
    <row r="3" s="1" customFormat="1" ht="48" customHeight="1" spans="1:28">
      <c r="A3" s="19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20" t="s">
        <v>8</v>
      </c>
      <c r="H3" s="21"/>
      <c r="I3" s="21"/>
      <c r="J3" s="21"/>
      <c r="K3" s="21"/>
      <c r="L3" s="19" t="s">
        <v>9</v>
      </c>
      <c r="M3" s="23" t="s">
        <v>10</v>
      </c>
      <c r="N3" s="24"/>
      <c r="O3" s="24"/>
      <c r="P3" s="24"/>
      <c r="Q3" s="21"/>
      <c r="R3" s="21"/>
      <c r="S3" s="21"/>
      <c r="T3" s="21"/>
      <c r="U3" s="21"/>
      <c r="V3" s="61"/>
      <c r="W3" s="19" t="s">
        <v>11</v>
      </c>
      <c r="X3" s="19"/>
      <c r="Y3" s="19" t="s">
        <v>12</v>
      </c>
      <c r="Z3" s="19"/>
      <c r="AA3" s="19" t="s">
        <v>13</v>
      </c>
      <c r="AB3" s="52" t="s">
        <v>14</v>
      </c>
    </row>
    <row r="4" s="1" customFormat="1" ht="109.8" customHeight="1" spans="1:28">
      <c r="A4" s="19"/>
      <c r="B4" s="19"/>
      <c r="C4" s="19"/>
      <c r="D4" s="19"/>
      <c r="E4" s="19"/>
      <c r="F4" s="19"/>
      <c r="G4" s="22" t="s">
        <v>15</v>
      </c>
      <c r="H4" s="22" t="s">
        <v>16</v>
      </c>
      <c r="I4" s="22" t="s">
        <v>17</v>
      </c>
      <c r="J4" s="22" t="s">
        <v>18</v>
      </c>
      <c r="K4" s="22" t="s">
        <v>19</v>
      </c>
      <c r="L4" s="19"/>
      <c r="M4" s="52" t="s">
        <v>20</v>
      </c>
      <c r="N4" s="52" t="s">
        <v>21</v>
      </c>
      <c r="O4" s="19" t="s">
        <v>22</v>
      </c>
      <c r="P4" s="19"/>
      <c r="Q4" s="22" t="s">
        <v>23</v>
      </c>
      <c r="R4" s="22"/>
      <c r="S4" s="22"/>
      <c r="T4" s="22" t="s">
        <v>24</v>
      </c>
      <c r="U4" s="22"/>
      <c r="V4" s="22"/>
      <c r="W4" s="19" t="s">
        <v>25</v>
      </c>
      <c r="X4" s="19" t="s">
        <v>26</v>
      </c>
      <c r="Y4" s="19" t="s">
        <v>25</v>
      </c>
      <c r="Z4" s="19" t="s">
        <v>26</v>
      </c>
      <c r="AA4" s="19"/>
      <c r="AB4" s="53"/>
    </row>
    <row r="5" s="1" customFormat="1" ht="51.6" customHeight="1" spans="1:28">
      <c r="A5" s="19"/>
      <c r="B5" s="19"/>
      <c r="C5" s="19"/>
      <c r="D5" s="19"/>
      <c r="E5" s="19"/>
      <c r="F5" s="19"/>
      <c r="G5" s="22"/>
      <c r="H5" s="22"/>
      <c r="I5" s="22"/>
      <c r="J5" s="22"/>
      <c r="K5" s="22"/>
      <c r="L5" s="19"/>
      <c r="M5" s="53"/>
      <c r="N5" s="53"/>
      <c r="O5" s="54" t="s">
        <v>27</v>
      </c>
      <c r="P5" s="54" t="s">
        <v>28</v>
      </c>
      <c r="Q5" s="62" t="s">
        <v>29</v>
      </c>
      <c r="R5" s="62" t="s">
        <v>30</v>
      </c>
      <c r="S5" s="62" t="s">
        <v>31</v>
      </c>
      <c r="T5" s="62" t="s">
        <v>29</v>
      </c>
      <c r="U5" s="62" t="s">
        <v>32</v>
      </c>
      <c r="V5" s="62" t="s">
        <v>33</v>
      </c>
      <c r="W5" s="19"/>
      <c r="X5" s="19"/>
      <c r="Y5" s="19"/>
      <c r="Z5" s="19"/>
      <c r="AA5" s="19"/>
      <c r="AB5" s="19"/>
    </row>
    <row r="6" s="1" customFormat="1" ht="27" customHeight="1" spans="1:28">
      <c r="A6" s="23" t="s">
        <v>34</v>
      </c>
      <c r="B6" s="24"/>
      <c r="C6" s="24"/>
      <c r="D6" s="24"/>
      <c r="E6" s="24"/>
      <c r="F6" s="25"/>
      <c r="G6" s="26">
        <f t="shared" ref="G6:I6" si="0">G7+G595+G623</f>
        <v>38134</v>
      </c>
      <c r="H6" s="26">
        <f t="shared" si="0"/>
        <v>28528</v>
      </c>
      <c r="I6" s="26">
        <f t="shared" si="0"/>
        <v>7973</v>
      </c>
      <c r="J6" s="26">
        <f t="shared" ref="J6:V6" si="1">J7+J595+J623</f>
        <v>1633</v>
      </c>
      <c r="K6" s="26">
        <f t="shared" si="1"/>
        <v>0</v>
      </c>
      <c r="L6" s="55"/>
      <c r="M6" s="55"/>
      <c r="N6" s="55"/>
      <c r="O6" s="55">
        <f t="shared" si="1"/>
        <v>2359</v>
      </c>
      <c r="P6" s="55">
        <f t="shared" si="1"/>
        <v>1690.0326</v>
      </c>
      <c r="Q6" s="26">
        <f t="shared" si="1"/>
        <v>49.21982</v>
      </c>
      <c r="R6" s="26">
        <f t="shared" si="1"/>
        <v>12.0217</v>
      </c>
      <c r="S6" s="26">
        <f t="shared" si="1"/>
        <v>6.9323</v>
      </c>
      <c r="T6" s="26">
        <f t="shared" si="1"/>
        <v>58.1824528</v>
      </c>
      <c r="U6" s="26">
        <f t="shared" si="1"/>
        <v>31.063872</v>
      </c>
      <c r="V6" s="26">
        <f t="shared" si="1"/>
        <v>29.3057908</v>
      </c>
      <c r="W6" s="55"/>
      <c r="X6" s="55"/>
      <c r="Y6" s="55"/>
      <c r="Z6" s="55"/>
      <c r="AA6" s="55"/>
      <c r="AB6" s="55"/>
    </row>
    <row r="7" s="3" customFormat="1" ht="39" customHeight="1" spans="1:28">
      <c r="A7" s="27" t="s">
        <v>35</v>
      </c>
      <c r="B7" s="28" t="s">
        <v>36</v>
      </c>
      <c r="C7" s="29"/>
      <c r="D7" s="29"/>
      <c r="E7" s="30"/>
      <c r="F7" s="31"/>
      <c r="G7" s="32">
        <f t="shared" ref="G7:I7" si="2">G8+G203+G587+G589</f>
        <v>22445.06</v>
      </c>
      <c r="H7" s="32">
        <f t="shared" si="2"/>
        <v>16129.15</v>
      </c>
      <c r="I7" s="32">
        <f t="shared" si="2"/>
        <v>4682.91</v>
      </c>
      <c r="J7" s="32">
        <f t="shared" ref="J7:V7" si="3">J8+J203+J587+J589</f>
        <v>1633</v>
      </c>
      <c r="K7" s="32">
        <f t="shared" si="3"/>
        <v>0</v>
      </c>
      <c r="L7" s="56"/>
      <c r="M7" s="56"/>
      <c r="N7" s="56"/>
      <c r="O7" s="56">
        <f t="shared" si="3"/>
        <v>1963</v>
      </c>
      <c r="P7" s="56">
        <f t="shared" si="3"/>
        <v>1380.0326</v>
      </c>
      <c r="Q7" s="32">
        <f t="shared" si="3"/>
        <v>15.95462</v>
      </c>
      <c r="R7" s="32">
        <f t="shared" si="3"/>
        <v>10.3353</v>
      </c>
      <c r="S7" s="32">
        <f t="shared" si="3"/>
        <v>4.2727</v>
      </c>
      <c r="T7" s="32">
        <f t="shared" si="3"/>
        <v>39.6443228</v>
      </c>
      <c r="U7" s="32">
        <f t="shared" si="3"/>
        <v>24.639792</v>
      </c>
      <c r="V7" s="32">
        <f t="shared" si="3"/>
        <v>17.2608408</v>
      </c>
      <c r="W7" s="63"/>
      <c r="X7" s="63"/>
      <c r="Y7" s="63"/>
      <c r="Z7" s="69"/>
      <c r="AA7" s="63"/>
      <c r="AB7" s="63"/>
    </row>
    <row r="8" s="3" customFormat="1" ht="39" customHeight="1" spans="1:28">
      <c r="A8" s="27"/>
      <c r="B8" s="33" t="s">
        <v>37</v>
      </c>
      <c r="C8" s="34"/>
      <c r="D8" s="34"/>
      <c r="E8" s="35"/>
      <c r="F8" s="31"/>
      <c r="G8" s="32">
        <f t="shared" ref="G8:I8" si="4">G9+G188+G195+G197+G200</f>
        <v>4879.421</v>
      </c>
      <c r="H8" s="32">
        <f t="shared" si="4"/>
        <v>4879.421</v>
      </c>
      <c r="I8" s="32">
        <f t="shared" si="4"/>
        <v>0</v>
      </c>
      <c r="J8" s="32">
        <f t="shared" ref="J8:V8" si="5">J9+J188+J195+J197+J200</f>
        <v>0</v>
      </c>
      <c r="K8" s="32">
        <f t="shared" si="5"/>
        <v>0</v>
      </c>
      <c r="L8" s="56"/>
      <c r="M8" s="56"/>
      <c r="N8" s="56"/>
      <c r="O8" s="56">
        <f t="shared" si="5"/>
        <v>671</v>
      </c>
      <c r="P8" s="56">
        <f t="shared" si="5"/>
        <v>500.0326</v>
      </c>
      <c r="Q8" s="32">
        <f t="shared" si="5"/>
        <v>10.2652</v>
      </c>
      <c r="R8" s="32">
        <f t="shared" si="5"/>
        <v>7.2266</v>
      </c>
      <c r="S8" s="32">
        <f t="shared" si="5"/>
        <v>2.4045</v>
      </c>
      <c r="T8" s="32">
        <f t="shared" si="5"/>
        <v>21.36384</v>
      </c>
      <c r="U8" s="32">
        <f t="shared" si="5"/>
        <v>12.0753</v>
      </c>
      <c r="V8" s="32">
        <f t="shared" si="5"/>
        <v>11.05395</v>
      </c>
      <c r="W8" s="63"/>
      <c r="X8" s="63"/>
      <c r="Y8" s="63"/>
      <c r="Z8" s="69"/>
      <c r="AA8" s="63"/>
      <c r="AB8" s="63"/>
    </row>
    <row r="9" s="3" customFormat="1" ht="39" customHeight="1" spans="1:28">
      <c r="A9" s="27"/>
      <c r="B9" s="36" t="s">
        <v>38</v>
      </c>
      <c r="C9" s="37"/>
      <c r="D9" s="37"/>
      <c r="E9" s="38"/>
      <c r="F9" s="39"/>
      <c r="G9" s="26">
        <f t="shared" ref="G9:I9" si="6">G10+G50+G95+G131+G137+G147+G157+G168+G180</f>
        <v>2383.031</v>
      </c>
      <c r="H9" s="26">
        <f t="shared" si="6"/>
        <v>2383.031</v>
      </c>
      <c r="I9" s="26">
        <f t="shared" si="6"/>
        <v>0</v>
      </c>
      <c r="J9" s="26">
        <f t="shared" ref="J9:V9" si="7">J10+J50+J95+J131+J137+J147+J157+J168+J180</f>
        <v>0</v>
      </c>
      <c r="K9" s="26">
        <f t="shared" si="7"/>
        <v>0</v>
      </c>
      <c r="L9" s="55"/>
      <c r="M9" s="55"/>
      <c r="N9" s="55"/>
      <c r="O9" s="55">
        <f t="shared" si="7"/>
        <v>577</v>
      </c>
      <c r="P9" s="55">
        <f t="shared" si="7"/>
        <v>429</v>
      </c>
      <c r="Q9" s="26">
        <f t="shared" si="7"/>
        <v>8.8037</v>
      </c>
      <c r="R9" s="26">
        <f t="shared" si="7"/>
        <v>6.7435</v>
      </c>
      <c r="S9" s="26">
        <f t="shared" si="7"/>
        <v>1.2515</v>
      </c>
      <c r="T9" s="26">
        <f t="shared" si="7"/>
        <v>14.4183</v>
      </c>
      <c r="U9" s="26">
        <f t="shared" si="7"/>
        <v>9.6654</v>
      </c>
      <c r="V9" s="26">
        <f t="shared" si="7"/>
        <v>7.0929</v>
      </c>
      <c r="W9" s="64"/>
      <c r="X9" s="64"/>
      <c r="Y9" s="64"/>
      <c r="Z9" s="55"/>
      <c r="AA9" s="55"/>
      <c r="AB9" s="55"/>
    </row>
    <row r="10" s="4" customFormat="1" ht="39" customHeight="1" spans="1:28">
      <c r="A10" s="40" t="s">
        <v>39</v>
      </c>
      <c r="B10" s="41" t="s">
        <v>40</v>
      </c>
      <c r="C10" s="41"/>
      <c r="D10" s="42"/>
      <c r="E10" s="41"/>
      <c r="F10" s="43" t="s">
        <v>41</v>
      </c>
      <c r="G10" s="44">
        <f t="shared" ref="G10:I10" si="8">G11+G25+G40+G42+G45</f>
        <v>153.82</v>
      </c>
      <c r="H10" s="44">
        <f t="shared" si="8"/>
        <v>153.82</v>
      </c>
      <c r="I10" s="44">
        <f t="shared" si="8"/>
        <v>0</v>
      </c>
      <c r="J10" s="44">
        <f t="shared" ref="J10:V10" si="9">J11+J25+J40+J42+J45</f>
        <v>0</v>
      </c>
      <c r="K10" s="44">
        <f t="shared" si="9"/>
        <v>0</v>
      </c>
      <c r="L10" s="57"/>
      <c r="M10" s="57"/>
      <c r="N10" s="57"/>
      <c r="O10" s="57">
        <f t="shared" si="9"/>
        <v>167</v>
      </c>
      <c r="P10" s="57">
        <f t="shared" si="9"/>
        <v>133</v>
      </c>
      <c r="Q10" s="44">
        <f t="shared" si="9"/>
        <v>0.2245</v>
      </c>
      <c r="R10" s="44">
        <f t="shared" si="9"/>
        <v>0.1885</v>
      </c>
      <c r="S10" s="44">
        <f t="shared" si="9"/>
        <v>0</v>
      </c>
      <c r="T10" s="44">
        <f t="shared" si="9"/>
        <v>1.2122</v>
      </c>
      <c r="U10" s="44">
        <f t="shared" si="9"/>
        <v>3.6858</v>
      </c>
      <c r="V10" s="44">
        <f t="shared" si="9"/>
        <v>0</v>
      </c>
      <c r="W10" s="65"/>
      <c r="X10" s="65"/>
      <c r="Y10" s="65"/>
      <c r="Z10" s="57"/>
      <c r="AA10" s="57"/>
      <c r="AB10" s="57"/>
    </row>
    <row r="11" s="4" customFormat="1" ht="60" customHeight="1" spans="1:28">
      <c r="A11" s="45">
        <v>1.1</v>
      </c>
      <c r="B11" s="43" t="s">
        <v>42</v>
      </c>
      <c r="C11" s="45"/>
      <c r="D11" s="42"/>
      <c r="E11" s="45"/>
      <c r="F11" s="46" t="s">
        <v>43</v>
      </c>
      <c r="G11" s="44">
        <f>SUM(G12:G24)</f>
        <v>73.07</v>
      </c>
      <c r="H11" s="44">
        <v>73.07</v>
      </c>
      <c r="I11" s="44"/>
      <c r="J11" s="44"/>
      <c r="K11" s="44"/>
      <c r="L11" s="57" t="s">
        <v>44</v>
      </c>
      <c r="M11" s="41"/>
      <c r="N11" s="41"/>
      <c r="O11" s="58">
        <f t="shared" ref="O11:V11" si="10">SUM(O12:O24)</f>
        <v>77</v>
      </c>
      <c r="P11" s="58">
        <f t="shared" si="10"/>
        <v>70</v>
      </c>
      <c r="Q11" s="66">
        <f t="shared" si="10"/>
        <v>0.155</v>
      </c>
      <c r="R11" s="66">
        <f t="shared" si="10"/>
        <v>0.1219</v>
      </c>
      <c r="S11" s="66">
        <f t="shared" si="10"/>
        <v>0</v>
      </c>
      <c r="T11" s="66">
        <f t="shared" si="10"/>
        <v>0.7931</v>
      </c>
      <c r="U11" s="66">
        <f t="shared" si="10"/>
        <v>2.2624</v>
      </c>
      <c r="V11" s="66">
        <f t="shared" si="10"/>
        <v>0</v>
      </c>
      <c r="W11" s="45"/>
      <c r="X11" s="45"/>
      <c r="Y11" s="45"/>
      <c r="Z11" s="57"/>
      <c r="AA11" s="57"/>
      <c r="AB11" s="57"/>
    </row>
    <row r="12" s="4" customFormat="1" ht="75" customHeight="1" spans="1:28">
      <c r="A12" s="47">
        <v>1</v>
      </c>
      <c r="B12" s="48" t="s">
        <v>45</v>
      </c>
      <c r="C12" s="47" t="s">
        <v>46</v>
      </c>
      <c r="D12" s="42" t="s">
        <v>47</v>
      </c>
      <c r="E12" s="47" t="s">
        <v>48</v>
      </c>
      <c r="F12" s="49" t="s">
        <v>49</v>
      </c>
      <c r="G12" s="44">
        <v>11.5</v>
      </c>
      <c r="H12" s="44"/>
      <c r="I12" s="44"/>
      <c r="J12" s="44"/>
      <c r="K12" s="44"/>
      <c r="L12" s="57"/>
      <c r="M12" s="57" t="s">
        <v>50</v>
      </c>
      <c r="N12" s="57" t="s">
        <v>51</v>
      </c>
      <c r="O12" s="59">
        <v>12</v>
      </c>
      <c r="P12" s="59">
        <v>9</v>
      </c>
      <c r="Q12" s="66">
        <v>0.0099</v>
      </c>
      <c r="R12" s="66">
        <v>0.0099</v>
      </c>
      <c r="S12" s="66"/>
      <c r="T12" s="66">
        <v>0.0785</v>
      </c>
      <c r="U12" s="66">
        <v>0.0785</v>
      </c>
      <c r="V12" s="66"/>
      <c r="W12" s="47" t="s">
        <v>52</v>
      </c>
      <c r="X12" s="47" t="s">
        <v>53</v>
      </c>
      <c r="Y12" s="47" t="s">
        <v>48</v>
      </c>
      <c r="Z12" s="57" t="s">
        <v>54</v>
      </c>
      <c r="AA12" s="57"/>
      <c r="AB12" s="57"/>
    </row>
    <row r="13" s="4" customFormat="1" ht="92" customHeight="1" spans="1:28">
      <c r="A13" s="47">
        <v>2</v>
      </c>
      <c r="B13" s="48" t="s">
        <v>55</v>
      </c>
      <c r="C13" s="47" t="s">
        <v>46</v>
      </c>
      <c r="D13" s="42" t="s">
        <v>47</v>
      </c>
      <c r="E13" s="47" t="s">
        <v>56</v>
      </c>
      <c r="F13" s="48" t="s">
        <v>57</v>
      </c>
      <c r="G13" s="44">
        <v>11.98</v>
      </c>
      <c r="H13" s="44"/>
      <c r="I13" s="44"/>
      <c r="J13" s="44"/>
      <c r="K13" s="44"/>
      <c r="L13" s="57"/>
      <c r="M13" s="57" t="s">
        <v>50</v>
      </c>
      <c r="N13" s="57" t="s">
        <v>51</v>
      </c>
      <c r="O13" s="47">
        <v>11</v>
      </c>
      <c r="P13" s="47">
        <v>6</v>
      </c>
      <c r="Q13" s="66">
        <v>0.065</v>
      </c>
      <c r="R13" s="66">
        <v>0.0306</v>
      </c>
      <c r="S13" s="66"/>
      <c r="T13" s="66">
        <v>0.3377</v>
      </c>
      <c r="U13" s="66">
        <v>0.1828</v>
      </c>
      <c r="V13" s="66"/>
      <c r="W13" s="47" t="s">
        <v>52</v>
      </c>
      <c r="X13" s="47" t="s">
        <v>53</v>
      </c>
      <c r="Y13" s="47" t="s">
        <v>56</v>
      </c>
      <c r="Z13" s="57" t="s">
        <v>58</v>
      </c>
      <c r="AA13" s="57"/>
      <c r="AB13" s="57"/>
    </row>
    <row r="14" s="4" customFormat="1" ht="75" customHeight="1" spans="1:28">
      <c r="A14" s="47">
        <v>3</v>
      </c>
      <c r="B14" s="50" t="s">
        <v>59</v>
      </c>
      <c r="C14" s="47" t="s">
        <v>46</v>
      </c>
      <c r="D14" s="42" t="s">
        <v>47</v>
      </c>
      <c r="E14" s="47" t="s">
        <v>60</v>
      </c>
      <c r="F14" s="49" t="s">
        <v>61</v>
      </c>
      <c r="G14" s="44">
        <v>2.77</v>
      </c>
      <c r="H14" s="44"/>
      <c r="I14" s="44"/>
      <c r="J14" s="44"/>
      <c r="K14" s="44"/>
      <c r="L14" s="57"/>
      <c r="M14" s="57" t="s">
        <v>50</v>
      </c>
      <c r="N14" s="57" t="s">
        <v>51</v>
      </c>
      <c r="O14" s="59">
        <v>6</v>
      </c>
      <c r="P14" s="59">
        <v>2</v>
      </c>
      <c r="Q14" s="66">
        <v>0.0085</v>
      </c>
      <c r="R14" s="66">
        <v>0.0085</v>
      </c>
      <c r="S14" s="66"/>
      <c r="T14" s="66">
        <v>0.0346</v>
      </c>
      <c r="U14" s="66">
        <v>0.346</v>
      </c>
      <c r="V14" s="66"/>
      <c r="W14" s="47" t="s">
        <v>52</v>
      </c>
      <c r="X14" s="47" t="s">
        <v>53</v>
      </c>
      <c r="Y14" s="47" t="s">
        <v>60</v>
      </c>
      <c r="Z14" s="57" t="s">
        <v>62</v>
      </c>
      <c r="AA14" s="57"/>
      <c r="AB14" s="57"/>
    </row>
    <row r="15" s="4" customFormat="1" ht="75" customHeight="1" spans="1:28">
      <c r="A15" s="47">
        <v>4</v>
      </c>
      <c r="B15" s="50" t="s">
        <v>63</v>
      </c>
      <c r="C15" s="47" t="s">
        <v>46</v>
      </c>
      <c r="D15" s="42" t="s">
        <v>47</v>
      </c>
      <c r="E15" s="47" t="s">
        <v>64</v>
      </c>
      <c r="F15" s="49" t="s">
        <v>65</v>
      </c>
      <c r="G15" s="44">
        <v>1.73</v>
      </c>
      <c r="H15" s="44"/>
      <c r="I15" s="44"/>
      <c r="J15" s="44"/>
      <c r="K15" s="44"/>
      <c r="L15" s="57"/>
      <c r="M15" s="57" t="s">
        <v>50</v>
      </c>
      <c r="N15" s="57" t="s">
        <v>51</v>
      </c>
      <c r="O15" s="59">
        <v>3</v>
      </c>
      <c r="P15" s="59">
        <v>2</v>
      </c>
      <c r="Q15" s="66">
        <v>0.0033</v>
      </c>
      <c r="R15" s="66">
        <v>0.0033</v>
      </c>
      <c r="S15" s="66"/>
      <c r="T15" s="66">
        <v>0.0132</v>
      </c>
      <c r="U15" s="66">
        <v>0.0132</v>
      </c>
      <c r="V15" s="66"/>
      <c r="W15" s="47" t="s">
        <v>52</v>
      </c>
      <c r="X15" s="47" t="s">
        <v>53</v>
      </c>
      <c r="Y15" s="47" t="s">
        <v>64</v>
      </c>
      <c r="Z15" s="57" t="s">
        <v>66</v>
      </c>
      <c r="AA15" s="57"/>
      <c r="AB15" s="57"/>
    </row>
    <row r="16" s="4" customFormat="1" ht="75" customHeight="1" spans="1:28">
      <c r="A16" s="47">
        <v>5</v>
      </c>
      <c r="B16" s="50" t="s">
        <v>67</v>
      </c>
      <c r="C16" s="47" t="s">
        <v>46</v>
      </c>
      <c r="D16" s="42" t="s">
        <v>47</v>
      </c>
      <c r="E16" s="47" t="s">
        <v>68</v>
      </c>
      <c r="F16" s="49" t="s">
        <v>69</v>
      </c>
      <c r="G16" s="44">
        <v>4.93</v>
      </c>
      <c r="H16" s="44"/>
      <c r="I16" s="44"/>
      <c r="J16" s="44"/>
      <c r="K16" s="44"/>
      <c r="L16" s="57"/>
      <c r="M16" s="57" t="s">
        <v>50</v>
      </c>
      <c r="N16" s="57" t="s">
        <v>51</v>
      </c>
      <c r="O16" s="59">
        <v>11</v>
      </c>
      <c r="P16" s="59"/>
      <c r="Q16" s="66">
        <v>0.0132</v>
      </c>
      <c r="R16" s="66">
        <v>0.0132</v>
      </c>
      <c r="S16" s="66"/>
      <c r="T16" s="66">
        <v>0.0654</v>
      </c>
      <c r="U16" s="66">
        <v>0.0654</v>
      </c>
      <c r="V16" s="66"/>
      <c r="W16" s="47" t="s">
        <v>52</v>
      </c>
      <c r="X16" s="47" t="s">
        <v>53</v>
      </c>
      <c r="Y16" s="47" t="s">
        <v>68</v>
      </c>
      <c r="Z16" s="57" t="s">
        <v>70</v>
      </c>
      <c r="AA16" s="57"/>
      <c r="AB16" s="57"/>
    </row>
    <row r="17" s="4" customFormat="1" ht="94" customHeight="1" spans="1:28">
      <c r="A17" s="47">
        <v>6</v>
      </c>
      <c r="B17" s="50" t="s">
        <v>71</v>
      </c>
      <c r="C17" s="47" t="s">
        <v>46</v>
      </c>
      <c r="D17" s="42" t="s">
        <v>47</v>
      </c>
      <c r="E17" s="47" t="s">
        <v>72</v>
      </c>
      <c r="F17" s="49" t="s">
        <v>73</v>
      </c>
      <c r="G17" s="44">
        <v>8.01</v>
      </c>
      <c r="H17" s="44"/>
      <c r="I17" s="44"/>
      <c r="J17" s="44"/>
      <c r="K17" s="44"/>
      <c r="L17" s="57"/>
      <c r="M17" s="57" t="s">
        <v>50</v>
      </c>
      <c r="N17" s="57" t="s">
        <v>51</v>
      </c>
      <c r="O17" s="59">
        <v>3</v>
      </c>
      <c r="P17" s="59">
        <v>21</v>
      </c>
      <c r="Q17" s="66">
        <v>0.0103</v>
      </c>
      <c r="R17" s="66">
        <v>0.0101</v>
      </c>
      <c r="S17" s="66"/>
      <c r="T17" s="66">
        <v>0.0516</v>
      </c>
      <c r="U17" s="66">
        <v>1.0516</v>
      </c>
      <c r="V17" s="66"/>
      <c r="W17" s="47" t="s">
        <v>52</v>
      </c>
      <c r="X17" s="47" t="s">
        <v>53</v>
      </c>
      <c r="Y17" s="47" t="s">
        <v>72</v>
      </c>
      <c r="Z17" s="57" t="s">
        <v>74</v>
      </c>
      <c r="AA17" s="57"/>
      <c r="AB17" s="57"/>
    </row>
    <row r="18" s="4" customFormat="1" ht="75" customHeight="1" spans="1:28">
      <c r="A18" s="47">
        <v>7</v>
      </c>
      <c r="B18" s="50" t="s">
        <v>75</v>
      </c>
      <c r="C18" s="47" t="s">
        <v>46</v>
      </c>
      <c r="D18" s="42" t="s">
        <v>47</v>
      </c>
      <c r="E18" s="47" t="s">
        <v>76</v>
      </c>
      <c r="F18" s="49" t="s">
        <v>77</v>
      </c>
      <c r="G18" s="44">
        <v>3.8</v>
      </c>
      <c r="H18" s="44"/>
      <c r="I18" s="44"/>
      <c r="J18" s="44"/>
      <c r="K18" s="44"/>
      <c r="L18" s="57"/>
      <c r="M18" s="57" t="s">
        <v>50</v>
      </c>
      <c r="N18" s="57" t="s">
        <v>51</v>
      </c>
      <c r="O18" s="59">
        <v>4</v>
      </c>
      <c r="P18" s="59">
        <v>1</v>
      </c>
      <c r="Q18" s="66">
        <v>0.0011</v>
      </c>
      <c r="R18" s="66">
        <v>0.0014</v>
      </c>
      <c r="S18" s="66"/>
      <c r="T18" s="66">
        <v>0.0058</v>
      </c>
      <c r="U18" s="66">
        <v>0.0072</v>
      </c>
      <c r="V18" s="66"/>
      <c r="W18" s="47" t="s">
        <v>52</v>
      </c>
      <c r="X18" s="47" t="s">
        <v>53</v>
      </c>
      <c r="Y18" s="47" t="s">
        <v>76</v>
      </c>
      <c r="Z18" s="57" t="s">
        <v>78</v>
      </c>
      <c r="AA18" s="57"/>
      <c r="AB18" s="57"/>
    </row>
    <row r="19" s="4" customFormat="1" ht="75" customHeight="1" spans="1:28">
      <c r="A19" s="47">
        <v>8</v>
      </c>
      <c r="B19" s="50" t="s">
        <v>79</v>
      </c>
      <c r="C19" s="47" t="s">
        <v>46</v>
      </c>
      <c r="D19" s="42" t="s">
        <v>47</v>
      </c>
      <c r="E19" s="47" t="s">
        <v>80</v>
      </c>
      <c r="F19" s="49" t="s">
        <v>81</v>
      </c>
      <c r="G19" s="44">
        <v>8.75</v>
      </c>
      <c r="H19" s="44"/>
      <c r="I19" s="44"/>
      <c r="J19" s="44"/>
      <c r="K19" s="44"/>
      <c r="L19" s="57"/>
      <c r="M19" s="57" t="s">
        <v>50</v>
      </c>
      <c r="N19" s="57" t="s">
        <v>51</v>
      </c>
      <c r="O19" s="59">
        <v>7</v>
      </c>
      <c r="P19" s="59">
        <v>6</v>
      </c>
      <c r="Q19" s="66">
        <v>0.0087</v>
      </c>
      <c r="R19" s="66">
        <v>0.0087</v>
      </c>
      <c r="S19" s="66"/>
      <c r="T19" s="66">
        <v>0.0402</v>
      </c>
      <c r="U19" s="66">
        <v>0.0402</v>
      </c>
      <c r="V19" s="66"/>
      <c r="W19" s="47" t="s">
        <v>52</v>
      </c>
      <c r="X19" s="47" t="s">
        <v>53</v>
      </c>
      <c r="Y19" s="47" t="s">
        <v>80</v>
      </c>
      <c r="Z19" s="57" t="s">
        <v>82</v>
      </c>
      <c r="AA19" s="57"/>
      <c r="AB19" s="57"/>
    </row>
    <row r="20" s="4" customFormat="1" ht="75" customHeight="1" spans="1:28">
      <c r="A20" s="47">
        <v>9</v>
      </c>
      <c r="B20" s="50" t="s">
        <v>83</v>
      </c>
      <c r="C20" s="47" t="s">
        <v>46</v>
      </c>
      <c r="D20" s="42" t="s">
        <v>47</v>
      </c>
      <c r="E20" s="47" t="s">
        <v>84</v>
      </c>
      <c r="F20" s="49" t="s">
        <v>85</v>
      </c>
      <c r="G20" s="44">
        <v>3.34</v>
      </c>
      <c r="H20" s="44"/>
      <c r="I20" s="44"/>
      <c r="J20" s="44"/>
      <c r="K20" s="44"/>
      <c r="L20" s="57"/>
      <c r="M20" s="57" t="s">
        <v>50</v>
      </c>
      <c r="N20" s="57" t="s">
        <v>51</v>
      </c>
      <c r="O20" s="59">
        <v>6</v>
      </c>
      <c r="P20" s="59">
        <v>3</v>
      </c>
      <c r="Q20" s="66">
        <v>0.0085</v>
      </c>
      <c r="R20" s="66">
        <v>0.0085</v>
      </c>
      <c r="S20" s="66"/>
      <c r="T20" s="66">
        <v>0.0346</v>
      </c>
      <c r="U20" s="66">
        <v>0.346</v>
      </c>
      <c r="V20" s="66"/>
      <c r="W20" s="47" t="s">
        <v>52</v>
      </c>
      <c r="X20" s="47" t="s">
        <v>53</v>
      </c>
      <c r="Y20" s="47" t="s">
        <v>84</v>
      </c>
      <c r="Z20" s="57" t="s">
        <v>86</v>
      </c>
      <c r="AA20" s="57"/>
      <c r="AB20" s="57"/>
    </row>
    <row r="21" s="4" customFormat="1" ht="75" customHeight="1" spans="1:28">
      <c r="A21" s="47">
        <v>10</v>
      </c>
      <c r="B21" s="50" t="s">
        <v>87</v>
      </c>
      <c r="C21" s="47" t="s">
        <v>46</v>
      </c>
      <c r="D21" s="42" t="s">
        <v>47</v>
      </c>
      <c r="E21" s="47" t="s">
        <v>88</v>
      </c>
      <c r="F21" s="49" t="s">
        <v>89</v>
      </c>
      <c r="G21" s="44">
        <v>6.06</v>
      </c>
      <c r="H21" s="44"/>
      <c r="I21" s="44"/>
      <c r="J21" s="44"/>
      <c r="K21" s="44"/>
      <c r="L21" s="57"/>
      <c r="M21" s="57" t="s">
        <v>50</v>
      </c>
      <c r="N21" s="57" t="s">
        <v>51</v>
      </c>
      <c r="O21" s="59">
        <v>2</v>
      </c>
      <c r="P21" s="59">
        <v>8</v>
      </c>
      <c r="Q21" s="66">
        <v>0.0132</v>
      </c>
      <c r="R21" s="66">
        <v>0.0132</v>
      </c>
      <c r="S21" s="66"/>
      <c r="T21" s="66">
        <v>0.0654</v>
      </c>
      <c r="U21" s="66">
        <v>0.0654</v>
      </c>
      <c r="V21" s="66"/>
      <c r="W21" s="47" t="s">
        <v>52</v>
      </c>
      <c r="X21" s="47" t="s">
        <v>53</v>
      </c>
      <c r="Y21" s="47" t="s">
        <v>88</v>
      </c>
      <c r="Z21" s="57" t="s">
        <v>90</v>
      </c>
      <c r="AA21" s="57"/>
      <c r="AB21" s="57"/>
    </row>
    <row r="22" s="4" customFormat="1" ht="75" customHeight="1" spans="1:28">
      <c r="A22" s="47">
        <v>11</v>
      </c>
      <c r="B22" s="50" t="s">
        <v>91</v>
      </c>
      <c r="C22" s="47" t="s">
        <v>46</v>
      </c>
      <c r="D22" s="42" t="s">
        <v>47</v>
      </c>
      <c r="E22" s="47" t="s">
        <v>92</v>
      </c>
      <c r="F22" s="49" t="s">
        <v>93</v>
      </c>
      <c r="G22" s="44">
        <v>0.76</v>
      </c>
      <c r="H22" s="44"/>
      <c r="I22" s="44"/>
      <c r="J22" s="44"/>
      <c r="K22" s="44"/>
      <c r="L22" s="57"/>
      <c r="M22" s="57" t="s">
        <v>50</v>
      </c>
      <c r="N22" s="57" t="s">
        <v>51</v>
      </c>
      <c r="O22" s="59"/>
      <c r="P22" s="59">
        <v>2</v>
      </c>
      <c r="Q22" s="66"/>
      <c r="R22" s="66">
        <v>0.0012</v>
      </c>
      <c r="S22" s="66"/>
      <c r="T22" s="66">
        <v>0.0011</v>
      </c>
      <c r="U22" s="66">
        <v>0.0011</v>
      </c>
      <c r="V22" s="66"/>
      <c r="W22" s="47" t="s">
        <v>52</v>
      </c>
      <c r="X22" s="47" t="s">
        <v>53</v>
      </c>
      <c r="Y22" s="47" t="s">
        <v>92</v>
      </c>
      <c r="Z22" s="57" t="s">
        <v>94</v>
      </c>
      <c r="AA22" s="57"/>
      <c r="AB22" s="57"/>
    </row>
    <row r="23" s="4" customFormat="1" ht="75" customHeight="1" spans="1:28">
      <c r="A23" s="47">
        <v>12</v>
      </c>
      <c r="B23" s="50" t="s">
        <v>95</v>
      </c>
      <c r="C23" s="47" t="s">
        <v>46</v>
      </c>
      <c r="D23" s="42" t="s">
        <v>47</v>
      </c>
      <c r="E23" s="47" t="s">
        <v>96</v>
      </c>
      <c r="F23" s="49" t="s">
        <v>97</v>
      </c>
      <c r="G23" s="44">
        <v>2.2</v>
      </c>
      <c r="H23" s="44"/>
      <c r="I23" s="44"/>
      <c r="J23" s="44"/>
      <c r="K23" s="44"/>
      <c r="L23" s="57"/>
      <c r="M23" s="57" t="s">
        <v>50</v>
      </c>
      <c r="N23" s="57" t="s">
        <v>51</v>
      </c>
      <c r="O23" s="59">
        <v>5</v>
      </c>
      <c r="P23" s="59">
        <v>4</v>
      </c>
      <c r="Q23" s="66">
        <v>0.0046</v>
      </c>
      <c r="R23" s="66">
        <v>0.0046</v>
      </c>
      <c r="S23" s="66"/>
      <c r="T23" s="66">
        <v>0.0248</v>
      </c>
      <c r="U23" s="66">
        <v>0.0248</v>
      </c>
      <c r="V23" s="66"/>
      <c r="W23" s="47" t="s">
        <v>52</v>
      </c>
      <c r="X23" s="47" t="s">
        <v>53</v>
      </c>
      <c r="Y23" s="47" t="s">
        <v>96</v>
      </c>
      <c r="Z23" s="57" t="s">
        <v>98</v>
      </c>
      <c r="AA23" s="57"/>
      <c r="AB23" s="57"/>
    </row>
    <row r="24" s="4" customFormat="1" ht="75" customHeight="1" spans="1:28">
      <c r="A24" s="47">
        <v>13</v>
      </c>
      <c r="B24" s="48" t="s">
        <v>99</v>
      </c>
      <c r="C24" s="47" t="s">
        <v>46</v>
      </c>
      <c r="D24" s="42" t="s">
        <v>47</v>
      </c>
      <c r="E24" s="47" t="s">
        <v>100</v>
      </c>
      <c r="F24" s="48" t="s">
        <v>101</v>
      </c>
      <c r="G24" s="44">
        <v>7.24</v>
      </c>
      <c r="H24" s="44"/>
      <c r="I24" s="44"/>
      <c r="J24" s="44"/>
      <c r="K24" s="44"/>
      <c r="L24" s="57"/>
      <c r="M24" s="57" t="s">
        <v>50</v>
      </c>
      <c r="N24" s="57" t="s">
        <v>51</v>
      </c>
      <c r="O24" s="59">
        <v>7</v>
      </c>
      <c r="P24" s="59">
        <v>6</v>
      </c>
      <c r="Q24" s="66">
        <v>0.0087</v>
      </c>
      <c r="R24" s="66">
        <v>0.0087</v>
      </c>
      <c r="S24" s="66"/>
      <c r="T24" s="66">
        <v>0.0402</v>
      </c>
      <c r="U24" s="66">
        <v>0.0402</v>
      </c>
      <c r="V24" s="66"/>
      <c r="W24" s="47" t="s">
        <v>52</v>
      </c>
      <c r="X24" s="47" t="s">
        <v>53</v>
      </c>
      <c r="Y24" s="47" t="s">
        <v>100</v>
      </c>
      <c r="Z24" s="57" t="s">
        <v>102</v>
      </c>
      <c r="AA24" s="57"/>
      <c r="AB24" s="57"/>
    </row>
    <row r="25" s="4" customFormat="1" ht="60" customHeight="1" spans="1:28">
      <c r="A25" s="45">
        <v>1.2</v>
      </c>
      <c r="B25" s="43" t="s">
        <v>103</v>
      </c>
      <c r="C25" s="47"/>
      <c r="D25" s="42"/>
      <c r="E25" s="45"/>
      <c r="F25" s="43" t="s">
        <v>104</v>
      </c>
      <c r="G25" s="44">
        <f>SUM(G26:G39)</f>
        <v>58.98</v>
      </c>
      <c r="H25" s="44">
        <v>58.98</v>
      </c>
      <c r="I25" s="44"/>
      <c r="J25" s="44"/>
      <c r="K25" s="44"/>
      <c r="L25" s="57" t="s">
        <v>105</v>
      </c>
      <c r="M25" s="41"/>
      <c r="N25" s="41"/>
      <c r="O25" s="58">
        <f t="shared" ref="O25:U25" si="11">SUM(O26:O39)</f>
        <v>81</v>
      </c>
      <c r="P25" s="58">
        <f t="shared" si="11"/>
        <v>57</v>
      </c>
      <c r="Q25" s="66">
        <f t="shared" si="11"/>
        <v>0.0655</v>
      </c>
      <c r="R25" s="66">
        <f t="shared" si="11"/>
        <v>0.0626</v>
      </c>
      <c r="S25" s="66">
        <f t="shared" si="11"/>
        <v>0</v>
      </c>
      <c r="T25" s="66">
        <f t="shared" si="11"/>
        <v>0.2706</v>
      </c>
      <c r="U25" s="66">
        <f t="shared" si="11"/>
        <v>1.2749</v>
      </c>
      <c r="V25" s="67"/>
      <c r="W25" s="47"/>
      <c r="X25" s="45"/>
      <c r="Y25" s="45"/>
      <c r="Z25" s="57"/>
      <c r="AA25" s="57"/>
      <c r="AB25" s="57"/>
    </row>
    <row r="26" s="4" customFormat="1" ht="74" customHeight="1" spans="1:28">
      <c r="A26" s="47">
        <v>1</v>
      </c>
      <c r="B26" s="48" t="s">
        <v>106</v>
      </c>
      <c r="C26" s="47" t="s">
        <v>46</v>
      </c>
      <c r="D26" s="42" t="s">
        <v>47</v>
      </c>
      <c r="E26" s="47" t="s">
        <v>48</v>
      </c>
      <c r="F26" s="48" t="s">
        <v>107</v>
      </c>
      <c r="G26" s="44">
        <v>9.1</v>
      </c>
      <c r="H26" s="44"/>
      <c r="I26" s="44"/>
      <c r="J26" s="44"/>
      <c r="K26" s="44"/>
      <c r="L26" s="57"/>
      <c r="M26" s="57" t="s">
        <v>50</v>
      </c>
      <c r="N26" s="57" t="s">
        <v>51</v>
      </c>
      <c r="O26" s="60">
        <v>7</v>
      </c>
      <c r="P26" s="60">
        <v>4</v>
      </c>
      <c r="Q26" s="68">
        <v>0.0048</v>
      </c>
      <c r="R26" s="68">
        <v>0.0048</v>
      </c>
      <c r="S26" s="68"/>
      <c r="T26" s="68">
        <v>0.0135</v>
      </c>
      <c r="U26" s="68">
        <v>0.0135</v>
      </c>
      <c r="V26" s="68"/>
      <c r="W26" s="47" t="s">
        <v>52</v>
      </c>
      <c r="X26" s="47" t="s">
        <v>53</v>
      </c>
      <c r="Y26" s="47" t="s">
        <v>48</v>
      </c>
      <c r="Z26" s="57" t="s">
        <v>54</v>
      </c>
      <c r="AA26" s="57"/>
      <c r="AB26" s="57"/>
    </row>
    <row r="27" s="4" customFormat="1" ht="81" customHeight="1" spans="1:28">
      <c r="A27" s="47">
        <v>2</v>
      </c>
      <c r="B27" s="50" t="s">
        <v>108</v>
      </c>
      <c r="C27" s="47" t="s">
        <v>46</v>
      </c>
      <c r="D27" s="42" t="s">
        <v>47</v>
      </c>
      <c r="E27" s="47" t="s">
        <v>60</v>
      </c>
      <c r="F27" s="49" t="s">
        <v>109</v>
      </c>
      <c r="G27" s="44">
        <v>4.125</v>
      </c>
      <c r="H27" s="44"/>
      <c r="I27" s="44"/>
      <c r="J27" s="44"/>
      <c r="K27" s="44"/>
      <c r="L27" s="57"/>
      <c r="M27" s="57" t="s">
        <v>50</v>
      </c>
      <c r="N27" s="57" t="s">
        <v>51</v>
      </c>
      <c r="O27" s="59">
        <v>10</v>
      </c>
      <c r="P27" s="59">
        <v>3</v>
      </c>
      <c r="Q27" s="66">
        <v>0.003</v>
      </c>
      <c r="R27" s="66">
        <v>0.003</v>
      </c>
      <c r="S27" s="66"/>
      <c r="T27" s="66">
        <v>0.0128</v>
      </c>
      <c r="U27" s="66">
        <v>0.0128</v>
      </c>
      <c r="V27" s="66"/>
      <c r="W27" s="47" t="s">
        <v>52</v>
      </c>
      <c r="X27" s="47" t="s">
        <v>53</v>
      </c>
      <c r="Y27" s="47" t="s">
        <v>60</v>
      </c>
      <c r="Z27" s="57" t="s">
        <v>62</v>
      </c>
      <c r="AA27" s="57"/>
      <c r="AB27" s="57"/>
    </row>
    <row r="28" s="4" customFormat="1" ht="81" customHeight="1" spans="1:28">
      <c r="A28" s="47">
        <v>3</v>
      </c>
      <c r="B28" s="50" t="s">
        <v>110</v>
      </c>
      <c r="C28" s="47" t="s">
        <v>46</v>
      </c>
      <c r="D28" s="42" t="s">
        <v>47</v>
      </c>
      <c r="E28" s="47" t="s">
        <v>64</v>
      </c>
      <c r="F28" s="49" t="s">
        <v>111</v>
      </c>
      <c r="G28" s="44">
        <v>1.875</v>
      </c>
      <c r="H28" s="44"/>
      <c r="I28" s="44"/>
      <c r="J28" s="44"/>
      <c r="K28" s="44"/>
      <c r="L28" s="57"/>
      <c r="M28" s="57" t="s">
        <v>50</v>
      </c>
      <c r="N28" s="57" t="s">
        <v>51</v>
      </c>
      <c r="O28" s="59">
        <v>3</v>
      </c>
      <c r="P28" s="59">
        <v>2</v>
      </c>
      <c r="Q28" s="66">
        <v>0.0026</v>
      </c>
      <c r="R28" s="66">
        <v>0.0026</v>
      </c>
      <c r="S28" s="66"/>
      <c r="T28" s="66">
        <v>0.0104</v>
      </c>
      <c r="U28" s="66">
        <v>0.0104</v>
      </c>
      <c r="V28" s="66"/>
      <c r="W28" s="47" t="s">
        <v>52</v>
      </c>
      <c r="X28" s="47" t="s">
        <v>53</v>
      </c>
      <c r="Y28" s="47" t="s">
        <v>64</v>
      </c>
      <c r="Z28" s="57" t="s">
        <v>66</v>
      </c>
      <c r="AA28" s="57"/>
      <c r="AB28" s="57"/>
    </row>
    <row r="29" s="4" customFormat="1" ht="81" customHeight="1" spans="1:28">
      <c r="A29" s="47">
        <v>4</v>
      </c>
      <c r="B29" s="50" t="s">
        <v>112</v>
      </c>
      <c r="C29" s="47" t="s">
        <v>46</v>
      </c>
      <c r="D29" s="42" t="s">
        <v>47</v>
      </c>
      <c r="E29" s="47" t="s">
        <v>68</v>
      </c>
      <c r="F29" s="49" t="s">
        <v>113</v>
      </c>
      <c r="G29" s="44">
        <v>5.825</v>
      </c>
      <c r="H29" s="44"/>
      <c r="I29" s="44"/>
      <c r="J29" s="44"/>
      <c r="K29" s="44"/>
      <c r="L29" s="57"/>
      <c r="M29" s="57" t="s">
        <v>50</v>
      </c>
      <c r="N29" s="57" t="s">
        <v>51</v>
      </c>
      <c r="O29" s="59">
        <v>14</v>
      </c>
      <c r="P29" s="59"/>
      <c r="Q29" s="66">
        <v>0.01</v>
      </c>
      <c r="R29" s="66">
        <v>0.0073</v>
      </c>
      <c r="S29" s="66"/>
      <c r="T29" s="66">
        <v>0.0293</v>
      </c>
      <c r="U29" s="66">
        <v>0.0293</v>
      </c>
      <c r="V29" s="66"/>
      <c r="W29" s="47" t="s">
        <v>52</v>
      </c>
      <c r="X29" s="47" t="s">
        <v>53</v>
      </c>
      <c r="Y29" s="47" t="s">
        <v>68</v>
      </c>
      <c r="Z29" s="57" t="s">
        <v>70</v>
      </c>
      <c r="AA29" s="57"/>
      <c r="AB29" s="57"/>
    </row>
    <row r="30" s="4" customFormat="1" ht="108" customHeight="1" spans="1:28">
      <c r="A30" s="47">
        <v>5</v>
      </c>
      <c r="B30" s="50" t="s">
        <v>114</v>
      </c>
      <c r="C30" s="47" t="s">
        <v>46</v>
      </c>
      <c r="D30" s="42" t="s">
        <v>47</v>
      </c>
      <c r="E30" s="47" t="s">
        <v>72</v>
      </c>
      <c r="F30" s="49" t="s">
        <v>115</v>
      </c>
      <c r="G30" s="44">
        <v>5.68</v>
      </c>
      <c r="H30" s="44"/>
      <c r="I30" s="44"/>
      <c r="J30" s="44"/>
      <c r="K30" s="44"/>
      <c r="L30" s="57"/>
      <c r="M30" s="57" t="s">
        <v>50</v>
      </c>
      <c r="N30" s="57" t="s">
        <v>51</v>
      </c>
      <c r="O30" s="59">
        <v>3</v>
      </c>
      <c r="P30" s="59">
        <v>21</v>
      </c>
      <c r="Q30" s="66">
        <v>0.0108</v>
      </c>
      <c r="R30" s="66">
        <v>0.0106</v>
      </c>
      <c r="S30" s="66"/>
      <c r="T30" s="66">
        <v>0.0538</v>
      </c>
      <c r="U30" s="66">
        <v>1.0538</v>
      </c>
      <c r="V30" s="66"/>
      <c r="W30" s="47" t="s">
        <v>52</v>
      </c>
      <c r="X30" s="47" t="s">
        <v>53</v>
      </c>
      <c r="Y30" s="47" t="s">
        <v>72</v>
      </c>
      <c r="Z30" s="57" t="s">
        <v>74</v>
      </c>
      <c r="AA30" s="57"/>
      <c r="AB30" s="57"/>
    </row>
    <row r="31" s="4" customFormat="1" ht="90" customHeight="1" spans="1:28">
      <c r="A31" s="47">
        <v>6</v>
      </c>
      <c r="B31" s="50" t="s">
        <v>116</v>
      </c>
      <c r="C31" s="47" t="s">
        <v>46</v>
      </c>
      <c r="D31" s="42" t="s">
        <v>47</v>
      </c>
      <c r="E31" s="47" t="s">
        <v>76</v>
      </c>
      <c r="F31" s="49" t="s">
        <v>117</v>
      </c>
      <c r="G31" s="44">
        <v>2.2</v>
      </c>
      <c r="H31" s="44"/>
      <c r="I31" s="44"/>
      <c r="J31" s="44"/>
      <c r="K31" s="44"/>
      <c r="L31" s="57"/>
      <c r="M31" s="57" t="s">
        <v>50</v>
      </c>
      <c r="N31" s="57" t="s">
        <v>51</v>
      </c>
      <c r="O31" s="59">
        <v>6</v>
      </c>
      <c r="P31" s="59">
        <v>1</v>
      </c>
      <c r="Q31" s="66">
        <v>0.0015</v>
      </c>
      <c r="R31" s="66">
        <v>0.0015</v>
      </c>
      <c r="S31" s="66"/>
      <c r="T31" s="66">
        <v>0.0058</v>
      </c>
      <c r="U31" s="66">
        <v>0.0101</v>
      </c>
      <c r="V31" s="66"/>
      <c r="W31" s="47" t="s">
        <v>52</v>
      </c>
      <c r="X31" s="47" t="s">
        <v>53</v>
      </c>
      <c r="Y31" s="47" t="s">
        <v>76</v>
      </c>
      <c r="Z31" s="57" t="s">
        <v>78</v>
      </c>
      <c r="AA31" s="57"/>
      <c r="AB31" s="57"/>
    </row>
    <row r="32" s="4" customFormat="1" ht="81" customHeight="1" spans="1:28">
      <c r="A32" s="47">
        <v>7</v>
      </c>
      <c r="B32" s="50" t="s">
        <v>118</v>
      </c>
      <c r="C32" s="47" t="s">
        <v>46</v>
      </c>
      <c r="D32" s="42" t="s">
        <v>47</v>
      </c>
      <c r="E32" s="47" t="s">
        <v>80</v>
      </c>
      <c r="F32" s="49" t="s">
        <v>119</v>
      </c>
      <c r="G32" s="44">
        <v>5.175</v>
      </c>
      <c r="H32" s="44"/>
      <c r="I32" s="44"/>
      <c r="J32" s="44"/>
      <c r="K32" s="44"/>
      <c r="L32" s="57"/>
      <c r="M32" s="57" t="s">
        <v>50</v>
      </c>
      <c r="N32" s="57" t="s">
        <v>51</v>
      </c>
      <c r="O32" s="59">
        <v>6</v>
      </c>
      <c r="P32" s="59">
        <v>2</v>
      </c>
      <c r="Q32" s="66">
        <v>0.005</v>
      </c>
      <c r="R32" s="66">
        <v>0.005</v>
      </c>
      <c r="S32" s="66"/>
      <c r="T32" s="66">
        <v>0.0154</v>
      </c>
      <c r="U32" s="66">
        <v>0.0154</v>
      </c>
      <c r="V32" s="66"/>
      <c r="W32" s="47" t="s">
        <v>52</v>
      </c>
      <c r="X32" s="47" t="s">
        <v>53</v>
      </c>
      <c r="Y32" s="47" t="s">
        <v>80</v>
      </c>
      <c r="Z32" s="57" t="s">
        <v>82</v>
      </c>
      <c r="AA32" s="57"/>
      <c r="AB32" s="57"/>
    </row>
    <row r="33" s="4" customFormat="1" ht="81" customHeight="1" spans="1:28">
      <c r="A33" s="47">
        <v>8</v>
      </c>
      <c r="B33" s="48" t="s">
        <v>120</v>
      </c>
      <c r="C33" s="47" t="s">
        <v>46</v>
      </c>
      <c r="D33" s="42" t="s">
        <v>47</v>
      </c>
      <c r="E33" s="47" t="s">
        <v>84</v>
      </c>
      <c r="F33" s="48" t="s">
        <v>121</v>
      </c>
      <c r="G33" s="44">
        <v>5</v>
      </c>
      <c r="H33" s="44"/>
      <c r="I33" s="44"/>
      <c r="J33" s="44"/>
      <c r="K33" s="44"/>
      <c r="L33" s="57"/>
      <c r="M33" s="57" t="s">
        <v>50</v>
      </c>
      <c r="N33" s="57" t="s">
        <v>51</v>
      </c>
      <c r="O33" s="59">
        <v>7</v>
      </c>
      <c r="P33" s="59">
        <v>4</v>
      </c>
      <c r="Q33" s="66">
        <v>0.0048</v>
      </c>
      <c r="R33" s="66">
        <v>0.0048</v>
      </c>
      <c r="S33" s="66"/>
      <c r="T33" s="66">
        <v>0.0219</v>
      </c>
      <c r="U33" s="66">
        <v>0.0219</v>
      </c>
      <c r="V33" s="66"/>
      <c r="W33" s="47" t="s">
        <v>52</v>
      </c>
      <c r="X33" s="47" t="s">
        <v>53</v>
      </c>
      <c r="Y33" s="47" t="s">
        <v>84</v>
      </c>
      <c r="Z33" s="57" t="s">
        <v>86</v>
      </c>
      <c r="AA33" s="57"/>
      <c r="AB33" s="57"/>
    </row>
    <row r="34" s="4" customFormat="1" ht="81" customHeight="1" spans="1:28">
      <c r="A34" s="47">
        <v>9</v>
      </c>
      <c r="B34" s="48" t="s">
        <v>122</v>
      </c>
      <c r="C34" s="47" t="s">
        <v>46</v>
      </c>
      <c r="D34" s="42" t="s">
        <v>47</v>
      </c>
      <c r="E34" s="47" t="s">
        <v>123</v>
      </c>
      <c r="F34" s="48" t="s">
        <v>124</v>
      </c>
      <c r="G34" s="44">
        <v>3.4</v>
      </c>
      <c r="H34" s="44"/>
      <c r="I34" s="44"/>
      <c r="J34" s="44"/>
      <c r="K34" s="44"/>
      <c r="L34" s="57"/>
      <c r="M34" s="57" t="s">
        <v>50</v>
      </c>
      <c r="N34" s="57" t="s">
        <v>51</v>
      </c>
      <c r="O34" s="51">
        <v>7</v>
      </c>
      <c r="P34" s="51">
        <v>4</v>
      </c>
      <c r="Q34" s="66">
        <v>0.0046</v>
      </c>
      <c r="R34" s="66">
        <v>0.0046</v>
      </c>
      <c r="S34" s="66"/>
      <c r="T34" s="66">
        <v>0.0184</v>
      </c>
      <c r="U34" s="66">
        <v>0.0184</v>
      </c>
      <c r="V34" s="66"/>
      <c r="W34" s="47" t="s">
        <v>52</v>
      </c>
      <c r="X34" s="47" t="s">
        <v>53</v>
      </c>
      <c r="Y34" s="47" t="s">
        <v>123</v>
      </c>
      <c r="Z34" s="57" t="s">
        <v>125</v>
      </c>
      <c r="AA34" s="57"/>
      <c r="AB34" s="57"/>
    </row>
    <row r="35" s="4" customFormat="1" ht="76" customHeight="1" spans="1:28">
      <c r="A35" s="47">
        <v>10</v>
      </c>
      <c r="B35" s="50" t="s">
        <v>126</v>
      </c>
      <c r="C35" s="47" t="s">
        <v>46</v>
      </c>
      <c r="D35" s="42" t="s">
        <v>47</v>
      </c>
      <c r="E35" s="47" t="s">
        <v>88</v>
      </c>
      <c r="F35" s="49" t="s">
        <v>127</v>
      </c>
      <c r="G35" s="44">
        <v>2.8</v>
      </c>
      <c r="H35" s="44"/>
      <c r="I35" s="44"/>
      <c r="J35" s="44"/>
      <c r="K35" s="44"/>
      <c r="L35" s="57"/>
      <c r="M35" s="57" t="s">
        <v>50</v>
      </c>
      <c r="N35" s="57" t="s">
        <v>51</v>
      </c>
      <c r="O35" s="59">
        <v>2</v>
      </c>
      <c r="P35" s="59">
        <v>2</v>
      </c>
      <c r="Q35" s="66">
        <v>0.0032</v>
      </c>
      <c r="R35" s="66">
        <v>0.0032</v>
      </c>
      <c r="S35" s="66"/>
      <c r="T35" s="66">
        <v>0.0152</v>
      </c>
      <c r="U35" s="66">
        <v>0.0152</v>
      </c>
      <c r="V35" s="66"/>
      <c r="W35" s="47" t="s">
        <v>52</v>
      </c>
      <c r="X35" s="47" t="s">
        <v>53</v>
      </c>
      <c r="Y35" s="47" t="s">
        <v>88</v>
      </c>
      <c r="Z35" s="57" t="s">
        <v>90</v>
      </c>
      <c r="AA35" s="57"/>
      <c r="AB35" s="57"/>
    </row>
    <row r="36" s="4" customFormat="1" ht="66" customHeight="1" spans="1:28">
      <c r="A36" s="47">
        <v>11</v>
      </c>
      <c r="B36" s="50" t="s">
        <v>128</v>
      </c>
      <c r="C36" s="47" t="s">
        <v>46</v>
      </c>
      <c r="D36" s="42" t="s">
        <v>47</v>
      </c>
      <c r="E36" s="47" t="s">
        <v>92</v>
      </c>
      <c r="F36" s="49" t="s">
        <v>129</v>
      </c>
      <c r="G36" s="44">
        <v>2.3</v>
      </c>
      <c r="H36" s="44"/>
      <c r="I36" s="44"/>
      <c r="J36" s="44"/>
      <c r="K36" s="44"/>
      <c r="L36" s="57"/>
      <c r="M36" s="57" t="s">
        <v>50</v>
      </c>
      <c r="N36" s="57" t="s">
        <v>51</v>
      </c>
      <c r="O36" s="59">
        <v>2</v>
      </c>
      <c r="P36" s="59">
        <v>2</v>
      </c>
      <c r="Q36" s="66">
        <v>0.0011</v>
      </c>
      <c r="R36" s="66">
        <v>0.0011</v>
      </c>
      <c r="S36" s="66"/>
      <c r="T36" s="66">
        <v>0.0054</v>
      </c>
      <c r="U36" s="66">
        <v>0.0054</v>
      </c>
      <c r="V36" s="66"/>
      <c r="W36" s="47" t="s">
        <v>52</v>
      </c>
      <c r="X36" s="47" t="s">
        <v>53</v>
      </c>
      <c r="Y36" s="47" t="s">
        <v>92</v>
      </c>
      <c r="Z36" s="57" t="s">
        <v>94</v>
      </c>
      <c r="AA36" s="57"/>
      <c r="AB36" s="57"/>
    </row>
    <row r="37" s="4" customFormat="1" ht="67" customHeight="1" spans="1:28">
      <c r="A37" s="47">
        <v>12</v>
      </c>
      <c r="B37" s="50" t="s">
        <v>130</v>
      </c>
      <c r="C37" s="47" t="s">
        <v>46</v>
      </c>
      <c r="D37" s="42" t="s">
        <v>47</v>
      </c>
      <c r="E37" s="47" t="s">
        <v>96</v>
      </c>
      <c r="F37" s="49" t="s">
        <v>131</v>
      </c>
      <c r="G37" s="44">
        <v>4.65</v>
      </c>
      <c r="H37" s="44"/>
      <c r="I37" s="44"/>
      <c r="J37" s="44"/>
      <c r="K37" s="44"/>
      <c r="L37" s="57"/>
      <c r="M37" s="57" t="s">
        <v>50</v>
      </c>
      <c r="N37" s="57" t="s">
        <v>51</v>
      </c>
      <c r="O37" s="59">
        <v>5</v>
      </c>
      <c r="P37" s="59">
        <v>5</v>
      </c>
      <c r="Q37" s="66">
        <v>0.0048</v>
      </c>
      <c r="R37" s="66">
        <v>0.0048</v>
      </c>
      <c r="S37" s="66"/>
      <c r="T37" s="66">
        <v>0.0262</v>
      </c>
      <c r="U37" s="66">
        <v>0.0262</v>
      </c>
      <c r="V37" s="66"/>
      <c r="W37" s="47" t="s">
        <v>52</v>
      </c>
      <c r="X37" s="47" t="s">
        <v>53</v>
      </c>
      <c r="Y37" s="47" t="s">
        <v>96</v>
      </c>
      <c r="Z37" s="57" t="s">
        <v>98</v>
      </c>
      <c r="AA37" s="57"/>
      <c r="AB37" s="57"/>
    </row>
    <row r="38" s="4" customFormat="1" ht="68" customHeight="1" spans="1:28">
      <c r="A38" s="47">
        <v>13</v>
      </c>
      <c r="B38" s="48" t="s">
        <v>132</v>
      </c>
      <c r="C38" s="47" t="s">
        <v>46</v>
      </c>
      <c r="D38" s="42" t="s">
        <v>47</v>
      </c>
      <c r="E38" s="51" t="s">
        <v>133</v>
      </c>
      <c r="F38" s="49" t="s">
        <v>134</v>
      </c>
      <c r="G38" s="44">
        <v>1.15</v>
      </c>
      <c r="H38" s="44"/>
      <c r="I38" s="44"/>
      <c r="J38" s="44"/>
      <c r="K38" s="44"/>
      <c r="L38" s="57"/>
      <c r="M38" s="57" t="s">
        <v>50</v>
      </c>
      <c r="N38" s="57" t="s">
        <v>51</v>
      </c>
      <c r="O38" s="51">
        <v>2</v>
      </c>
      <c r="P38" s="60">
        <v>1</v>
      </c>
      <c r="Q38" s="68">
        <v>0.001</v>
      </c>
      <c r="R38" s="68">
        <v>0.001</v>
      </c>
      <c r="S38" s="68"/>
      <c r="T38" s="68">
        <v>0.0046</v>
      </c>
      <c r="U38" s="68">
        <v>0.0046</v>
      </c>
      <c r="V38" s="68"/>
      <c r="W38" s="47" t="s">
        <v>52</v>
      </c>
      <c r="X38" s="47" t="s">
        <v>53</v>
      </c>
      <c r="Y38" s="47" t="s">
        <v>133</v>
      </c>
      <c r="Z38" s="57" t="s">
        <v>135</v>
      </c>
      <c r="AA38" s="57"/>
      <c r="AB38" s="57"/>
    </row>
    <row r="39" s="4" customFormat="1" ht="76" customHeight="1" spans="1:28">
      <c r="A39" s="47">
        <v>14</v>
      </c>
      <c r="B39" s="48" t="s">
        <v>136</v>
      </c>
      <c r="C39" s="47" t="s">
        <v>46</v>
      </c>
      <c r="D39" s="42" t="s">
        <v>47</v>
      </c>
      <c r="E39" s="47" t="s">
        <v>100</v>
      </c>
      <c r="F39" s="48" t="s">
        <v>137</v>
      </c>
      <c r="G39" s="44">
        <v>5.7</v>
      </c>
      <c r="H39" s="44"/>
      <c r="I39" s="44"/>
      <c r="J39" s="44"/>
      <c r="K39" s="44"/>
      <c r="L39" s="57"/>
      <c r="M39" s="57" t="s">
        <v>50</v>
      </c>
      <c r="N39" s="57" t="s">
        <v>51</v>
      </c>
      <c r="O39" s="59">
        <v>7</v>
      </c>
      <c r="P39" s="59">
        <v>6</v>
      </c>
      <c r="Q39" s="66">
        <v>0.0083</v>
      </c>
      <c r="R39" s="66">
        <v>0.0083</v>
      </c>
      <c r="S39" s="66"/>
      <c r="T39" s="66">
        <v>0.0379</v>
      </c>
      <c r="U39" s="66">
        <v>0.0379</v>
      </c>
      <c r="V39" s="66"/>
      <c r="W39" s="47" t="s">
        <v>52</v>
      </c>
      <c r="X39" s="47" t="s">
        <v>53</v>
      </c>
      <c r="Y39" s="47" t="s">
        <v>100</v>
      </c>
      <c r="Z39" s="57" t="s">
        <v>102</v>
      </c>
      <c r="AA39" s="57"/>
      <c r="AB39" s="57"/>
    </row>
    <row r="40" s="4" customFormat="1" ht="68" customHeight="1" spans="1:28">
      <c r="A40" s="45">
        <v>1.3</v>
      </c>
      <c r="B40" s="43" t="s">
        <v>138</v>
      </c>
      <c r="C40" s="47"/>
      <c r="D40" s="42"/>
      <c r="E40" s="45"/>
      <c r="F40" s="43" t="s">
        <v>139</v>
      </c>
      <c r="G40" s="44">
        <f>SUM(G41)</f>
        <v>3.22</v>
      </c>
      <c r="H40" s="44">
        <v>3.22</v>
      </c>
      <c r="I40" s="44"/>
      <c r="J40" s="44"/>
      <c r="K40" s="44"/>
      <c r="L40" s="57" t="s">
        <v>140</v>
      </c>
      <c r="M40" s="41"/>
      <c r="N40" s="41"/>
      <c r="O40" s="58">
        <f t="shared" ref="O40:V40" si="12">SUM(O41)</f>
        <v>6</v>
      </c>
      <c r="P40" s="58">
        <f t="shared" si="12"/>
        <v>3</v>
      </c>
      <c r="Q40" s="66">
        <f t="shared" si="12"/>
        <v>0.0028</v>
      </c>
      <c r="R40" s="66">
        <f t="shared" si="12"/>
        <v>0.0028</v>
      </c>
      <c r="S40" s="66">
        <f t="shared" si="12"/>
        <v>0</v>
      </c>
      <c r="T40" s="66">
        <f t="shared" si="12"/>
        <v>0.142</v>
      </c>
      <c r="U40" s="66">
        <f t="shared" si="12"/>
        <v>0.142</v>
      </c>
      <c r="V40" s="66">
        <f t="shared" si="12"/>
        <v>0</v>
      </c>
      <c r="W40" s="47"/>
      <c r="X40" s="45"/>
      <c r="Y40" s="45"/>
      <c r="Z40" s="57"/>
      <c r="AA40" s="57"/>
      <c r="AB40" s="57"/>
    </row>
    <row r="41" s="4" customFormat="1" ht="58" customHeight="1" spans="1:28">
      <c r="A41" s="47">
        <v>1</v>
      </c>
      <c r="B41" s="48" t="s">
        <v>141</v>
      </c>
      <c r="C41" s="47" t="s">
        <v>46</v>
      </c>
      <c r="D41" s="42" t="s">
        <v>47</v>
      </c>
      <c r="E41" s="47" t="s">
        <v>123</v>
      </c>
      <c r="F41" s="48" t="s">
        <v>142</v>
      </c>
      <c r="G41" s="44">
        <v>3.22</v>
      </c>
      <c r="H41" s="44"/>
      <c r="I41" s="44"/>
      <c r="J41" s="44"/>
      <c r="K41" s="44"/>
      <c r="L41" s="57"/>
      <c r="M41" s="47" t="s">
        <v>143</v>
      </c>
      <c r="N41" s="47" t="s">
        <v>144</v>
      </c>
      <c r="O41" s="47">
        <v>6</v>
      </c>
      <c r="P41" s="47">
        <v>3</v>
      </c>
      <c r="Q41" s="66">
        <v>0.0028</v>
      </c>
      <c r="R41" s="66">
        <v>0.0028</v>
      </c>
      <c r="S41" s="66"/>
      <c r="T41" s="66">
        <v>0.142</v>
      </c>
      <c r="U41" s="66">
        <v>0.142</v>
      </c>
      <c r="V41" s="66"/>
      <c r="W41" s="47" t="s">
        <v>52</v>
      </c>
      <c r="X41" s="47" t="s">
        <v>53</v>
      </c>
      <c r="Y41" s="47" t="s">
        <v>123</v>
      </c>
      <c r="Z41" s="57" t="s">
        <v>125</v>
      </c>
      <c r="AA41" s="57"/>
      <c r="AB41" s="57"/>
    </row>
    <row r="42" s="4" customFormat="1" ht="63" customHeight="1" spans="1:28">
      <c r="A42" s="45">
        <v>1.4</v>
      </c>
      <c r="B42" s="43" t="s">
        <v>145</v>
      </c>
      <c r="C42" s="47"/>
      <c r="D42" s="42"/>
      <c r="E42" s="45"/>
      <c r="F42" s="43" t="s">
        <v>146</v>
      </c>
      <c r="G42" s="44">
        <f>SUM(G43:G44)</f>
        <v>2.4</v>
      </c>
      <c r="H42" s="44">
        <v>2.4</v>
      </c>
      <c r="I42" s="44"/>
      <c r="J42" s="44"/>
      <c r="K42" s="44"/>
      <c r="L42" s="57" t="s">
        <v>147</v>
      </c>
      <c r="M42" s="41"/>
      <c r="N42" s="41"/>
      <c r="O42" s="58">
        <f t="shared" ref="O42:V42" si="13">SUM(O43:O44)</f>
        <v>1</v>
      </c>
      <c r="P42" s="58">
        <f t="shared" si="13"/>
        <v>1</v>
      </c>
      <c r="Q42" s="66">
        <f t="shared" si="13"/>
        <v>0.0003</v>
      </c>
      <c r="R42" s="66">
        <f t="shared" si="13"/>
        <v>0.0003</v>
      </c>
      <c r="S42" s="66">
        <f t="shared" si="13"/>
        <v>0</v>
      </c>
      <c r="T42" s="66">
        <f t="shared" si="13"/>
        <v>0.0016</v>
      </c>
      <c r="U42" s="66">
        <f t="shared" si="13"/>
        <v>0.0016</v>
      </c>
      <c r="V42" s="66">
        <f t="shared" si="13"/>
        <v>0</v>
      </c>
      <c r="W42" s="47"/>
      <c r="X42" s="45"/>
      <c r="Y42" s="45"/>
      <c r="Z42" s="57"/>
      <c r="AA42" s="57"/>
      <c r="AB42" s="57"/>
    </row>
    <row r="43" s="4" customFormat="1" ht="61" customHeight="1" spans="1:28">
      <c r="A43" s="47">
        <v>1</v>
      </c>
      <c r="B43" s="50" t="s">
        <v>148</v>
      </c>
      <c r="C43" s="47" t="s">
        <v>46</v>
      </c>
      <c r="D43" s="42" t="s">
        <v>47</v>
      </c>
      <c r="E43" s="47" t="s">
        <v>92</v>
      </c>
      <c r="F43" s="49" t="s">
        <v>149</v>
      </c>
      <c r="G43" s="44">
        <v>1.6</v>
      </c>
      <c r="H43" s="44"/>
      <c r="I43" s="44"/>
      <c r="J43" s="44"/>
      <c r="K43" s="44"/>
      <c r="L43" s="57"/>
      <c r="M43" s="51" t="s">
        <v>150</v>
      </c>
      <c r="N43" s="57" t="s">
        <v>51</v>
      </c>
      <c r="O43" s="59"/>
      <c r="P43" s="59">
        <v>1</v>
      </c>
      <c r="Q43" s="66">
        <v>0.0002</v>
      </c>
      <c r="R43" s="66">
        <v>0.0002</v>
      </c>
      <c r="S43" s="66"/>
      <c r="T43" s="66">
        <v>0.0011</v>
      </c>
      <c r="U43" s="66">
        <v>0.0011</v>
      </c>
      <c r="V43" s="66"/>
      <c r="W43" s="47" t="s">
        <v>52</v>
      </c>
      <c r="X43" s="47" t="s">
        <v>53</v>
      </c>
      <c r="Y43" s="47" t="s">
        <v>92</v>
      </c>
      <c r="Z43" s="57" t="s">
        <v>94</v>
      </c>
      <c r="AA43" s="57"/>
      <c r="AB43" s="57"/>
    </row>
    <row r="44" s="4" customFormat="1" ht="50" customHeight="1" spans="1:28">
      <c r="A44" s="47">
        <v>2</v>
      </c>
      <c r="B44" s="50" t="s">
        <v>151</v>
      </c>
      <c r="C44" s="47" t="s">
        <v>46</v>
      </c>
      <c r="D44" s="42" t="s">
        <v>47</v>
      </c>
      <c r="E44" s="47" t="s">
        <v>96</v>
      </c>
      <c r="F44" s="49" t="s">
        <v>152</v>
      </c>
      <c r="G44" s="44">
        <v>0.8</v>
      </c>
      <c r="H44" s="44"/>
      <c r="I44" s="44"/>
      <c r="J44" s="44"/>
      <c r="K44" s="44"/>
      <c r="L44" s="57"/>
      <c r="M44" s="51" t="s">
        <v>150</v>
      </c>
      <c r="N44" s="57" t="s">
        <v>51</v>
      </c>
      <c r="O44" s="59">
        <v>1</v>
      </c>
      <c r="P44" s="59"/>
      <c r="Q44" s="66">
        <v>0.0001</v>
      </c>
      <c r="R44" s="66">
        <v>0.0001</v>
      </c>
      <c r="S44" s="66"/>
      <c r="T44" s="66">
        <v>0.0005</v>
      </c>
      <c r="U44" s="66">
        <v>0.0005</v>
      </c>
      <c r="V44" s="66"/>
      <c r="W44" s="47" t="s">
        <v>52</v>
      </c>
      <c r="X44" s="47" t="s">
        <v>53</v>
      </c>
      <c r="Y44" s="47" t="s">
        <v>96</v>
      </c>
      <c r="Z44" s="57" t="s">
        <v>98</v>
      </c>
      <c r="AA44" s="57"/>
      <c r="AB44" s="57"/>
    </row>
    <row r="45" s="4" customFormat="1" ht="63" customHeight="1" spans="1:28">
      <c r="A45" s="45">
        <v>1.5</v>
      </c>
      <c r="B45" s="43" t="s">
        <v>153</v>
      </c>
      <c r="C45" s="47"/>
      <c r="D45" s="42"/>
      <c r="E45" s="45"/>
      <c r="F45" s="43" t="s">
        <v>154</v>
      </c>
      <c r="G45" s="44">
        <f>SUM(G46:G49)</f>
        <v>16.15</v>
      </c>
      <c r="H45" s="44">
        <v>16.15</v>
      </c>
      <c r="I45" s="44"/>
      <c r="J45" s="44"/>
      <c r="K45" s="44"/>
      <c r="L45" s="57" t="s">
        <v>155</v>
      </c>
      <c r="M45" s="41"/>
      <c r="N45" s="41"/>
      <c r="O45" s="58">
        <f>SUM(O46:O49)</f>
        <v>2</v>
      </c>
      <c r="P45" s="58">
        <f t="shared" ref="P45:V45" si="14">SUM(P46:P49)</f>
        <v>2</v>
      </c>
      <c r="Q45" s="66">
        <f t="shared" si="14"/>
        <v>0.0009</v>
      </c>
      <c r="R45" s="66">
        <f t="shared" si="14"/>
        <v>0.0009</v>
      </c>
      <c r="S45" s="66">
        <f t="shared" si="14"/>
        <v>0</v>
      </c>
      <c r="T45" s="66">
        <f t="shared" si="14"/>
        <v>0.0049</v>
      </c>
      <c r="U45" s="66">
        <f t="shared" si="14"/>
        <v>0.0049</v>
      </c>
      <c r="V45" s="66">
        <f t="shared" si="14"/>
        <v>0</v>
      </c>
      <c r="W45" s="47"/>
      <c r="X45" s="45"/>
      <c r="Y45" s="45"/>
      <c r="Z45" s="57"/>
      <c r="AA45" s="57"/>
      <c r="AB45" s="57"/>
    </row>
    <row r="46" s="4" customFormat="1" ht="66" customHeight="1" spans="1:28">
      <c r="A46" s="47">
        <v>1</v>
      </c>
      <c r="B46" s="49" t="s">
        <v>156</v>
      </c>
      <c r="C46" s="47" t="s">
        <v>46</v>
      </c>
      <c r="D46" s="42" t="s">
        <v>47</v>
      </c>
      <c r="E46" s="47" t="s">
        <v>48</v>
      </c>
      <c r="F46" s="48" t="s">
        <v>157</v>
      </c>
      <c r="G46" s="44">
        <v>4.08</v>
      </c>
      <c r="H46" s="44"/>
      <c r="I46" s="44"/>
      <c r="J46" s="44"/>
      <c r="K46" s="44"/>
      <c r="L46" s="57"/>
      <c r="M46" s="51" t="s">
        <v>158</v>
      </c>
      <c r="N46" s="57" t="s">
        <v>159</v>
      </c>
      <c r="O46" s="51">
        <v>1</v>
      </c>
      <c r="P46" s="51"/>
      <c r="Q46" s="68">
        <v>0.0003</v>
      </c>
      <c r="R46" s="66">
        <v>0.0003</v>
      </c>
      <c r="S46" s="66"/>
      <c r="T46" s="68">
        <v>0.0015</v>
      </c>
      <c r="U46" s="66">
        <v>0.0015</v>
      </c>
      <c r="V46" s="66"/>
      <c r="W46" s="47" t="s">
        <v>52</v>
      </c>
      <c r="X46" s="47" t="s">
        <v>53</v>
      </c>
      <c r="Y46" s="47" t="s">
        <v>48</v>
      </c>
      <c r="Z46" s="57" t="s">
        <v>54</v>
      </c>
      <c r="AA46" s="57"/>
      <c r="AB46" s="57"/>
    </row>
    <row r="47" s="4" customFormat="1" ht="66" customHeight="1" spans="1:28">
      <c r="A47" s="47">
        <v>2</v>
      </c>
      <c r="B47" s="50" t="s">
        <v>160</v>
      </c>
      <c r="C47" s="47" t="s">
        <v>46</v>
      </c>
      <c r="D47" s="42" t="s">
        <v>47</v>
      </c>
      <c r="E47" s="47" t="s">
        <v>72</v>
      </c>
      <c r="F47" s="49" t="s">
        <v>161</v>
      </c>
      <c r="G47" s="44">
        <v>10.2</v>
      </c>
      <c r="H47" s="44"/>
      <c r="I47" s="44"/>
      <c r="J47" s="44"/>
      <c r="K47" s="44"/>
      <c r="L47" s="57"/>
      <c r="M47" s="51" t="s">
        <v>158</v>
      </c>
      <c r="N47" s="57" t="s">
        <v>159</v>
      </c>
      <c r="O47" s="59"/>
      <c r="P47" s="59">
        <v>1</v>
      </c>
      <c r="Q47" s="66">
        <v>0.0003</v>
      </c>
      <c r="R47" s="66">
        <v>0.0003</v>
      </c>
      <c r="S47" s="66"/>
      <c r="T47" s="66">
        <v>0.002</v>
      </c>
      <c r="U47" s="66">
        <v>0.002</v>
      </c>
      <c r="V47" s="66"/>
      <c r="W47" s="47" t="s">
        <v>52</v>
      </c>
      <c r="X47" s="47" t="s">
        <v>53</v>
      </c>
      <c r="Y47" s="47" t="s">
        <v>72</v>
      </c>
      <c r="Z47" s="57" t="s">
        <v>74</v>
      </c>
      <c r="AA47" s="57"/>
      <c r="AB47" s="57"/>
    </row>
    <row r="48" s="4" customFormat="1" ht="70" customHeight="1" spans="1:28">
      <c r="A48" s="47">
        <v>3</v>
      </c>
      <c r="B48" s="50" t="s">
        <v>162</v>
      </c>
      <c r="C48" s="47" t="s">
        <v>46</v>
      </c>
      <c r="D48" s="42" t="s">
        <v>47</v>
      </c>
      <c r="E48" s="47" t="s">
        <v>96</v>
      </c>
      <c r="F48" s="49" t="s">
        <v>163</v>
      </c>
      <c r="G48" s="44">
        <v>1.36</v>
      </c>
      <c r="H48" s="44"/>
      <c r="I48" s="44"/>
      <c r="J48" s="44"/>
      <c r="K48" s="44"/>
      <c r="L48" s="57"/>
      <c r="M48" s="51" t="s">
        <v>158</v>
      </c>
      <c r="N48" s="57" t="s">
        <v>159</v>
      </c>
      <c r="O48" s="59"/>
      <c r="P48" s="59">
        <v>1</v>
      </c>
      <c r="Q48" s="66">
        <v>0.0002</v>
      </c>
      <c r="R48" s="66">
        <v>0.0002</v>
      </c>
      <c r="S48" s="66"/>
      <c r="T48" s="66">
        <v>0.0013</v>
      </c>
      <c r="U48" s="66">
        <v>0.0013</v>
      </c>
      <c r="V48" s="66"/>
      <c r="W48" s="47" t="s">
        <v>52</v>
      </c>
      <c r="X48" s="47" t="s">
        <v>53</v>
      </c>
      <c r="Y48" s="47" t="s">
        <v>96</v>
      </c>
      <c r="Z48" s="57" t="s">
        <v>98</v>
      </c>
      <c r="AA48" s="57"/>
      <c r="AB48" s="57"/>
    </row>
    <row r="49" s="4" customFormat="1" ht="70" customHeight="1" spans="1:28">
      <c r="A49" s="47">
        <v>4</v>
      </c>
      <c r="B49" s="49" t="s">
        <v>164</v>
      </c>
      <c r="C49" s="47" t="s">
        <v>46</v>
      </c>
      <c r="D49" s="42" t="s">
        <v>47</v>
      </c>
      <c r="E49" s="51" t="s">
        <v>133</v>
      </c>
      <c r="F49" s="49" t="s">
        <v>165</v>
      </c>
      <c r="G49" s="44">
        <v>0.51</v>
      </c>
      <c r="H49" s="44"/>
      <c r="I49" s="44"/>
      <c r="J49" s="44"/>
      <c r="K49" s="44"/>
      <c r="L49" s="57"/>
      <c r="M49" s="51" t="s">
        <v>158</v>
      </c>
      <c r="N49" s="57" t="s">
        <v>159</v>
      </c>
      <c r="O49" s="47">
        <v>1</v>
      </c>
      <c r="P49" s="47"/>
      <c r="Q49" s="66">
        <v>0.0001</v>
      </c>
      <c r="R49" s="66">
        <v>0.0001</v>
      </c>
      <c r="S49" s="66"/>
      <c r="T49" s="66">
        <v>0.0001</v>
      </c>
      <c r="U49" s="66">
        <v>0.0001</v>
      </c>
      <c r="V49" s="66"/>
      <c r="W49" s="47" t="s">
        <v>52</v>
      </c>
      <c r="X49" s="47" t="s">
        <v>53</v>
      </c>
      <c r="Y49" s="47" t="s">
        <v>133</v>
      </c>
      <c r="Z49" s="57" t="s">
        <v>135</v>
      </c>
      <c r="AA49" s="57"/>
      <c r="AB49" s="57"/>
    </row>
    <row r="50" s="4" customFormat="1" ht="39" customHeight="1" spans="1:28">
      <c r="A50" s="40" t="s">
        <v>166</v>
      </c>
      <c r="B50" s="46" t="s">
        <v>167</v>
      </c>
      <c r="C50" s="47"/>
      <c r="D50" s="42"/>
      <c r="E50" s="51"/>
      <c r="F50" s="46" t="s">
        <v>168</v>
      </c>
      <c r="G50" s="44">
        <f t="shared" ref="G50:I50" si="15">G51+G66+G80+G83+G88+G91</f>
        <v>1099.41</v>
      </c>
      <c r="H50" s="44">
        <f t="shared" si="15"/>
        <v>1099.41</v>
      </c>
      <c r="I50" s="44">
        <f t="shared" si="15"/>
        <v>0</v>
      </c>
      <c r="J50" s="44">
        <f t="shared" ref="J50:V50" si="16">J51+J66+J80+J83+J88+J91</f>
        <v>0</v>
      </c>
      <c r="K50" s="44">
        <f t="shared" si="16"/>
        <v>0</v>
      </c>
      <c r="L50" s="57"/>
      <c r="M50" s="51"/>
      <c r="N50" s="57"/>
      <c r="O50" s="47">
        <f t="shared" si="16"/>
        <v>174</v>
      </c>
      <c r="P50" s="47">
        <f t="shared" si="16"/>
        <v>125</v>
      </c>
      <c r="Q50" s="66">
        <f t="shared" si="16"/>
        <v>1.1956</v>
      </c>
      <c r="R50" s="66">
        <f t="shared" si="16"/>
        <v>1.4636</v>
      </c>
      <c r="S50" s="66">
        <f t="shared" si="16"/>
        <v>0</v>
      </c>
      <c r="T50" s="66">
        <f t="shared" si="16"/>
        <v>5.6555</v>
      </c>
      <c r="U50" s="66">
        <f t="shared" si="16"/>
        <v>5.5195</v>
      </c>
      <c r="V50" s="66">
        <f t="shared" si="16"/>
        <v>0</v>
      </c>
      <c r="W50" s="47"/>
      <c r="X50" s="47"/>
      <c r="Y50" s="47"/>
      <c r="Z50" s="57"/>
      <c r="AA50" s="57"/>
      <c r="AB50" s="57"/>
    </row>
    <row r="51" s="4" customFormat="1" ht="75" customHeight="1" spans="1:28">
      <c r="A51" s="45">
        <v>2.1</v>
      </c>
      <c r="B51" s="43" t="s">
        <v>42</v>
      </c>
      <c r="C51" s="45"/>
      <c r="D51" s="42"/>
      <c r="E51" s="45"/>
      <c r="F51" s="46" t="s">
        <v>169</v>
      </c>
      <c r="G51" s="44">
        <f>SUM(G52:G65)</f>
        <v>634.49</v>
      </c>
      <c r="H51" s="44">
        <v>634.49</v>
      </c>
      <c r="I51" s="44"/>
      <c r="J51" s="44"/>
      <c r="K51" s="44"/>
      <c r="L51" s="57" t="s">
        <v>170</v>
      </c>
      <c r="M51" s="41"/>
      <c r="N51" s="41"/>
      <c r="O51" s="58">
        <f t="shared" ref="O51:V51" si="17">SUM(O52:O65)</f>
        <v>87</v>
      </c>
      <c r="P51" s="58">
        <f t="shared" si="17"/>
        <v>66</v>
      </c>
      <c r="Q51" s="66">
        <f t="shared" si="17"/>
        <v>0.6861</v>
      </c>
      <c r="R51" s="66">
        <f t="shared" si="17"/>
        <v>0.9541</v>
      </c>
      <c r="S51" s="66">
        <f t="shared" si="17"/>
        <v>0</v>
      </c>
      <c r="T51" s="66">
        <f t="shared" si="17"/>
        <v>3.3063</v>
      </c>
      <c r="U51" s="66">
        <f t="shared" si="17"/>
        <v>3.3063</v>
      </c>
      <c r="V51" s="66">
        <f t="shared" si="17"/>
        <v>0</v>
      </c>
      <c r="W51" s="45"/>
      <c r="X51" s="45"/>
      <c r="Y51" s="45"/>
      <c r="Z51" s="57"/>
      <c r="AA51" s="57"/>
      <c r="AB51" s="57"/>
    </row>
    <row r="52" s="4" customFormat="1" ht="75" customHeight="1" spans="1:28">
      <c r="A52" s="47">
        <v>1</v>
      </c>
      <c r="B52" s="48" t="s">
        <v>45</v>
      </c>
      <c r="C52" s="47" t="s">
        <v>46</v>
      </c>
      <c r="D52" s="42" t="s">
        <v>47</v>
      </c>
      <c r="E52" s="47" t="s">
        <v>48</v>
      </c>
      <c r="F52" s="49" t="s">
        <v>171</v>
      </c>
      <c r="G52" s="44">
        <v>100.46</v>
      </c>
      <c r="H52" s="44"/>
      <c r="I52" s="44"/>
      <c r="J52" s="44"/>
      <c r="K52" s="44"/>
      <c r="L52" s="57"/>
      <c r="M52" s="51" t="s">
        <v>172</v>
      </c>
      <c r="N52" s="51" t="s">
        <v>51</v>
      </c>
      <c r="O52" s="59">
        <v>12</v>
      </c>
      <c r="P52" s="59">
        <v>9</v>
      </c>
      <c r="Q52" s="66">
        <f>R52</f>
        <v>0.0656</v>
      </c>
      <c r="R52" s="66">
        <v>0.0656</v>
      </c>
      <c r="S52" s="66"/>
      <c r="T52" s="66">
        <f>U52</f>
        <v>0.1569</v>
      </c>
      <c r="U52" s="66">
        <v>0.1569</v>
      </c>
      <c r="V52" s="66"/>
      <c r="W52" s="47" t="s">
        <v>52</v>
      </c>
      <c r="X52" s="47" t="s">
        <v>53</v>
      </c>
      <c r="Y52" s="47" t="s">
        <v>48</v>
      </c>
      <c r="Z52" s="57" t="s">
        <v>54</v>
      </c>
      <c r="AA52" s="57"/>
      <c r="AB52" s="57"/>
    </row>
    <row r="53" s="4" customFormat="1" ht="99" customHeight="1" spans="1:28">
      <c r="A53" s="47">
        <v>2</v>
      </c>
      <c r="B53" s="48" t="s">
        <v>55</v>
      </c>
      <c r="C53" s="47" t="s">
        <v>46</v>
      </c>
      <c r="D53" s="42" t="s">
        <v>47</v>
      </c>
      <c r="E53" s="47" t="s">
        <v>56</v>
      </c>
      <c r="F53" s="49" t="s">
        <v>173</v>
      </c>
      <c r="G53" s="44">
        <v>92.3</v>
      </c>
      <c r="H53" s="44"/>
      <c r="I53" s="44"/>
      <c r="J53" s="44"/>
      <c r="K53" s="44"/>
      <c r="L53" s="57"/>
      <c r="M53" s="51" t="s">
        <v>172</v>
      </c>
      <c r="N53" s="51" t="s">
        <v>51</v>
      </c>
      <c r="O53" s="59">
        <v>11</v>
      </c>
      <c r="P53" s="59">
        <v>7</v>
      </c>
      <c r="Q53" s="66">
        <v>0.0609</v>
      </c>
      <c r="R53" s="66">
        <v>0.0609</v>
      </c>
      <c r="S53" s="66"/>
      <c r="T53" s="66">
        <v>0.2718</v>
      </c>
      <c r="U53" s="66">
        <v>0.2718</v>
      </c>
      <c r="V53" s="66"/>
      <c r="W53" s="47" t="s">
        <v>52</v>
      </c>
      <c r="X53" s="47" t="s">
        <v>53</v>
      </c>
      <c r="Y53" s="47" t="s">
        <v>56</v>
      </c>
      <c r="Z53" s="57" t="s">
        <v>58</v>
      </c>
      <c r="AA53" s="57"/>
      <c r="AB53" s="57"/>
    </row>
    <row r="54" s="4" customFormat="1" ht="75" customHeight="1" spans="1:28">
      <c r="A54" s="47">
        <v>3</v>
      </c>
      <c r="B54" s="48" t="s">
        <v>59</v>
      </c>
      <c r="C54" s="47" t="s">
        <v>46</v>
      </c>
      <c r="D54" s="42" t="s">
        <v>47</v>
      </c>
      <c r="E54" s="47" t="s">
        <v>60</v>
      </c>
      <c r="F54" s="49" t="s">
        <v>174</v>
      </c>
      <c r="G54" s="44">
        <v>37.996</v>
      </c>
      <c r="H54" s="44"/>
      <c r="I54" s="44"/>
      <c r="J54" s="44"/>
      <c r="K54" s="44"/>
      <c r="L54" s="57"/>
      <c r="M54" s="51" t="s">
        <v>172</v>
      </c>
      <c r="N54" s="51" t="s">
        <v>51</v>
      </c>
      <c r="O54" s="59">
        <v>15</v>
      </c>
      <c r="P54" s="59">
        <v>5</v>
      </c>
      <c r="Q54" s="66">
        <v>0.0412</v>
      </c>
      <c r="R54" s="66">
        <v>0.0412</v>
      </c>
      <c r="S54" s="66"/>
      <c r="T54" s="66">
        <v>0.2316</v>
      </c>
      <c r="U54" s="66">
        <v>0.2316</v>
      </c>
      <c r="V54" s="66"/>
      <c r="W54" s="47" t="s">
        <v>52</v>
      </c>
      <c r="X54" s="47" t="s">
        <v>53</v>
      </c>
      <c r="Y54" s="47" t="s">
        <v>60</v>
      </c>
      <c r="Z54" s="57" t="s">
        <v>62</v>
      </c>
      <c r="AA54" s="57"/>
      <c r="AB54" s="57"/>
    </row>
    <row r="55" s="4" customFormat="1" ht="75" customHeight="1" spans="1:28">
      <c r="A55" s="47">
        <v>4</v>
      </c>
      <c r="B55" s="48" t="s">
        <v>63</v>
      </c>
      <c r="C55" s="47" t="s">
        <v>46</v>
      </c>
      <c r="D55" s="42" t="s">
        <v>47</v>
      </c>
      <c r="E55" s="47" t="s">
        <v>64</v>
      </c>
      <c r="F55" s="49" t="s">
        <v>175</v>
      </c>
      <c r="G55" s="44">
        <v>15.01</v>
      </c>
      <c r="H55" s="44"/>
      <c r="I55" s="44"/>
      <c r="J55" s="44"/>
      <c r="K55" s="44"/>
      <c r="L55" s="57"/>
      <c r="M55" s="51" t="s">
        <v>176</v>
      </c>
      <c r="N55" s="51" t="s">
        <v>177</v>
      </c>
      <c r="O55" s="59">
        <v>4</v>
      </c>
      <c r="P55" s="59">
        <v>3</v>
      </c>
      <c r="Q55" s="66">
        <v>0.0277</v>
      </c>
      <c r="R55" s="66">
        <v>0.1022</v>
      </c>
      <c r="S55" s="66"/>
      <c r="T55" s="66">
        <v>0.2718</v>
      </c>
      <c r="U55" s="66">
        <v>0.2718</v>
      </c>
      <c r="V55" s="66"/>
      <c r="W55" s="47" t="s">
        <v>52</v>
      </c>
      <c r="X55" s="47" t="s">
        <v>53</v>
      </c>
      <c r="Y55" s="47" t="s">
        <v>64</v>
      </c>
      <c r="Z55" s="57" t="s">
        <v>66</v>
      </c>
      <c r="AA55" s="57"/>
      <c r="AB55" s="57"/>
    </row>
    <row r="56" s="4" customFormat="1" ht="75" customHeight="1" spans="1:28">
      <c r="A56" s="47">
        <v>5</v>
      </c>
      <c r="B56" s="48" t="s">
        <v>67</v>
      </c>
      <c r="C56" s="47" t="s">
        <v>46</v>
      </c>
      <c r="D56" s="42" t="s">
        <v>47</v>
      </c>
      <c r="E56" s="47" t="s">
        <v>68</v>
      </c>
      <c r="F56" s="49" t="s">
        <v>178</v>
      </c>
      <c r="G56" s="44">
        <v>27.66</v>
      </c>
      <c r="H56" s="44"/>
      <c r="I56" s="44"/>
      <c r="J56" s="44"/>
      <c r="K56" s="44"/>
      <c r="L56" s="57"/>
      <c r="M56" s="51" t="s">
        <v>172</v>
      </c>
      <c r="N56" s="51" t="s">
        <v>51</v>
      </c>
      <c r="O56" s="59">
        <v>10</v>
      </c>
      <c r="P56" s="59"/>
      <c r="Q56" s="66">
        <v>0.0312</v>
      </c>
      <c r="R56" s="66">
        <v>0.0312</v>
      </c>
      <c r="S56" s="66"/>
      <c r="T56" s="66">
        <v>0.1197</v>
      </c>
      <c r="U56" s="66">
        <v>0.1197</v>
      </c>
      <c r="V56" s="66"/>
      <c r="W56" s="47" t="s">
        <v>52</v>
      </c>
      <c r="X56" s="47" t="s">
        <v>53</v>
      </c>
      <c r="Y56" s="47" t="s">
        <v>68</v>
      </c>
      <c r="Z56" s="57" t="s">
        <v>70</v>
      </c>
      <c r="AA56" s="57"/>
      <c r="AB56" s="57"/>
    </row>
    <row r="57" s="4" customFormat="1" ht="90" customHeight="1" spans="1:28">
      <c r="A57" s="47">
        <v>6</v>
      </c>
      <c r="B57" s="48" t="s">
        <v>71</v>
      </c>
      <c r="C57" s="47" t="s">
        <v>46</v>
      </c>
      <c r="D57" s="42" t="s">
        <v>47</v>
      </c>
      <c r="E57" s="47" t="s">
        <v>72</v>
      </c>
      <c r="F57" s="49" t="s">
        <v>179</v>
      </c>
      <c r="G57" s="44">
        <v>60.264</v>
      </c>
      <c r="H57" s="44"/>
      <c r="I57" s="44"/>
      <c r="J57" s="44"/>
      <c r="K57" s="44"/>
      <c r="L57" s="57"/>
      <c r="M57" s="51" t="s">
        <v>172</v>
      </c>
      <c r="N57" s="51" t="s">
        <v>51</v>
      </c>
      <c r="O57" s="59">
        <v>3</v>
      </c>
      <c r="P57" s="59">
        <v>21</v>
      </c>
      <c r="Q57" s="66">
        <v>0.1021</v>
      </c>
      <c r="R57" s="66">
        <v>0.1021</v>
      </c>
      <c r="S57" s="66"/>
      <c r="T57" s="66">
        <v>0.5102</v>
      </c>
      <c r="U57" s="66">
        <v>0.5102</v>
      </c>
      <c r="V57" s="66"/>
      <c r="W57" s="47" t="s">
        <v>52</v>
      </c>
      <c r="X57" s="47" t="s">
        <v>53</v>
      </c>
      <c r="Y57" s="47" t="s">
        <v>72</v>
      </c>
      <c r="Z57" s="57" t="s">
        <v>74</v>
      </c>
      <c r="AA57" s="57"/>
      <c r="AB57" s="57"/>
    </row>
    <row r="58" s="4" customFormat="1" ht="73" customHeight="1" spans="1:28">
      <c r="A58" s="47">
        <v>7</v>
      </c>
      <c r="B58" s="48" t="s">
        <v>75</v>
      </c>
      <c r="C58" s="47" t="s">
        <v>46</v>
      </c>
      <c r="D58" s="42" t="s">
        <v>47</v>
      </c>
      <c r="E58" s="47" t="s">
        <v>76</v>
      </c>
      <c r="F58" s="49" t="s">
        <v>180</v>
      </c>
      <c r="G58" s="44">
        <v>59.94</v>
      </c>
      <c r="H58" s="44"/>
      <c r="I58" s="44"/>
      <c r="J58" s="44"/>
      <c r="K58" s="44"/>
      <c r="L58" s="57"/>
      <c r="M58" s="51" t="s">
        <v>172</v>
      </c>
      <c r="N58" s="51" t="s">
        <v>51</v>
      </c>
      <c r="O58" s="59">
        <v>2</v>
      </c>
      <c r="P58" s="59">
        <v>0</v>
      </c>
      <c r="Q58" s="66">
        <v>0.0079</v>
      </c>
      <c r="R58" s="66">
        <v>0.0079</v>
      </c>
      <c r="S58" s="66"/>
      <c r="T58" s="66">
        <v>0.0469</v>
      </c>
      <c r="U58" s="66">
        <v>0.0469</v>
      </c>
      <c r="V58" s="66"/>
      <c r="W58" s="47" t="s">
        <v>52</v>
      </c>
      <c r="X58" s="47" t="s">
        <v>53</v>
      </c>
      <c r="Y58" s="47" t="s">
        <v>76</v>
      </c>
      <c r="Z58" s="57" t="s">
        <v>78</v>
      </c>
      <c r="AA58" s="57"/>
      <c r="AB58" s="57"/>
    </row>
    <row r="59" s="4" customFormat="1" ht="66" customHeight="1" spans="1:28">
      <c r="A59" s="47">
        <v>8</v>
      </c>
      <c r="B59" s="48" t="s">
        <v>79</v>
      </c>
      <c r="C59" s="47" t="s">
        <v>46</v>
      </c>
      <c r="D59" s="42" t="s">
        <v>47</v>
      </c>
      <c r="E59" s="47" t="s">
        <v>80</v>
      </c>
      <c r="F59" s="49" t="s">
        <v>181</v>
      </c>
      <c r="G59" s="44">
        <v>78.96</v>
      </c>
      <c r="H59" s="44"/>
      <c r="I59" s="44"/>
      <c r="J59" s="44"/>
      <c r="K59" s="44"/>
      <c r="L59" s="57"/>
      <c r="M59" s="51" t="s">
        <v>172</v>
      </c>
      <c r="N59" s="51" t="s">
        <v>51</v>
      </c>
      <c r="O59" s="59">
        <v>10</v>
      </c>
      <c r="P59" s="59">
        <v>2</v>
      </c>
      <c r="Q59" s="66">
        <v>0.1023</v>
      </c>
      <c r="R59" s="66">
        <v>0.1023</v>
      </c>
      <c r="S59" s="66"/>
      <c r="T59" s="66">
        <v>0.4989</v>
      </c>
      <c r="U59" s="66">
        <v>0.4989</v>
      </c>
      <c r="V59" s="66"/>
      <c r="W59" s="47" t="s">
        <v>52</v>
      </c>
      <c r="X59" s="47" t="s">
        <v>53</v>
      </c>
      <c r="Y59" s="47" t="s">
        <v>80</v>
      </c>
      <c r="Z59" s="57" t="s">
        <v>82</v>
      </c>
      <c r="AA59" s="57"/>
      <c r="AB59" s="57"/>
    </row>
    <row r="60" s="4" customFormat="1" ht="67" customHeight="1" spans="1:28">
      <c r="A60" s="47">
        <v>9</v>
      </c>
      <c r="B60" s="48" t="s">
        <v>83</v>
      </c>
      <c r="C60" s="47" t="s">
        <v>46</v>
      </c>
      <c r="D60" s="42" t="s">
        <v>47</v>
      </c>
      <c r="E60" s="47" t="s">
        <v>84</v>
      </c>
      <c r="F60" s="49" t="s">
        <v>182</v>
      </c>
      <c r="G60" s="44">
        <v>21.66</v>
      </c>
      <c r="H60" s="44"/>
      <c r="I60" s="44"/>
      <c r="J60" s="44"/>
      <c r="K60" s="44"/>
      <c r="L60" s="57"/>
      <c r="M60" s="51" t="s">
        <v>172</v>
      </c>
      <c r="N60" s="51" t="s">
        <v>51</v>
      </c>
      <c r="O60" s="59">
        <v>4</v>
      </c>
      <c r="P60" s="59">
        <v>4</v>
      </c>
      <c r="Q60" s="66">
        <v>0.07</v>
      </c>
      <c r="R60" s="66">
        <v>0.2635</v>
      </c>
      <c r="S60" s="66"/>
      <c r="T60" s="66">
        <v>0.3328</v>
      </c>
      <c r="U60" s="66">
        <v>0.3328</v>
      </c>
      <c r="V60" s="66"/>
      <c r="W60" s="47" t="s">
        <v>52</v>
      </c>
      <c r="X60" s="47" t="s">
        <v>53</v>
      </c>
      <c r="Y60" s="47" t="s">
        <v>84</v>
      </c>
      <c r="Z60" s="57" t="s">
        <v>86</v>
      </c>
      <c r="AA60" s="57"/>
      <c r="AB60" s="57"/>
    </row>
    <row r="61" s="4" customFormat="1" ht="75" customHeight="1" spans="1:28">
      <c r="A61" s="47">
        <v>10</v>
      </c>
      <c r="B61" s="48" t="s">
        <v>87</v>
      </c>
      <c r="C61" s="47" t="s">
        <v>46</v>
      </c>
      <c r="D61" s="42" t="s">
        <v>47</v>
      </c>
      <c r="E61" s="47" t="s">
        <v>88</v>
      </c>
      <c r="F61" s="49" t="s">
        <v>183</v>
      </c>
      <c r="G61" s="44">
        <v>37.34</v>
      </c>
      <c r="H61" s="44"/>
      <c r="I61" s="44"/>
      <c r="J61" s="44"/>
      <c r="K61" s="44"/>
      <c r="L61" s="57"/>
      <c r="M61" s="51" t="s">
        <v>172</v>
      </c>
      <c r="N61" s="51" t="s">
        <v>51</v>
      </c>
      <c r="O61" s="59">
        <v>2</v>
      </c>
      <c r="P61" s="59">
        <v>5</v>
      </c>
      <c r="Q61" s="66">
        <v>0.0523</v>
      </c>
      <c r="R61" s="66">
        <v>0.0523</v>
      </c>
      <c r="S61" s="66"/>
      <c r="T61" s="66">
        <v>0.2356</v>
      </c>
      <c r="U61" s="66">
        <v>0.2356</v>
      </c>
      <c r="V61" s="66"/>
      <c r="W61" s="47" t="s">
        <v>52</v>
      </c>
      <c r="X61" s="47" t="s">
        <v>53</v>
      </c>
      <c r="Y61" s="47" t="s">
        <v>88</v>
      </c>
      <c r="Z61" s="57" t="s">
        <v>90</v>
      </c>
      <c r="AA61" s="57"/>
      <c r="AB61" s="57"/>
    </row>
    <row r="62" s="4" customFormat="1" ht="75" customHeight="1" spans="1:28">
      <c r="A62" s="47">
        <v>11</v>
      </c>
      <c r="B62" s="48" t="s">
        <v>95</v>
      </c>
      <c r="C62" s="47" t="s">
        <v>46</v>
      </c>
      <c r="D62" s="42" t="s">
        <v>47</v>
      </c>
      <c r="E62" s="47" t="s">
        <v>96</v>
      </c>
      <c r="F62" s="49" t="s">
        <v>184</v>
      </c>
      <c r="G62" s="44">
        <v>17.42</v>
      </c>
      <c r="H62" s="44"/>
      <c r="I62" s="44"/>
      <c r="J62" s="44"/>
      <c r="K62" s="44"/>
      <c r="L62" s="57"/>
      <c r="M62" s="51" t="s">
        <v>172</v>
      </c>
      <c r="N62" s="51" t="s">
        <v>51</v>
      </c>
      <c r="O62" s="59">
        <v>4</v>
      </c>
      <c r="P62" s="59">
        <v>4</v>
      </c>
      <c r="Q62" s="66">
        <v>0.0384</v>
      </c>
      <c r="R62" s="66">
        <v>0.0384</v>
      </c>
      <c r="S62" s="66"/>
      <c r="T62" s="66">
        <v>0.2054</v>
      </c>
      <c r="U62" s="66">
        <v>0.2054</v>
      </c>
      <c r="V62" s="66"/>
      <c r="W62" s="47" t="s">
        <v>52</v>
      </c>
      <c r="X62" s="47" t="s">
        <v>53</v>
      </c>
      <c r="Y62" s="47" t="s">
        <v>96</v>
      </c>
      <c r="Z62" s="57" t="s">
        <v>98</v>
      </c>
      <c r="AA62" s="57"/>
      <c r="AB62" s="57"/>
    </row>
    <row r="63" s="4" customFormat="1" ht="75" customHeight="1" spans="1:28">
      <c r="A63" s="47">
        <v>12</v>
      </c>
      <c r="B63" s="48" t="s">
        <v>91</v>
      </c>
      <c r="C63" s="47" t="s">
        <v>46</v>
      </c>
      <c r="D63" s="42" t="s">
        <v>47</v>
      </c>
      <c r="E63" s="47" t="s">
        <v>92</v>
      </c>
      <c r="F63" s="49" t="s">
        <v>185</v>
      </c>
      <c r="G63" s="44">
        <v>0.58</v>
      </c>
      <c r="H63" s="44"/>
      <c r="I63" s="44"/>
      <c r="J63" s="44"/>
      <c r="K63" s="44"/>
      <c r="L63" s="57"/>
      <c r="M63" s="51" t="s">
        <v>172</v>
      </c>
      <c r="N63" s="51" t="s">
        <v>51</v>
      </c>
      <c r="O63" s="59"/>
      <c r="P63" s="59">
        <v>1</v>
      </c>
      <c r="Q63" s="66">
        <v>0.0007</v>
      </c>
      <c r="R63" s="66">
        <v>0.0007</v>
      </c>
      <c r="S63" s="66"/>
      <c r="T63" s="66">
        <v>0.0035</v>
      </c>
      <c r="U63" s="66">
        <v>0.0035</v>
      </c>
      <c r="V63" s="66"/>
      <c r="W63" s="47" t="s">
        <v>52</v>
      </c>
      <c r="X63" s="47" t="s">
        <v>53</v>
      </c>
      <c r="Y63" s="47" t="s">
        <v>92</v>
      </c>
      <c r="Z63" s="57" t="s">
        <v>94</v>
      </c>
      <c r="AA63" s="57"/>
      <c r="AB63" s="57"/>
    </row>
    <row r="64" s="4" customFormat="1" ht="65" customHeight="1" spans="1:28">
      <c r="A64" s="47">
        <v>13</v>
      </c>
      <c r="B64" s="48" t="s">
        <v>186</v>
      </c>
      <c r="C64" s="47" t="s">
        <v>46</v>
      </c>
      <c r="D64" s="42" t="s">
        <v>47</v>
      </c>
      <c r="E64" s="47" t="s">
        <v>133</v>
      </c>
      <c r="F64" s="49" t="s">
        <v>187</v>
      </c>
      <c r="G64" s="44">
        <v>0.7</v>
      </c>
      <c r="H64" s="44"/>
      <c r="I64" s="44"/>
      <c r="J64" s="44"/>
      <c r="K64" s="44"/>
      <c r="L64" s="57"/>
      <c r="M64" s="51" t="s">
        <v>172</v>
      </c>
      <c r="N64" s="51" t="s">
        <v>51</v>
      </c>
      <c r="O64" s="59">
        <v>1</v>
      </c>
      <c r="P64" s="59"/>
      <c r="Q64" s="66">
        <v>0.002</v>
      </c>
      <c r="R64" s="66">
        <v>0.002</v>
      </c>
      <c r="S64" s="66"/>
      <c r="T64" s="66">
        <v>0.008</v>
      </c>
      <c r="U64" s="66">
        <v>0.008</v>
      </c>
      <c r="V64" s="66"/>
      <c r="W64" s="47" t="s">
        <v>52</v>
      </c>
      <c r="X64" s="47" t="s">
        <v>53</v>
      </c>
      <c r="Y64" s="47" t="s">
        <v>133</v>
      </c>
      <c r="Z64" s="57" t="s">
        <v>135</v>
      </c>
      <c r="AA64" s="57"/>
      <c r="AB64" s="57"/>
    </row>
    <row r="65" s="4" customFormat="1" ht="66" customHeight="1" spans="1:28">
      <c r="A65" s="47">
        <v>14</v>
      </c>
      <c r="B65" s="48" t="s">
        <v>99</v>
      </c>
      <c r="C65" s="47" t="s">
        <v>46</v>
      </c>
      <c r="D65" s="42" t="s">
        <v>47</v>
      </c>
      <c r="E65" s="47" t="s">
        <v>100</v>
      </c>
      <c r="F65" s="49" t="s">
        <v>188</v>
      </c>
      <c r="G65" s="44">
        <v>84.2</v>
      </c>
      <c r="H65" s="44"/>
      <c r="I65" s="44"/>
      <c r="J65" s="44"/>
      <c r="K65" s="44"/>
      <c r="L65" s="57"/>
      <c r="M65" s="51" t="s">
        <v>172</v>
      </c>
      <c r="N65" s="51" t="s">
        <v>51</v>
      </c>
      <c r="O65" s="59">
        <v>9</v>
      </c>
      <c r="P65" s="59">
        <v>5</v>
      </c>
      <c r="Q65" s="66">
        <v>0.0838</v>
      </c>
      <c r="R65" s="66">
        <v>0.0838</v>
      </c>
      <c r="S65" s="66"/>
      <c r="T65" s="66">
        <v>0.4132</v>
      </c>
      <c r="U65" s="66">
        <v>0.4132</v>
      </c>
      <c r="V65" s="66"/>
      <c r="W65" s="47" t="s">
        <v>52</v>
      </c>
      <c r="X65" s="47" t="s">
        <v>53</v>
      </c>
      <c r="Y65" s="47" t="s">
        <v>100</v>
      </c>
      <c r="Z65" s="57" t="s">
        <v>102</v>
      </c>
      <c r="AA65" s="57"/>
      <c r="AB65" s="57"/>
    </row>
    <row r="66" s="4" customFormat="1" ht="64" customHeight="1" spans="1:28">
      <c r="A66" s="45">
        <v>2.2</v>
      </c>
      <c r="B66" s="43" t="s">
        <v>103</v>
      </c>
      <c r="C66" s="47"/>
      <c r="D66" s="42"/>
      <c r="E66" s="45"/>
      <c r="F66" s="46" t="s">
        <v>189</v>
      </c>
      <c r="G66" s="44">
        <f>SUM(G67:G79)</f>
        <v>374.16</v>
      </c>
      <c r="H66" s="44">
        <v>374.16</v>
      </c>
      <c r="I66" s="44"/>
      <c r="J66" s="44"/>
      <c r="K66" s="44"/>
      <c r="L66" s="57" t="s">
        <v>190</v>
      </c>
      <c r="M66" s="41"/>
      <c r="N66" s="41"/>
      <c r="O66" s="70">
        <f t="shared" ref="O66:V66" si="18">SUM(O67:O79)</f>
        <v>71</v>
      </c>
      <c r="P66" s="70">
        <f t="shared" si="18"/>
        <v>52</v>
      </c>
      <c r="Q66" s="68">
        <f t="shared" si="18"/>
        <v>0.4092</v>
      </c>
      <c r="R66" s="68">
        <f t="shared" si="18"/>
        <v>0.4092</v>
      </c>
      <c r="S66" s="68">
        <f t="shared" si="18"/>
        <v>0</v>
      </c>
      <c r="T66" s="68">
        <f t="shared" si="18"/>
        <v>1.7722</v>
      </c>
      <c r="U66" s="68">
        <f t="shared" si="18"/>
        <v>1.6362</v>
      </c>
      <c r="V66" s="68">
        <f t="shared" si="18"/>
        <v>0</v>
      </c>
      <c r="W66" s="47"/>
      <c r="X66" s="45"/>
      <c r="Y66" s="45"/>
      <c r="Z66" s="57"/>
      <c r="AA66" s="57"/>
      <c r="AB66" s="57"/>
    </row>
    <row r="67" s="4" customFormat="1" ht="77" customHeight="1" spans="1:28">
      <c r="A67" s="47">
        <v>1</v>
      </c>
      <c r="B67" s="48" t="s">
        <v>106</v>
      </c>
      <c r="C67" s="47" t="s">
        <v>46</v>
      </c>
      <c r="D67" s="42" t="s">
        <v>47</v>
      </c>
      <c r="E67" s="47" t="s">
        <v>48</v>
      </c>
      <c r="F67" s="49" t="s">
        <v>191</v>
      </c>
      <c r="G67" s="44">
        <v>42.55</v>
      </c>
      <c r="H67" s="44"/>
      <c r="I67" s="44"/>
      <c r="J67" s="44"/>
      <c r="K67" s="44"/>
      <c r="L67" s="57"/>
      <c r="M67" s="51" t="s">
        <v>172</v>
      </c>
      <c r="N67" s="51" t="s">
        <v>192</v>
      </c>
      <c r="O67" s="59">
        <v>6</v>
      </c>
      <c r="P67" s="59">
        <v>3</v>
      </c>
      <c r="Q67" s="66">
        <f>R67</f>
        <v>0.0122</v>
      </c>
      <c r="R67" s="66">
        <v>0.0122</v>
      </c>
      <c r="S67" s="66"/>
      <c r="T67" s="66">
        <f>U67</f>
        <v>0.0389</v>
      </c>
      <c r="U67" s="66">
        <v>0.0389</v>
      </c>
      <c r="V67" s="66"/>
      <c r="W67" s="47" t="s">
        <v>52</v>
      </c>
      <c r="X67" s="47" t="s">
        <v>53</v>
      </c>
      <c r="Y67" s="47" t="s">
        <v>48</v>
      </c>
      <c r="Z67" s="57" t="s">
        <v>54</v>
      </c>
      <c r="AA67" s="57"/>
      <c r="AB67" s="57"/>
    </row>
    <row r="68" s="4" customFormat="1" ht="77" customHeight="1" spans="1:28">
      <c r="A68" s="47">
        <v>2</v>
      </c>
      <c r="B68" s="48" t="s">
        <v>108</v>
      </c>
      <c r="C68" s="47" t="s">
        <v>46</v>
      </c>
      <c r="D68" s="42" t="s">
        <v>47</v>
      </c>
      <c r="E68" s="47" t="s">
        <v>60</v>
      </c>
      <c r="F68" s="49" t="s">
        <v>193</v>
      </c>
      <c r="G68" s="44">
        <v>38.31</v>
      </c>
      <c r="H68" s="44"/>
      <c r="I68" s="44"/>
      <c r="J68" s="44"/>
      <c r="K68" s="44"/>
      <c r="L68" s="57"/>
      <c r="M68" s="51" t="s">
        <v>172</v>
      </c>
      <c r="N68" s="51" t="s">
        <v>192</v>
      </c>
      <c r="O68" s="59">
        <v>13</v>
      </c>
      <c r="P68" s="59">
        <v>4</v>
      </c>
      <c r="Q68" s="66">
        <v>0.0105</v>
      </c>
      <c r="R68" s="66">
        <v>0.0105</v>
      </c>
      <c r="S68" s="66"/>
      <c r="T68" s="66">
        <v>0.0358</v>
      </c>
      <c r="U68" s="66">
        <v>0.0358</v>
      </c>
      <c r="V68" s="66"/>
      <c r="W68" s="47" t="s">
        <v>52</v>
      </c>
      <c r="X68" s="47" t="s">
        <v>53</v>
      </c>
      <c r="Y68" s="47" t="s">
        <v>60</v>
      </c>
      <c r="Z68" s="57" t="s">
        <v>62</v>
      </c>
      <c r="AA68" s="57"/>
      <c r="AB68" s="57"/>
    </row>
    <row r="69" s="4" customFormat="1" ht="77" customHeight="1" spans="1:28">
      <c r="A69" s="47">
        <v>3</v>
      </c>
      <c r="B69" s="48" t="s">
        <v>194</v>
      </c>
      <c r="C69" s="47" t="s">
        <v>46</v>
      </c>
      <c r="D69" s="42" t="s">
        <v>47</v>
      </c>
      <c r="E69" s="47" t="s">
        <v>64</v>
      </c>
      <c r="F69" s="49" t="s">
        <v>195</v>
      </c>
      <c r="G69" s="44">
        <v>17.45</v>
      </c>
      <c r="H69" s="44"/>
      <c r="I69" s="44"/>
      <c r="J69" s="44"/>
      <c r="K69" s="44"/>
      <c r="L69" s="57"/>
      <c r="M69" s="51" t="s">
        <v>176</v>
      </c>
      <c r="N69" s="51" t="s">
        <v>192</v>
      </c>
      <c r="O69" s="59">
        <v>4</v>
      </c>
      <c r="P69" s="59">
        <v>3</v>
      </c>
      <c r="Q69" s="66">
        <v>0.0218</v>
      </c>
      <c r="R69" s="66">
        <v>0.0218</v>
      </c>
      <c r="S69" s="66"/>
      <c r="T69" s="66">
        <v>0.1122</v>
      </c>
      <c r="U69" s="66">
        <v>0.1122</v>
      </c>
      <c r="V69" s="66"/>
      <c r="W69" s="47" t="s">
        <v>52</v>
      </c>
      <c r="X69" s="47" t="s">
        <v>53</v>
      </c>
      <c r="Y69" s="47" t="s">
        <v>64</v>
      </c>
      <c r="Z69" s="57" t="s">
        <v>66</v>
      </c>
      <c r="AA69" s="57"/>
      <c r="AB69" s="57"/>
    </row>
    <row r="70" s="4" customFormat="1" ht="77" customHeight="1" spans="1:28">
      <c r="A70" s="47">
        <v>4</v>
      </c>
      <c r="B70" s="48" t="s">
        <v>112</v>
      </c>
      <c r="C70" s="47" t="s">
        <v>46</v>
      </c>
      <c r="D70" s="42" t="s">
        <v>47</v>
      </c>
      <c r="E70" s="47" t="s">
        <v>68</v>
      </c>
      <c r="F70" s="49" t="s">
        <v>196</v>
      </c>
      <c r="G70" s="44">
        <v>24.225</v>
      </c>
      <c r="H70" s="44"/>
      <c r="I70" s="44"/>
      <c r="J70" s="44"/>
      <c r="K70" s="44"/>
      <c r="L70" s="57"/>
      <c r="M70" s="51" t="s">
        <v>172</v>
      </c>
      <c r="N70" s="51" t="s">
        <v>192</v>
      </c>
      <c r="O70" s="59">
        <v>14</v>
      </c>
      <c r="P70" s="59">
        <v>0</v>
      </c>
      <c r="Q70" s="66">
        <v>0.0229</v>
      </c>
      <c r="R70" s="66">
        <v>0.0229</v>
      </c>
      <c r="S70" s="66"/>
      <c r="T70" s="66">
        <v>0.0947</v>
      </c>
      <c r="U70" s="66">
        <v>0.0947</v>
      </c>
      <c r="V70" s="66"/>
      <c r="W70" s="47" t="s">
        <v>52</v>
      </c>
      <c r="X70" s="47" t="s">
        <v>53</v>
      </c>
      <c r="Y70" s="47" t="s">
        <v>68</v>
      </c>
      <c r="Z70" s="57" t="s">
        <v>70</v>
      </c>
      <c r="AA70" s="57"/>
      <c r="AB70" s="57"/>
    </row>
    <row r="71" s="4" customFormat="1" ht="88" customHeight="1" spans="1:28">
      <c r="A71" s="47">
        <v>5</v>
      </c>
      <c r="B71" s="48" t="s">
        <v>114</v>
      </c>
      <c r="C71" s="47" t="s">
        <v>46</v>
      </c>
      <c r="D71" s="42" t="s">
        <v>47</v>
      </c>
      <c r="E71" s="47" t="s">
        <v>72</v>
      </c>
      <c r="F71" s="49" t="s">
        <v>197</v>
      </c>
      <c r="G71" s="44">
        <v>47.05</v>
      </c>
      <c r="H71" s="44"/>
      <c r="I71" s="44"/>
      <c r="J71" s="44"/>
      <c r="K71" s="44"/>
      <c r="L71" s="57"/>
      <c r="M71" s="51" t="s">
        <v>172</v>
      </c>
      <c r="N71" s="51" t="s">
        <v>192</v>
      </c>
      <c r="O71" s="59">
        <v>3</v>
      </c>
      <c r="P71" s="59">
        <v>21</v>
      </c>
      <c r="Q71" s="66">
        <v>0.0964</v>
      </c>
      <c r="R71" s="66">
        <v>0.0964</v>
      </c>
      <c r="S71" s="66"/>
      <c r="T71" s="66">
        <v>0.5011</v>
      </c>
      <c r="U71" s="66">
        <v>0.5011</v>
      </c>
      <c r="V71" s="66"/>
      <c r="W71" s="47" t="s">
        <v>52</v>
      </c>
      <c r="X71" s="47" t="s">
        <v>53</v>
      </c>
      <c r="Y71" s="47" t="s">
        <v>72</v>
      </c>
      <c r="Z71" s="57" t="s">
        <v>74</v>
      </c>
      <c r="AA71" s="57"/>
      <c r="AB71" s="57"/>
    </row>
    <row r="72" s="4" customFormat="1" ht="77" customHeight="1" spans="1:28">
      <c r="A72" s="47">
        <v>6</v>
      </c>
      <c r="B72" s="48" t="s">
        <v>116</v>
      </c>
      <c r="C72" s="47" t="s">
        <v>46</v>
      </c>
      <c r="D72" s="42" t="s">
        <v>47</v>
      </c>
      <c r="E72" s="47" t="s">
        <v>76</v>
      </c>
      <c r="F72" s="49" t="s">
        <v>198</v>
      </c>
      <c r="G72" s="44">
        <v>15.55</v>
      </c>
      <c r="H72" s="44"/>
      <c r="I72" s="44"/>
      <c r="J72" s="44"/>
      <c r="K72" s="44"/>
      <c r="L72" s="57"/>
      <c r="M72" s="51" t="s">
        <v>172</v>
      </c>
      <c r="N72" s="51" t="s">
        <v>192</v>
      </c>
      <c r="O72" s="59">
        <v>2</v>
      </c>
      <c r="P72" s="59">
        <v>0</v>
      </c>
      <c r="Q72" s="66">
        <v>0.0002</v>
      </c>
      <c r="R72" s="66">
        <v>0.0002</v>
      </c>
      <c r="S72" s="66"/>
      <c r="T72" s="66">
        <v>0.0011</v>
      </c>
      <c r="U72" s="66">
        <v>0.0011</v>
      </c>
      <c r="V72" s="66"/>
      <c r="W72" s="47" t="s">
        <v>52</v>
      </c>
      <c r="X72" s="47" t="s">
        <v>53</v>
      </c>
      <c r="Y72" s="47" t="s">
        <v>76</v>
      </c>
      <c r="Z72" s="57" t="s">
        <v>78</v>
      </c>
      <c r="AA72" s="57"/>
      <c r="AB72" s="57"/>
    </row>
    <row r="73" s="4" customFormat="1" ht="77" customHeight="1" spans="1:28">
      <c r="A73" s="47">
        <v>7</v>
      </c>
      <c r="B73" s="48" t="s">
        <v>118</v>
      </c>
      <c r="C73" s="47" t="s">
        <v>46</v>
      </c>
      <c r="D73" s="42" t="s">
        <v>47</v>
      </c>
      <c r="E73" s="47" t="s">
        <v>80</v>
      </c>
      <c r="F73" s="49" t="s">
        <v>199</v>
      </c>
      <c r="G73" s="44">
        <v>18.775</v>
      </c>
      <c r="H73" s="44"/>
      <c r="I73" s="44"/>
      <c r="J73" s="44"/>
      <c r="K73" s="44"/>
      <c r="L73" s="57"/>
      <c r="M73" s="51" t="s">
        <v>172</v>
      </c>
      <c r="N73" s="51" t="s">
        <v>192</v>
      </c>
      <c r="O73" s="59">
        <v>4</v>
      </c>
      <c r="P73" s="59">
        <v>2</v>
      </c>
      <c r="Q73" s="66">
        <v>0.0125</v>
      </c>
      <c r="R73" s="66">
        <v>0.0125</v>
      </c>
      <c r="S73" s="66"/>
      <c r="T73" s="66">
        <v>0.0523</v>
      </c>
      <c r="U73" s="66">
        <v>0.0523</v>
      </c>
      <c r="V73" s="66"/>
      <c r="W73" s="47" t="s">
        <v>52</v>
      </c>
      <c r="X73" s="47" t="s">
        <v>53</v>
      </c>
      <c r="Y73" s="47" t="s">
        <v>80</v>
      </c>
      <c r="Z73" s="57" t="s">
        <v>82</v>
      </c>
      <c r="AA73" s="57"/>
      <c r="AB73" s="57"/>
    </row>
    <row r="74" s="4" customFormat="1" ht="77" customHeight="1" spans="1:28">
      <c r="A74" s="47">
        <v>8</v>
      </c>
      <c r="B74" s="48" t="s">
        <v>120</v>
      </c>
      <c r="C74" s="47" t="s">
        <v>46</v>
      </c>
      <c r="D74" s="42" t="s">
        <v>47</v>
      </c>
      <c r="E74" s="47" t="s">
        <v>84</v>
      </c>
      <c r="F74" s="49" t="s">
        <v>200</v>
      </c>
      <c r="G74" s="44">
        <v>17.5</v>
      </c>
      <c r="H74" s="44"/>
      <c r="I74" s="44"/>
      <c r="J74" s="44"/>
      <c r="K74" s="44"/>
      <c r="L74" s="57"/>
      <c r="M74" s="51" t="s">
        <v>172</v>
      </c>
      <c r="N74" s="51" t="s">
        <v>192</v>
      </c>
      <c r="O74" s="59">
        <v>1</v>
      </c>
      <c r="P74" s="59">
        <v>3</v>
      </c>
      <c r="Q74" s="66">
        <v>0.008</v>
      </c>
      <c r="R74" s="66">
        <v>0.008</v>
      </c>
      <c r="S74" s="66"/>
      <c r="T74" s="66">
        <v>0.1777</v>
      </c>
      <c r="U74" s="66">
        <v>0.0417</v>
      </c>
      <c r="V74" s="66"/>
      <c r="W74" s="47" t="s">
        <v>52</v>
      </c>
      <c r="X74" s="47" t="s">
        <v>53</v>
      </c>
      <c r="Y74" s="47" t="s">
        <v>84</v>
      </c>
      <c r="Z74" s="57" t="s">
        <v>86</v>
      </c>
      <c r="AA74" s="57"/>
      <c r="AB74" s="57"/>
    </row>
    <row r="75" s="4" customFormat="1" ht="77" customHeight="1" spans="1:28">
      <c r="A75" s="47">
        <v>9</v>
      </c>
      <c r="B75" s="48" t="s">
        <v>122</v>
      </c>
      <c r="C75" s="47" t="s">
        <v>46</v>
      </c>
      <c r="D75" s="42" t="s">
        <v>47</v>
      </c>
      <c r="E75" s="47" t="s">
        <v>123</v>
      </c>
      <c r="F75" s="49" t="s">
        <v>201</v>
      </c>
      <c r="G75" s="44">
        <v>19.025</v>
      </c>
      <c r="H75" s="44"/>
      <c r="I75" s="44"/>
      <c r="J75" s="44"/>
      <c r="K75" s="44"/>
      <c r="L75" s="57"/>
      <c r="M75" s="51" t="s">
        <v>172</v>
      </c>
      <c r="N75" s="51" t="s">
        <v>192</v>
      </c>
      <c r="O75" s="59">
        <v>6</v>
      </c>
      <c r="P75" s="59">
        <v>4</v>
      </c>
      <c r="Q75" s="66">
        <v>0.0671</v>
      </c>
      <c r="R75" s="66">
        <v>0.0671</v>
      </c>
      <c r="S75" s="66"/>
      <c r="T75" s="66">
        <v>0.1912</v>
      </c>
      <c r="U75" s="66">
        <v>0.1912</v>
      </c>
      <c r="V75" s="66"/>
      <c r="W75" s="47" t="s">
        <v>52</v>
      </c>
      <c r="X75" s="47" t="s">
        <v>53</v>
      </c>
      <c r="Y75" s="47" t="s">
        <v>123</v>
      </c>
      <c r="Z75" s="57" t="s">
        <v>125</v>
      </c>
      <c r="AA75" s="57"/>
      <c r="AB75" s="57"/>
    </row>
    <row r="76" s="4" customFormat="1" ht="77" customHeight="1" spans="1:28">
      <c r="A76" s="47">
        <v>10</v>
      </c>
      <c r="B76" s="48" t="s">
        <v>126</v>
      </c>
      <c r="C76" s="47" t="s">
        <v>46</v>
      </c>
      <c r="D76" s="42" t="s">
        <v>47</v>
      </c>
      <c r="E76" s="47" t="s">
        <v>88</v>
      </c>
      <c r="F76" s="49" t="s">
        <v>202</v>
      </c>
      <c r="G76" s="44">
        <v>23.05</v>
      </c>
      <c r="H76" s="44"/>
      <c r="I76" s="44"/>
      <c r="J76" s="44"/>
      <c r="K76" s="44"/>
      <c r="L76" s="57"/>
      <c r="M76" s="51" t="s">
        <v>172</v>
      </c>
      <c r="N76" s="51" t="s">
        <v>192</v>
      </c>
      <c r="O76" s="59">
        <v>2</v>
      </c>
      <c r="P76" s="59">
        <v>2</v>
      </c>
      <c r="Q76" s="66">
        <v>0.0102</v>
      </c>
      <c r="R76" s="66">
        <v>0.0102</v>
      </c>
      <c r="S76" s="66"/>
      <c r="T76" s="66">
        <v>0.0523</v>
      </c>
      <c r="U76" s="66">
        <v>0.0523</v>
      </c>
      <c r="V76" s="66"/>
      <c r="W76" s="47" t="s">
        <v>52</v>
      </c>
      <c r="X76" s="47" t="s">
        <v>53</v>
      </c>
      <c r="Y76" s="47" t="s">
        <v>88</v>
      </c>
      <c r="Z76" s="57" t="s">
        <v>90</v>
      </c>
      <c r="AA76" s="57"/>
      <c r="AB76" s="57"/>
    </row>
    <row r="77" s="4" customFormat="1" ht="77" customHeight="1" spans="1:28">
      <c r="A77" s="47">
        <v>11</v>
      </c>
      <c r="B77" s="48" t="s">
        <v>130</v>
      </c>
      <c r="C77" s="47" t="s">
        <v>46</v>
      </c>
      <c r="D77" s="42" t="s">
        <v>47</v>
      </c>
      <c r="E77" s="47" t="s">
        <v>96</v>
      </c>
      <c r="F77" s="49" t="s">
        <v>203</v>
      </c>
      <c r="G77" s="44">
        <v>50.45</v>
      </c>
      <c r="H77" s="44"/>
      <c r="I77" s="44"/>
      <c r="J77" s="44"/>
      <c r="K77" s="44"/>
      <c r="L77" s="57"/>
      <c r="M77" s="51" t="s">
        <v>172</v>
      </c>
      <c r="N77" s="51" t="s">
        <v>192</v>
      </c>
      <c r="O77" s="59">
        <v>5</v>
      </c>
      <c r="P77" s="59">
        <v>5</v>
      </c>
      <c r="Q77" s="66">
        <v>0.0618</v>
      </c>
      <c r="R77" s="66">
        <v>0.0618</v>
      </c>
      <c r="S77" s="66"/>
      <c r="T77" s="66">
        <v>0.0912</v>
      </c>
      <c r="U77" s="66">
        <v>0.0912</v>
      </c>
      <c r="V77" s="66"/>
      <c r="W77" s="47" t="s">
        <v>52</v>
      </c>
      <c r="X77" s="47" t="s">
        <v>53</v>
      </c>
      <c r="Y77" s="47" t="s">
        <v>96</v>
      </c>
      <c r="Z77" s="57" t="s">
        <v>98</v>
      </c>
      <c r="AA77" s="57"/>
      <c r="AB77" s="57"/>
    </row>
    <row r="78" s="4" customFormat="1" ht="65" customHeight="1" spans="1:28">
      <c r="A78" s="47">
        <v>12</v>
      </c>
      <c r="B78" s="48" t="s">
        <v>132</v>
      </c>
      <c r="C78" s="47" t="s">
        <v>46</v>
      </c>
      <c r="D78" s="42" t="s">
        <v>47</v>
      </c>
      <c r="E78" s="47" t="s">
        <v>133</v>
      </c>
      <c r="F78" s="49" t="s">
        <v>204</v>
      </c>
      <c r="G78" s="44">
        <v>5.075</v>
      </c>
      <c r="H78" s="44"/>
      <c r="I78" s="44"/>
      <c r="J78" s="44"/>
      <c r="K78" s="44"/>
      <c r="L78" s="57"/>
      <c r="M78" s="51" t="s">
        <v>172</v>
      </c>
      <c r="N78" s="51" t="s">
        <v>192</v>
      </c>
      <c r="O78" s="59">
        <v>3</v>
      </c>
      <c r="P78" s="59"/>
      <c r="Q78" s="66">
        <v>0.0027</v>
      </c>
      <c r="R78" s="66">
        <v>0.0027</v>
      </c>
      <c r="S78" s="66"/>
      <c r="T78" s="66">
        <v>0.0158</v>
      </c>
      <c r="U78" s="66">
        <v>0.0158</v>
      </c>
      <c r="V78" s="66"/>
      <c r="W78" s="47" t="s">
        <v>52</v>
      </c>
      <c r="X78" s="47" t="s">
        <v>53</v>
      </c>
      <c r="Y78" s="47" t="s">
        <v>133</v>
      </c>
      <c r="Z78" s="57" t="s">
        <v>135</v>
      </c>
      <c r="AA78" s="57"/>
      <c r="AB78" s="57"/>
    </row>
    <row r="79" s="4" customFormat="1" ht="66" customHeight="1" spans="1:28">
      <c r="A79" s="47">
        <v>13</v>
      </c>
      <c r="B79" s="48" t="s">
        <v>136</v>
      </c>
      <c r="C79" s="47" t="s">
        <v>46</v>
      </c>
      <c r="D79" s="42" t="s">
        <v>47</v>
      </c>
      <c r="E79" s="47" t="s">
        <v>100</v>
      </c>
      <c r="F79" s="49" t="s">
        <v>205</v>
      </c>
      <c r="G79" s="44">
        <v>55.15</v>
      </c>
      <c r="H79" s="44"/>
      <c r="I79" s="44"/>
      <c r="J79" s="44"/>
      <c r="K79" s="44"/>
      <c r="L79" s="57"/>
      <c r="M79" s="51" t="s">
        <v>172</v>
      </c>
      <c r="N79" s="51" t="s">
        <v>192</v>
      </c>
      <c r="O79" s="59">
        <v>8</v>
      </c>
      <c r="P79" s="59">
        <v>5</v>
      </c>
      <c r="Q79" s="66">
        <v>0.0829</v>
      </c>
      <c r="R79" s="66">
        <v>0.0829</v>
      </c>
      <c r="S79" s="66"/>
      <c r="T79" s="66">
        <v>0.4079</v>
      </c>
      <c r="U79" s="66">
        <v>0.4079</v>
      </c>
      <c r="V79" s="66"/>
      <c r="W79" s="47" t="s">
        <v>52</v>
      </c>
      <c r="X79" s="47" t="s">
        <v>53</v>
      </c>
      <c r="Y79" s="47" t="s">
        <v>100</v>
      </c>
      <c r="Z79" s="57" t="s">
        <v>102</v>
      </c>
      <c r="AA79" s="57"/>
      <c r="AB79" s="57"/>
    </row>
    <row r="80" s="4" customFormat="1" ht="72" customHeight="1" spans="1:28">
      <c r="A80" s="45">
        <v>2.3</v>
      </c>
      <c r="B80" s="43" t="s">
        <v>138</v>
      </c>
      <c r="C80" s="47"/>
      <c r="D80" s="42"/>
      <c r="E80" s="45"/>
      <c r="F80" s="43" t="s">
        <v>206</v>
      </c>
      <c r="G80" s="44">
        <f>SUM(G81:G82)</f>
        <v>29.66</v>
      </c>
      <c r="H80" s="44">
        <v>29.66</v>
      </c>
      <c r="I80" s="44"/>
      <c r="J80" s="44"/>
      <c r="K80" s="44"/>
      <c r="L80" s="57" t="s">
        <v>207</v>
      </c>
      <c r="M80" s="41"/>
      <c r="N80" s="41"/>
      <c r="O80" s="70">
        <f t="shared" ref="O80:V80" si="19">SUM(O81:O82)</f>
        <v>9</v>
      </c>
      <c r="P80" s="70">
        <f t="shared" si="19"/>
        <v>4</v>
      </c>
      <c r="Q80" s="68">
        <f t="shared" si="19"/>
        <v>0.0398</v>
      </c>
      <c r="R80" s="68">
        <f t="shared" si="19"/>
        <v>0.0398</v>
      </c>
      <c r="S80" s="68">
        <f t="shared" si="19"/>
        <v>0</v>
      </c>
      <c r="T80" s="68">
        <f t="shared" si="19"/>
        <v>0.2739</v>
      </c>
      <c r="U80" s="68">
        <f t="shared" si="19"/>
        <v>0.2739</v>
      </c>
      <c r="V80" s="68">
        <f t="shared" si="19"/>
        <v>0</v>
      </c>
      <c r="W80" s="47"/>
      <c r="X80" s="45"/>
      <c r="Y80" s="45"/>
      <c r="Z80" s="57"/>
      <c r="AA80" s="57"/>
      <c r="AB80" s="57"/>
    </row>
    <row r="81" s="4" customFormat="1" ht="77" customHeight="1" spans="1:28">
      <c r="A81" s="47">
        <v>1</v>
      </c>
      <c r="B81" s="48" t="s">
        <v>141</v>
      </c>
      <c r="C81" s="47" t="s">
        <v>46</v>
      </c>
      <c r="D81" s="42" t="s">
        <v>47</v>
      </c>
      <c r="E81" s="47" t="s">
        <v>123</v>
      </c>
      <c r="F81" s="49" t="s">
        <v>208</v>
      </c>
      <c r="G81" s="44">
        <v>28.74</v>
      </c>
      <c r="H81" s="44"/>
      <c r="I81" s="44"/>
      <c r="J81" s="44"/>
      <c r="K81" s="44"/>
      <c r="L81" s="57"/>
      <c r="M81" s="51" t="s">
        <v>209</v>
      </c>
      <c r="N81" s="51" t="s">
        <v>210</v>
      </c>
      <c r="O81" s="59">
        <v>8</v>
      </c>
      <c r="P81" s="59">
        <v>4</v>
      </c>
      <c r="Q81" s="66">
        <v>0.0275</v>
      </c>
      <c r="R81" s="66">
        <v>0.0275</v>
      </c>
      <c r="S81" s="66"/>
      <c r="T81" s="66">
        <v>0.2199</v>
      </c>
      <c r="U81" s="66">
        <v>0.2199</v>
      </c>
      <c r="V81" s="66"/>
      <c r="W81" s="47" t="s">
        <v>52</v>
      </c>
      <c r="X81" s="47" t="s">
        <v>53</v>
      </c>
      <c r="Y81" s="47" t="s">
        <v>123</v>
      </c>
      <c r="Z81" s="57" t="s">
        <v>125</v>
      </c>
      <c r="AA81" s="57"/>
      <c r="AB81" s="57"/>
    </row>
    <row r="82" s="4" customFormat="1" ht="77" customHeight="1" spans="1:28">
      <c r="A82" s="47">
        <v>2</v>
      </c>
      <c r="B82" s="48" t="s">
        <v>211</v>
      </c>
      <c r="C82" s="47" t="s">
        <v>46</v>
      </c>
      <c r="D82" s="42" t="s">
        <v>47</v>
      </c>
      <c r="E82" s="47" t="s">
        <v>92</v>
      </c>
      <c r="F82" s="49" t="s">
        <v>212</v>
      </c>
      <c r="G82" s="44">
        <v>0.92</v>
      </c>
      <c r="H82" s="44"/>
      <c r="I82" s="44"/>
      <c r="J82" s="44"/>
      <c r="K82" s="44"/>
      <c r="L82" s="57"/>
      <c r="M82" s="51" t="s">
        <v>209</v>
      </c>
      <c r="N82" s="51" t="s">
        <v>210</v>
      </c>
      <c r="O82" s="59">
        <v>1</v>
      </c>
      <c r="P82" s="59">
        <v>0</v>
      </c>
      <c r="Q82" s="66">
        <v>0.0123</v>
      </c>
      <c r="R82" s="66">
        <v>0.0123</v>
      </c>
      <c r="S82" s="66"/>
      <c r="T82" s="66">
        <v>0.054</v>
      </c>
      <c r="U82" s="66">
        <v>0.054</v>
      </c>
      <c r="V82" s="66"/>
      <c r="W82" s="47" t="s">
        <v>52</v>
      </c>
      <c r="X82" s="47" t="s">
        <v>53</v>
      </c>
      <c r="Y82" s="47" t="s">
        <v>92</v>
      </c>
      <c r="Z82" s="57" t="s">
        <v>94</v>
      </c>
      <c r="AA82" s="57"/>
      <c r="AB82" s="57"/>
    </row>
    <row r="83" s="4" customFormat="1" ht="61" customHeight="1" spans="1:28">
      <c r="A83" s="45">
        <v>2.4</v>
      </c>
      <c r="B83" s="46" t="s">
        <v>145</v>
      </c>
      <c r="C83" s="47"/>
      <c r="D83" s="42"/>
      <c r="E83" s="41"/>
      <c r="F83" s="46" t="s">
        <v>213</v>
      </c>
      <c r="G83" s="44">
        <f>SUM(G84:G87)</f>
        <v>16</v>
      </c>
      <c r="H83" s="44">
        <v>16</v>
      </c>
      <c r="I83" s="44"/>
      <c r="J83" s="44"/>
      <c r="K83" s="44"/>
      <c r="L83" s="57" t="s">
        <v>214</v>
      </c>
      <c r="M83" s="41"/>
      <c r="N83" s="41"/>
      <c r="O83" s="41">
        <f t="shared" ref="O83:V83" si="20">SUM(O84:O87)</f>
        <v>4</v>
      </c>
      <c r="P83" s="41">
        <f t="shared" si="20"/>
        <v>1</v>
      </c>
      <c r="Q83" s="66">
        <f t="shared" si="20"/>
        <v>0.0505</v>
      </c>
      <c r="R83" s="66">
        <f t="shared" si="20"/>
        <v>0.0505</v>
      </c>
      <c r="S83" s="66">
        <f t="shared" si="20"/>
        <v>0</v>
      </c>
      <c r="T83" s="66">
        <f t="shared" si="20"/>
        <v>0.2734</v>
      </c>
      <c r="U83" s="66">
        <f t="shared" si="20"/>
        <v>0.2734</v>
      </c>
      <c r="V83" s="66">
        <f t="shared" si="20"/>
        <v>0</v>
      </c>
      <c r="W83" s="47"/>
      <c r="X83" s="45"/>
      <c r="Y83" s="45"/>
      <c r="Z83" s="57"/>
      <c r="AA83" s="57"/>
      <c r="AB83" s="57"/>
    </row>
    <row r="84" s="4" customFormat="1" ht="66" customHeight="1" spans="1:28">
      <c r="A84" s="47">
        <v>1</v>
      </c>
      <c r="B84" s="48" t="s">
        <v>215</v>
      </c>
      <c r="C84" s="47" t="s">
        <v>46</v>
      </c>
      <c r="D84" s="42" t="s">
        <v>47</v>
      </c>
      <c r="E84" s="47" t="s">
        <v>48</v>
      </c>
      <c r="F84" s="49" t="s">
        <v>216</v>
      </c>
      <c r="G84" s="44">
        <v>1.6</v>
      </c>
      <c r="H84" s="44"/>
      <c r="I84" s="44"/>
      <c r="J84" s="44"/>
      <c r="K84" s="44"/>
      <c r="L84" s="57"/>
      <c r="M84" s="51" t="s">
        <v>217</v>
      </c>
      <c r="N84" s="51" t="s">
        <v>218</v>
      </c>
      <c r="O84" s="59">
        <v>2</v>
      </c>
      <c r="P84" s="59">
        <v>0</v>
      </c>
      <c r="Q84" s="66">
        <f>R84</f>
        <v>0.0002</v>
      </c>
      <c r="R84" s="66">
        <v>0.0002</v>
      </c>
      <c r="S84" s="66"/>
      <c r="T84" s="66">
        <f>U84</f>
        <v>0.0012</v>
      </c>
      <c r="U84" s="66">
        <v>0.0012</v>
      </c>
      <c r="V84" s="66"/>
      <c r="W84" s="47" t="s">
        <v>52</v>
      </c>
      <c r="X84" s="47" t="s">
        <v>53</v>
      </c>
      <c r="Y84" s="47" t="s">
        <v>48</v>
      </c>
      <c r="Z84" s="57" t="s">
        <v>54</v>
      </c>
      <c r="AA84" s="57"/>
      <c r="AB84" s="57"/>
    </row>
    <row r="85" s="4" customFormat="1" ht="73" customHeight="1" spans="1:28">
      <c r="A85" s="47">
        <v>2</v>
      </c>
      <c r="B85" s="48" t="s">
        <v>219</v>
      </c>
      <c r="C85" s="47" t="s">
        <v>46</v>
      </c>
      <c r="D85" s="42" t="s">
        <v>47</v>
      </c>
      <c r="E85" s="47" t="s">
        <v>56</v>
      </c>
      <c r="F85" s="49" t="s">
        <v>220</v>
      </c>
      <c r="G85" s="44">
        <v>3.2</v>
      </c>
      <c r="H85" s="44"/>
      <c r="I85" s="44"/>
      <c r="J85" s="44"/>
      <c r="K85" s="44"/>
      <c r="L85" s="57"/>
      <c r="M85" s="51" t="s">
        <v>217</v>
      </c>
      <c r="N85" s="51" t="s">
        <v>218</v>
      </c>
      <c r="O85" s="59">
        <v>1</v>
      </c>
      <c r="P85" s="59">
        <v>0</v>
      </c>
      <c r="Q85" s="66">
        <v>0.0476</v>
      </c>
      <c r="R85" s="66">
        <v>0.0476</v>
      </c>
      <c r="S85" s="66"/>
      <c r="T85" s="66">
        <v>0.2563</v>
      </c>
      <c r="U85" s="66">
        <v>0.2563</v>
      </c>
      <c r="V85" s="66"/>
      <c r="W85" s="47" t="s">
        <v>52</v>
      </c>
      <c r="X85" s="47" t="s">
        <v>53</v>
      </c>
      <c r="Y85" s="47" t="s">
        <v>56</v>
      </c>
      <c r="Z85" s="57" t="s">
        <v>58</v>
      </c>
      <c r="AA85" s="57"/>
      <c r="AB85" s="57"/>
    </row>
    <row r="86" s="4" customFormat="1" ht="73" customHeight="1" spans="1:28">
      <c r="A86" s="47">
        <v>3</v>
      </c>
      <c r="B86" s="48" t="s">
        <v>148</v>
      </c>
      <c r="C86" s="47" t="s">
        <v>46</v>
      </c>
      <c r="D86" s="42" t="s">
        <v>47</v>
      </c>
      <c r="E86" s="47" t="s">
        <v>92</v>
      </c>
      <c r="F86" s="49" t="s">
        <v>221</v>
      </c>
      <c r="G86" s="44">
        <v>9.6</v>
      </c>
      <c r="H86" s="44"/>
      <c r="I86" s="44"/>
      <c r="J86" s="44"/>
      <c r="K86" s="44"/>
      <c r="L86" s="57"/>
      <c r="M86" s="51" t="s">
        <v>217</v>
      </c>
      <c r="N86" s="51" t="s">
        <v>218</v>
      </c>
      <c r="O86" s="59">
        <v>0</v>
      </c>
      <c r="P86" s="59">
        <v>1</v>
      </c>
      <c r="Q86" s="66">
        <v>0.002</v>
      </c>
      <c r="R86" s="66">
        <v>0.002</v>
      </c>
      <c r="S86" s="66"/>
      <c r="T86" s="66">
        <v>0.0116</v>
      </c>
      <c r="U86" s="66">
        <v>0.0116</v>
      </c>
      <c r="V86" s="66"/>
      <c r="W86" s="47" t="s">
        <v>52</v>
      </c>
      <c r="X86" s="47" t="s">
        <v>53</v>
      </c>
      <c r="Y86" s="47" t="s">
        <v>92</v>
      </c>
      <c r="Z86" s="57" t="s">
        <v>94</v>
      </c>
      <c r="AA86" s="57"/>
      <c r="AB86" s="57"/>
    </row>
    <row r="87" s="4" customFormat="1" ht="73" customHeight="1" spans="1:28">
      <c r="A87" s="47">
        <v>4</v>
      </c>
      <c r="B87" s="48" t="s">
        <v>151</v>
      </c>
      <c r="C87" s="47" t="s">
        <v>46</v>
      </c>
      <c r="D87" s="42" t="s">
        <v>47</v>
      </c>
      <c r="E87" s="47" t="s">
        <v>96</v>
      </c>
      <c r="F87" s="49" t="s">
        <v>222</v>
      </c>
      <c r="G87" s="44">
        <v>1.6</v>
      </c>
      <c r="H87" s="44"/>
      <c r="I87" s="44"/>
      <c r="J87" s="44"/>
      <c r="K87" s="44"/>
      <c r="L87" s="57"/>
      <c r="M87" s="51" t="s">
        <v>217</v>
      </c>
      <c r="N87" s="51" t="s">
        <v>218</v>
      </c>
      <c r="O87" s="59">
        <v>1</v>
      </c>
      <c r="P87" s="59">
        <v>0</v>
      </c>
      <c r="Q87" s="66">
        <v>0.0007</v>
      </c>
      <c r="R87" s="66">
        <v>0.0007</v>
      </c>
      <c r="S87" s="66"/>
      <c r="T87" s="66">
        <v>0.0043</v>
      </c>
      <c r="U87" s="66">
        <v>0.0043</v>
      </c>
      <c r="V87" s="66"/>
      <c r="W87" s="47" t="s">
        <v>52</v>
      </c>
      <c r="X87" s="47" t="s">
        <v>53</v>
      </c>
      <c r="Y87" s="47" t="s">
        <v>96</v>
      </c>
      <c r="Z87" s="57" t="s">
        <v>98</v>
      </c>
      <c r="AA87" s="57"/>
      <c r="AB87" s="57"/>
    </row>
    <row r="88" s="4" customFormat="1" ht="61" customHeight="1" spans="1:28">
      <c r="A88" s="45">
        <v>2.5</v>
      </c>
      <c r="B88" s="46" t="s">
        <v>223</v>
      </c>
      <c r="C88" s="47"/>
      <c r="D88" s="42"/>
      <c r="E88" s="41"/>
      <c r="F88" s="46" t="s">
        <v>224</v>
      </c>
      <c r="G88" s="44">
        <f>SUM(G89:G90)</f>
        <v>1</v>
      </c>
      <c r="H88" s="44">
        <v>1</v>
      </c>
      <c r="I88" s="44"/>
      <c r="J88" s="44"/>
      <c r="K88" s="44"/>
      <c r="L88" s="57" t="s">
        <v>225</v>
      </c>
      <c r="M88" s="41"/>
      <c r="N88" s="41"/>
      <c r="O88" s="58">
        <f t="shared" ref="O88:V88" si="21">SUM(O89:O90)</f>
        <v>1</v>
      </c>
      <c r="P88" s="58">
        <f t="shared" si="21"/>
        <v>1</v>
      </c>
      <c r="Q88" s="66">
        <f t="shared" si="21"/>
        <v>0.0012</v>
      </c>
      <c r="R88" s="66">
        <f t="shared" si="21"/>
        <v>0.0012</v>
      </c>
      <c r="S88" s="66">
        <f t="shared" si="21"/>
        <v>0</v>
      </c>
      <c r="T88" s="66">
        <f t="shared" si="21"/>
        <v>0.007</v>
      </c>
      <c r="U88" s="66">
        <f t="shared" si="21"/>
        <v>0.007</v>
      </c>
      <c r="V88" s="66">
        <f t="shared" si="21"/>
        <v>0</v>
      </c>
      <c r="W88" s="47"/>
      <c r="X88" s="45"/>
      <c r="Y88" s="45"/>
      <c r="Z88" s="57"/>
      <c r="AA88" s="57"/>
      <c r="AB88" s="57"/>
    </row>
    <row r="89" s="4" customFormat="1" ht="61" customHeight="1" spans="1:28">
      <c r="A89" s="47">
        <v>1</v>
      </c>
      <c r="B89" s="48" t="s">
        <v>226</v>
      </c>
      <c r="C89" s="47" t="s">
        <v>46</v>
      </c>
      <c r="D89" s="42" t="s">
        <v>47</v>
      </c>
      <c r="E89" s="47" t="s">
        <v>80</v>
      </c>
      <c r="F89" s="49" t="s">
        <v>227</v>
      </c>
      <c r="G89" s="44">
        <v>0.5</v>
      </c>
      <c r="H89" s="44"/>
      <c r="I89" s="44"/>
      <c r="J89" s="44"/>
      <c r="K89" s="44"/>
      <c r="L89" s="57"/>
      <c r="M89" s="51" t="s">
        <v>228</v>
      </c>
      <c r="N89" s="51" t="s">
        <v>229</v>
      </c>
      <c r="O89" s="59">
        <v>1</v>
      </c>
      <c r="P89" s="59">
        <v>0</v>
      </c>
      <c r="Q89" s="66">
        <v>0.0007</v>
      </c>
      <c r="R89" s="66">
        <v>0.0007</v>
      </c>
      <c r="S89" s="66"/>
      <c r="T89" s="66">
        <v>0.0039</v>
      </c>
      <c r="U89" s="66">
        <v>0.0039</v>
      </c>
      <c r="V89" s="66"/>
      <c r="W89" s="47" t="s">
        <v>52</v>
      </c>
      <c r="X89" s="47" t="s">
        <v>53</v>
      </c>
      <c r="Y89" s="47" t="s">
        <v>80</v>
      </c>
      <c r="Z89" s="57" t="s">
        <v>82</v>
      </c>
      <c r="AA89" s="57"/>
      <c r="AB89" s="57"/>
    </row>
    <row r="90" s="4" customFormat="1" ht="61" customHeight="1" spans="1:28">
      <c r="A90" s="47">
        <v>2</v>
      </c>
      <c r="B90" s="48" t="s">
        <v>230</v>
      </c>
      <c r="C90" s="47" t="s">
        <v>46</v>
      </c>
      <c r="D90" s="42" t="s">
        <v>47</v>
      </c>
      <c r="E90" s="47" t="s">
        <v>100</v>
      </c>
      <c r="F90" s="49" t="s">
        <v>231</v>
      </c>
      <c r="G90" s="44">
        <v>0.5</v>
      </c>
      <c r="H90" s="44"/>
      <c r="I90" s="44"/>
      <c r="J90" s="44"/>
      <c r="K90" s="44"/>
      <c r="L90" s="57"/>
      <c r="M90" s="51" t="s">
        <v>228</v>
      </c>
      <c r="N90" s="51" t="s">
        <v>229</v>
      </c>
      <c r="O90" s="59">
        <v>0</v>
      </c>
      <c r="P90" s="59">
        <v>1</v>
      </c>
      <c r="Q90" s="66">
        <v>0.0005</v>
      </c>
      <c r="R90" s="66">
        <v>0.0005</v>
      </c>
      <c r="S90" s="66"/>
      <c r="T90" s="66">
        <v>0.0031</v>
      </c>
      <c r="U90" s="66">
        <v>0.0031</v>
      </c>
      <c r="V90" s="66"/>
      <c r="W90" s="47" t="s">
        <v>52</v>
      </c>
      <c r="X90" s="47" t="s">
        <v>53</v>
      </c>
      <c r="Y90" s="47" t="s">
        <v>100</v>
      </c>
      <c r="Z90" s="57" t="s">
        <v>102</v>
      </c>
      <c r="AA90" s="57"/>
      <c r="AB90" s="57"/>
    </row>
    <row r="91" s="4" customFormat="1" ht="60" customHeight="1" spans="1:28">
      <c r="A91" s="45">
        <v>2.6</v>
      </c>
      <c r="B91" s="46" t="s">
        <v>153</v>
      </c>
      <c r="C91" s="47"/>
      <c r="D91" s="42"/>
      <c r="E91" s="41"/>
      <c r="F91" s="43" t="s">
        <v>232</v>
      </c>
      <c r="G91" s="44">
        <f>SUM(G92:G94)</f>
        <v>44.1</v>
      </c>
      <c r="H91" s="44">
        <v>44.1</v>
      </c>
      <c r="I91" s="44"/>
      <c r="J91" s="44"/>
      <c r="K91" s="44"/>
      <c r="L91" s="57" t="s">
        <v>233</v>
      </c>
      <c r="M91" s="41"/>
      <c r="N91" s="41"/>
      <c r="O91" s="41">
        <f t="shared" ref="O91:V91" si="22">SUM(O92:O94)</f>
        <v>2</v>
      </c>
      <c r="P91" s="41">
        <f t="shared" si="22"/>
        <v>1</v>
      </c>
      <c r="Q91" s="66">
        <f t="shared" si="22"/>
        <v>0.0088</v>
      </c>
      <c r="R91" s="66">
        <f t="shared" si="22"/>
        <v>0.0088</v>
      </c>
      <c r="S91" s="66">
        <f t="shared" si="22"/>
        <v>0</v>
      </c>
      <c r="T91" s="66">
        <f t="shared" si="22"/>
        <v>0.0227</v>
      </c>
      <c r="U91" s="66">
        <f t="shared" si="22"/>
        <v>0.0227</v>
      </c>
      <c r="V91" s="66">
        <f t="shared" si="22"/>
        <v>0</v>
      </c>
      <c r="W91" s="47"/>
      <c r="X91" s="45"/>
      <c r="Y91" s="45"/>
      <c r="Z91" s="57"/>
      <c r="AA91" s="57"/>
      <c r="AB91" s="57"/>
    </row>
    <row r="92" s="4" customFormat="1" ht="54" customHeight="1" spans="1:28">
      <c r="A92" s="47">
        <v>1</v>
      </c>
      <c r="B92" s="48" t="s">
        <v>156</v>
      </c>
      <c r="C92" s="47" t="s">
        <v>46</v>
      </c>
      <c r="D92" s="42" t="s">
        <v>47</v>
      </c>
      <c r="E92" s="47" t="s">
        <v>48</v>
      </c>
      <c r="F92" s="49" t="s">
        <v>234</v>
      </c>
      <c r="G92" s="44">
        <v>25.5</v>
      </c>
      <c r="H92" s="44"/>
      <c r="I92" s="44"/>
      <c r="J92" s="44"/>
      <c r="K92" s="44"/>
      <c r="L92" s="57"/>
      <c r="M92" s="51" t="s">
        <v>235</v>
      </c>
      <c r="N92" s="51" t="s">
        <v>229</v>
      </c>
      <c r="O92" s="59">
        <v>1</v>
      </c>
      <c r="P92" s="59">
        <v>0</v>
      </c>
      <c r="Q92" s="66">
        <f>R92</f>
        <v>0.007</v>
      </c>
      <c r="R92" s="66">
        <v>0.007</v>
      </c>
      <c r="S92" s="66"/>
      <c r="T92" s="66">
        <f>U92</f>
        <v>0.0156</v>
      </c>
      <c r="U92" s="66">
        <v>0.0156</v>
      </c>
      <c r="V92" s="66"/>
      <c r="W92" s="47" t="s">
        <v>52</v>
      </c>
      <c r="X92" s="47" t="s">
        <v>53</v>
      </c>
      <c r="Y92" s="47" t="s">
        <v>48</v>
      </c>
      <c r="Z92" s="57" t="s">
        <v>54</v>
      </c>
      <c r="AA92" s="57"/>
      <c r="AB92" s="57"/>
    </row>
    <row r="93" s="4" customFormat="1" ht="54" customHeight="1" spans="1:28">
      <c r="A93" s="47">
        <v>2</v>
      </c>
      <c r="B93" s="48" t="s">
        <v>160</v>
      </c>
      <c r="C93" s="47" t="s">
        <v>46</v>
      </c>
      <c r="D93" s="42" t="s">
        <v>47</v>
      </c>
      <c r="E93" s="47" t="s">
        <v>72</v>
      </c>
      <c r="F93" s="49" t="s">
        <v>236</v>
      </c>
      <c r="G93" s="44">
        <v>17</v>
      </c>
      <c r="H93" s="44"/>
      <c r="I93" s="44"/>
      <c r="J93" s="44"/>
      <c r="K93" s="44"/>
      <c r="L93" s="57"/>
      <c r="M93" s="51" t="s">
        <v>235</v>
      </c>
      <c r="N93" s="51" t="s">
        <v>229</v>
      </c>
      <c r="O93" s="59">
        <v>0</v>
      </c>
      <c r="P93" s="59">
        <v>1</v>
      </c>
      <c r="Q93" s="66">
        <v>0.0003</v>
      </c>
      <c r="R93" s="66">
        <v>0.0003</v>
      </c>
      <c r="S93" s="66"/>
      <c r="T93" s="66">
        <v>0.0009</v>
      </c>
      <c r="U93" s="66">
        <v>0.0009</v>
      </c>
      <c r="V93" s="66"/>
      <c r="W93" s="47" t="s">
        <v>52</v>
      </c>
      <c r="X93" s="47" t="s">
        <v>53</v>
      </c>
      <c r="Y93" s="47" t="s">
        <v>72</v>
      </c>
      <c r="Z93" s="57" t="s">
        <v>74</v>
      </c>
      <c r="AA93" s="57"/>
      <c r="AB93" s="57"/>
    </row>
    <row r="94" s="4" customFormat="1" ht="54" customHeight="1" spans="1:28">
      <c r="A94" s="47">
        <v>3</v>
      </c>
      <c r="B94" s="48" t="s">
        <v>237</v>
      </c>
      <c r="C94" s="47" t="s">
        <v>46</v>
      </c>
      <c r="D94" s="42" t="s">
        <v>47</v>
      </c>
      <c r="E94" s="47" t="s">
        <v>80</v>
      </c>
      <c r="F94" s="49" t="s">
        <v>238</v>
      </c>
      <c r="G94" s="44">
        <v>1.6</v>
      </c>
      <c r="H94" s="44"/>
      <c r="I94" s="44"/>
      <c r="J94" s="44"/>
      <c r="K94" s="44"/>
      <c r="L94" s="57"/>
      <c r="M94" s="51" t="s">
        <v>235</v>
      </c>
      <c r="N94" s="51" t="s">
        <v>229</v>
      </c>
      <c r="O94" s="59">
        <v>1</v>
      </c>
      <c r="P94" s="59">
        <v>0</v>
      </c>
      <c r="Q94" s="66">
        <v>0.0015</v>
      </c>
      <c r="R94" s="66">
        <v>0.0015</v>
      </c>
      <c r="S94" s="66"/>
      <c r="T94" s="66">
        <v>0.0062</v>
      </c>
      <c r="U94" s="66">
        <v>0.0062</v>
      </c>
      <c r="V94" s="66"/>
      <c r="W94" s="47" t="s">
        <v>52</v>
      </c>
      <c r="X94" s="47" t="s">
        <v>53</v>
      </c>
      <c r="Y94" s="47" t="s">
        <v>80</v>
      </c>
      <c r="Z94" s="57" t="s">
        <v>82</v>
      </c>
      <c r="AA94" s="57"/>
      <c r="AB94" s="57"/>
    </row>
    <row r="95" s="4" customFormat="1" ht="39" customHeight="1" spans="1:28">
      <c r="A95" s="45" t="s">
        <v>239</v>
      </c>
      <c r="B95" s="43" t="s">
        <v>240</v>
      </c>
      <c r="C95" s="45"/>
      <c r="D95" s="42"/>
      <c r="E95" s="45"/>
      <c r="F95" s="46" t="s">
        <v>241</v>
      </c>
      <c r="G95" s="44">
        <f t="shared" ref="G95:I95" si="23">G96+G111+G126+G128</f>
        <v>773.842</v>
      </c>
      <c r="H95" s="44">
        <f t="shared" si="23"/>
        <v>773.842</v>
      </c>
      <c r="I95" s="44">
        <f t="shared" si="23"/>
        <v>0</v>
      </c>
      <c r="J95" s="44">
        <f t="shared" ref="J95:V95" si="24">J96+J111+J126+J128</f>
        <v>0</v>
      </c>
      <c r="K95" s="44">
        <f t="shared" si="24"/>
        <v>0</v>
      </c>
      <c r="L95" s="57"/>
      <c r="M95" s="41"/>
      <c r="N95" s="41"/>
      <c r="O95" s="58">
        <f t="shared" si="24"/>
        <v>162</v>
      </c>
      <c r="P95" s="58">
        <f t="shared" si="24"/>
        <v>119</v>
      </c>
      <c r="Q95" s="66">
        <f t="shared" si="24"/>
        <v>1.2819</v>
      </c>
      <c r="R95" s="66">
        <f t="shared" si="24"/>
        <v>0</v>
      </c>
      <c r="S95" s="66">
        <f t="shared" si="24"/>
        <v>1.2356</v>
      </c>
      <c r="T95" s="66">
        <f t="shared" si="24"/>
        <v>7.0122</v>
      </c>
      <c r="U95" s="66">
        <f t="shared" si="24"/>
        <v>0</v>
      </c>
      <c r="V95" s="66">
        <f t="shared" si="24"/>
        <v>7.0122</v>
      </c>
      <c r="W95" s="45"/>
      <c r="X95" s="45"/>
      <c r="Y95" s="45"/>
      <c r="Z95" s="57"/>
      <c r="AA95" s="57"/>
      <c r="AB95" s="57"/>
    </row>
    <row r="96" s="4" customFormat="1" ht="71" customHeight="1" spans="1:28">
      <c r="A96" s="45">
        <v>3.1</v>
      </c>
      <c r="B96" s="43" t="s">
        <v>42</v>
      </c>
      <c r="C96" s="45"/>
      <c r="D96" s="42"/>
      <c r="E96" s="45"/>
      <c r="F96" s="46" t="s">
        <v>242</v>
      </c>
      <c r="G96" s="44">
        <f>SUM(G97:G110)</f>
        <v>460.982</v>
      </c>
      <c r="H96" s="44">
        <v>460.982</v>
      </c>
      <c r="I96" s="44"/>
      <c r="J96" s="44"/>
      <c r="K96" s="44"/>
      <c r="L96" s="57" t="s">
        <v>243</v>
      </c>
      <c r="M96" s="41"/>
      <c r="N96" s="41"/>
      <c r="O96" s="58">
        <f t="shared" ref="O96:V96" si="25">SUM(O97:O110)</f>
        <v>88</v>
      </c>
      <c r="P96" s="58">
        <f t="shared" si="25"/>
        <v>65</v>
      </c>
      <c r="Q96" s="66">
        <f t="shared" si="25"/>
        <v>0.7669</v>
      </c>
      <c r="R96" s="66">
        <f t="shared" si="25"/>
        <v>0</v>
      </c>
      <c r="S96" s="66">
        <f t="shared" si="25"/>
        <v>0.7206</v>
      </c>
      <c r="T96" s="66">
        <f t="shared" si="25"/>
        <v>4.088</v>
      </c>
      <c r="U96" s="66">
        <f t="shared" si="25"/>
        <v>0</v>
      </c>
      <c r="V96" s="66">
        <f t="shared" si="25"/>
        <v>4.088</v>
      </c>
      <c r="W96" s="45"/>
      <c r="X96" s="45"/>
      <c r="Y96" s="45"/>
      <c r="Z96" s="57"/>
      <c r="AA96" s="57"/>
      <c r="AB96" s="57"/>
    </row>
    <row r="97" s="4" customFormat="1" ht="64" customHeight="1" spans="1:28">
      <c r="A97" s="47">
        <v>1</v>
      </c>
      <c r="B97" s="48" t="s">
        <v>45</v>
      </c>
      <c r="C97" s="47" t="s">
        <v>46</v>
      </c>
      <c r="D97" s="42" t="s">
        <v>47</v>
      </c>
      <c r="E97" s="47" t="s">
        <v>48</v>
      </c>
      <c r="F97" s="49" t="s">
        <v>244</v>
      </c>
      <c r="G97" s="44">
        <v>3.56</v>
      </c>
      <c r="H97" s="44"/>
      <c r="I97" s="44"/>
      <c r="J97" s="44"/>
      <c r="K97" s="44"/>
      <c r="L97" s="57"/>
      <c r="M97" s="57" t="s">
        <v>245</v>
      </c>
      <c r="N97" s="57" t="s">
        <v>51</v>
      </c>
      <c r="O97" s="59">
        <v>1</v>
      </c>
      <c r="P97" s="59"/>
      <c r="Q97" s="66">
        <v>0.0089</v>
      </c>
      <c r="R97" s="66"/>
      <c r="S97" s="66">
        <v>0.0089</v>
      </c>
      <c r="T97" s="66">
        <v>0.0158</v>
      </c>
      <c r="U97" s="66"/>
      <c r="V97" s="66">
        <v>0.0158</v>
      </c>
      <c r="W97" s="47" t="s">
        <v>52</v>
      </c>
      <c r="X97" s="47" t="s">
        <v>53</v>
      </c>
      <c r="Y97" s="47" t="s">
        <v>48</v>
      </c>
      <c r="Z97" s="57" t="s">
        <v>54</v>
      </c>
      <c r="AA97" s="57"/>
      <c r="AB97" s="57"/>
    </row>
    <row r="98" s="4" customFormat="1" ht="80" customHeight="1" spans="1:28">
      <c r="A98" s="47">
        <v>2</v>
      </c>
      <c r="B98" s="48" t="s">
        <v>55</v>
      </c>
      <c r="C98" s="47" t="s">
        <v>46</v>
      </c>
      <c r="D98" s="42" t="s">
        <v>47</v>
      </c>
      <c r="E98" s="47" t="s">
        <v>56</v>
      </c>
      <c r="F98" s="48" t="s">
        <v>246</v>
      </c>
      <c r="G98" s="44">
        <v>81.06</v>
      </c>
      <c r="H98" s="44"/>
      <c r="I98" s="44"/>
      <c r="J98" s="44"/>
      <c r="K98" s="44"/>
      <c r="L98" s="57"/>
      <c r="M98" s="57" t="s">
        <v>245</v>
      </c>
      <c r="N98" s="57" t="s">
        <v>51</v>
      </c>
      <c r="O98" s="59">
        <v>12</v>
      </c>
      <c r="P98" s="59">
        <v>7</v>
      </c>
      <c r="Q98" s="66">
        <v>0.0105</v>
      </c>
      <c r="R98" s="66"/>
      <c r="S98" s="66">
        <v>0.0105</v>
      </c>
      <c r="T98" s="66">
        <v>0.061</v>
      </c>
      <c r="U98" s="66"/>
      <c r="V98" s="66">
        <v>0.061</v>
      </c>
      <c r="W98" s="47" t="s">
        <v>52</v>
      </c>
      <c r="X98" s="47" t="s">
        <v>53</v>
      </c>
      <c r="Y98" s="47" t="s">
        <v>56</v>
      </c>
      <c r="Z98" s="57" t="s">
        <v>58</v>
      </c>
      <c r="AA98" s="57"/>
      <c r="AB98" s="57"/>
    </row>
    <row r="99" s="4" customFormat="1" ht="80" customHeight="1" spans="1:28">
      <c r="A99" s="47">
        <v>3</v>
      </c>
      <c r="B99" s="50" t="s">
        <v>59</v>
      </c>
      <c r="C99" s="47" t="s">
        <v>46</v>
      </c>
      <c r="D99" s="42" t="s">
        <v>47</v>
      </c>
      <c r="E99" s="47" t="s">
        <v>60</v>
      </c>
      <c r="F99" s="49" t="s">
        <v>247</v>
      </c>
      <c r="G99" s="44">
        <v>40.504</v>
      </c>
      <c r="H99" s="44"/>
      <c r="I99" s="44"/>
      <c r="J99" s="44"/>
      <c r="K99" s="44"/>
      <c r="L99" s="57"/>
      <c r="M99" s="57" t="s">
        <v>245</v>
      </c>
      <c r="N99" s="57" t="s">
        <v>51</v>
      </c>
      <c r="O99" s="59">
        <v>12</v>
      </c>
      <c r="P99" s="59">
        <v>5</v>
      </c>
      <c r="Q99" s="66">
        <v>0.1089</v>
      </c>
      <c r="R99" s="66"/>
      <c r="S99" s="66">
        <v>0.1089</v>
      </c>
      <c r="T99" s="66">
        <v>0.4565</v>
      </c>
      <c r="U99" s="66"/>
      <c r="V99" s="66">
        <v>0.4565</v>
      </c>
      <c r="W99" s="47" t="s">
        <v>52</v>
      </c>
      <c r="X99" s="47" t="s">
        <v>53</v>
      </c>
      <c r="Y99" s="47" t="s">
        <v>60</v>
      </c>
      <c r="Z99" s="57" t="s">
        <v>62</v>
      </c>
      <c r="AA99" s="57"/>
      <c r="AB99" s="57"/>
    </row>
    <row r="100" s="4" customFormat="1" ht="70" customHeight="1" spans="1:28">
      <c r="A100" s="47">
        <v>4</v>
      </c>
      <c r="B100" s="50" t="s">
        <v>63</v>
      </c>
      <c r="C100" s="47" t="s">
        <v>46</v>
      </c>
      <c r="D100" s="42" t="s">
        <v>47</v>
      </c>
      <c r="E100" s="47" t="s">
        <v>64</v>
      </c>
      <c r="F100" s="49" t="s">
        <v>248</v>
      </c>
      <c r="G100" s="44">
        <v>20.1</v>
      </c>
      <c r="H100" s="44"/>
      <c r="I100" s="44"/>
      <c r="J100" s="44"/>
      <c r="K100" s="44"/>
      <c r="L100" s="57"/>
      <c r="M100" s="57" t="s">
        <v>245</v>
      </c>
      <c r="N100" s="57" t="s">
        <v>51</v>
      </c>
      <c r="O100" s="59">
        <v>8</v>
      </c>
      <c r="P100" s="59">
        <v>5</v>
      </c>
      <c r="Q100" s="66">
        <v>0.058</v>
      </c>
      <c r="R100" s="66"/>
      <c r="S100" s="66">
        <v>0.058</v>
      </c>
      <c r="T100" s="66">
        <v>0.186</v>
      </c>
      <c r="U100" s="66"/>
      <c r="V100" s="66">
        <v>0.186</v>
      </c>
      <c r="W100" s="47" t="s">
        <v>52</v>
      </c>
      <c r="X100" s="47" t="s">
        <v>53</v>
      </c>
      <c r="Y100" s="47" t="s">
        <v>64</v>
      </c>
      <c r="Z100" s="57" t="s">
        <v>66</v>
      </c>
      <c r="AA100" s="57"/>
      <c r="AB100" s="57"/>
    </row>
    <row r="101" s="4" customFormat="1" ht="64" customHeight="1" spans="1:28">
      <c r="A101" s="47">
        <v>5</v>
      </c>
      <c r="B101" s="50" t="s">
        <v>67</v>
      </c>
      <c r="C101" s="47" t="s">
        <v>46</v>
      </c>
      <c r="D101" s="42" t="s">
        <v>47</v>
      </c>
      <c r="E101" s="47" t="s">
        <v>68</v>
      </c>
      <c r="F101" s="49" t="s">
        <v>249</v>
      </c>
      <c r="G101" s="44">
        <v>43.94</v>
      </c>
      <c r="H101" s="44"/>
      <c r="I101" s="44"/>
      <c r="J101" s="44"/>
      <c r="K101" s="44"/>
      <c r="L101" s="57"/>
      <c r="M101" s="57" t="s">
        <v>245</v>
      </c>
      <c r="N101" s="57" t="s">
        <v>51</v>
      </c>
      <c r="O101" s="59">
        <v>13</v>
      </c>
      <c r="P101" s="59"/>
      <c r="Q101" s="66">
        <v>0.0426</v>
      </c>
      <c r="R101" s="66"/>
      <c r="S101" s="66">
        <v>0.0426</v>
      </c>
      <c r="T101" s="66">
        <v>0.2556</v>
      </c>
      <c r="U101" s="66"/>
      <c r="V101" s="66">
        <v>0.2556</v>
      </c>
      <c r="W101" s="47" t="s">
        <v>52</v>
      </c>
      <c r="X101" s="47" t="s">
        <v>53</v>
      </c>
      <c r="Y101" s="47" t="s">
        <v>68</v>
      </c>
      <c r="Z101" s="57" t="s">
        <v>70</v>
      </c>
      <c r="AA101" s="57"/>
      <c r="AB101" s="57"/>
    </row>
    <row r="102" s="4" customFormat="1" ht="90" customHeight="1" spans="1:28">
      <c r="A102" s="47">
        <v>6</v>
      </c>
      <c r="B102" s="50" t="s">
        <v>71</v>
      </c>
      <c r="C102" s="47" t="s">
        <v>46</v>
      </c>
      <c r="D102" s="42" t="s">
        <v>47</v>
      </c>
      <c r="E102" s="47" t="s">
        <v>72</v>
      </c>
      <c r="F102" s="49" t="s">
        <v>250</v>
      </c>
      <c r="G102" s="44">
        <v>30.668</v>
      </c>
      <c r="H102" s="44"/>
      <c r="I102" s="44"/>
      <c r="J102" s="44"/>
      <c r="K102" s="44"/>
      <c r="L102" s="57"/>
      <c r="M102" s="57" t="s">
        <v>245</v>
      </c>
      <c r="N102" s="57" t="s">
        <v>51</v>
      </c>
      <c r="O102" s="59">
        <v>0</v>
      </c>
      <c r="P102" s="59">
        <v>20</v>
      </c>
      <c r="Q102" s="66">
        <v>0.0935</v>
      </c>
      <c r="R102" s="66"/>
      <c r="S102" s="66">
        <v>0.0935</v>
      </c>
      <c r="T102" s="66">
        <v>0.2696</v>
      </c>
      <c r="U102" s="66"/>
      <c r="V102" s="66">
        <v>0.2696</v>
      </c>
      <c r="W102" s="47" t="s">
        <v>52</v>
      </c>
      <c r="X102" s="47" t="s">
        <v>53</v>
      </c>
      <c r="Y102" s="47" t="s">
        <v>72</v>
      </c>
      <c r="Z102" s="57" t="s">
        <v>74</v>
      </c>
      <c r="AA102" s="57"/>
      <c r="AB102" s="57"/>
    </row>
    <row r="103" s="4" customFormat="1" ht="76" customHeight="1" spans="1:28">
      <c r="A103" s="47">
        <v>7</v>
      </c>
      <c r="B103" s="50" t="s">
        <v>75</v>
      </c>
      <c r="C103" s="47" t="s">
        <v>46</v>
      </c>
      <c r="D103" s="42" t="s">
        <v>47</v>
      </c>
      <c r="E103" s="47" t="s">
        <v>76</v>
      </c>
      <c r="F103" s="49" t="s">
        <v>251</v>
      </c>
      <c r="G103" s="44">
        <v>57.54</v>
      </c>
      <c r="H103" s="44"/>
      <c r="I103" s="44"/>
      <c r="J103" s="44"/>
      <c r="K103" s="44"/>
      <c r="L103" s="57"/>
      <c r="M103" s="57" t="s">
        <v>245</v>
      </c>
      <c r="N103" s="57" t="s">
        <v>51</v>
      </c>
      <c r="O103" s="59">
        <v>11</v>
      </c>
      <c r="P103" s="59">
        <v>4</v>
      </c>
      <c r="Q103" s="66">
        <v>0.156</v>
      </c>
      <c r="R103" s="66"/>
      <c r="S103" s="66">
        <v>0.156</v>
      </c>
      <c r="T103" s="66">
        <v>0.78</v>
      </c>
      <c r="U103" s="66"/>
      <c r="V103" s="66">
        <v>0.78</v>
      </c>
      <c r="W103" s="47" t="s">
        <v>52</v>
      </c>
      <c r="X103" s="47" t="s">
        <v>53</v>
      </c>
      <c r="Y103" s="47" t="s">
        <v>76</v>
      </c>
      <c r="Z103" s="57" t="s">
        <v>78</v>
      </c>
      <c r="AA103" s="57"/>
      <c r="AB103" s="57"/>
    </row>
    <row r="104" s="4" customFormat="1" ht="76" customHeight="1" spans="1:28">
      <c r="A104" s="47">
        <v>8</v>
      </c>
      <c r="B104" s="50" t="s">
        <v>79</v>
      </c>
      <c r="C104" s="47" t="s">
        <v>46</v>
      </c>
      <c r="D104" s="42" t="s">
        <v>47</v>
      </c>
      <c r="E104" s="47" t="s">
        <v>80</v>
      </c>
      <c r="F104" s="49" t="s">
        <v>252</v>
      </c>
      <c r="G104" s="44">
        <v>65.37</v>
      </c>
      <c r="H104" s="44"/>
      <c r="I104" s="44"/>
      <c r="J104" s="44"/>
      <c r="K104" s="44"/>
      <c r="L104" s="57"/>
      <c r="M104" s="57" t="s">
        <v>245</v>
      </c>
      <c r="N104" s="57" t="s">
        <v>51</v>
      </c>
      <c r="O104" s="59">
        <v>11</v>
      </c>
      <c r="P104" s="59">
        <v>5</v>
      </c>
      <c r="Q104" s="66">
        <v>0.1296</v>
      </c>
      <c r="R104" s="66"/>
      <c r="S104" s="66">
        <v>0.1296</v>
      </c>
      <c r="T104" s="66">
        <v>0.648</v>
      </c>
      <c r="U104" s="66"/>
      <c r="V104" s="66">
        <v>0.648</v>
      </c>
      <c r="W104" s="47" t="s">
        <v>52</v>
      </c>
      <c r="X104" s="47" t="s">
        <v>53</v>
      </c>
      <c r="Y104" s="47" t="s">
        <v>80</v>
      </c>
      <c r="Z104" s="57" t="s">
        <v>82</v>
      </c>
      <c r="AA104" s="57"/>
      <c r="AB104" s="57"/>
    </row>
    <row r="105" s="4" customFormat="1" ht="76" customHeight="1" spans="1:28">
      <c r="A105" s="47">
        <v>9</v>
      </c>
      <c r="B105" s="50" t="s">
        <v>83</v>
      </c>
      <c r="C105" s="47" t="s">
        <v>46</v>
      </c>
      <c r="D105" s="42" t="s">
        <v>47</v>
      </c>
      <c r="E105" s="47" t="s">
        <v>84</v>
      </c>
      <c r="F105" s="49" t="s">
        <v>253</v>
      </c>
      <c r="G105" s="44">
        <v>13.64</v>
      </c>
      <c r="H105" s="44"/>
      <c r="I105" s="44"/>
      <c r="J105" s="44"/>
      <c r="K105" s="44"/>
      <c r="L105" s="57"/>
      <c r="M105" s="57" t="s">
        <v>245</v>
      </c>
      <c r="N105" s="57" t="s">
        <v>51</v>
      </c>
      <c r="O105" s="59">
        <v>4</v>
      </c>
      <c r="P105" s="59">
        <v>3</v>
      </c>
      <c r="Q105" s="66">
        <v>0.0463</v>
      </c>
      <c r="R105" s="66"/>
      <c r="S105" s="66" t="s">
        <v>254</v>
      </c>
      <c r="T105" s="66">
        <v>0.2127</v>
      </c>
      <c r="U105" s="66"/>
      <c r="V105" s="66">
        <v>0.2127</v>
      </c>
      <c r="W105" s="47" t="s">
        <v>52</v>
      </c>
      <c r="X105" s="47" t="s">
        <v>53</v>
      </c>
      <c r="Y105" s="47" t="s">
        <v>84</v>
      </c>
      <c r="Z105" s="57" t="s">
        <v>86</v>
      </c>
      <c r="AA105" s="57"/>
      <c r="AB105" s="57"/>
    </row>
    <row r="106" s="4" customFormat="1" ht="76" customHeight="1" spans="1:28">
      <c r="A106" s="47">
        <v>10</v>
      </c>
      <c r="B106" s="50" t="s">
        <v>87</v>
      </c>
      <c r="C106" s="47" t="s">
        <v>46</v>
      </c>
      <c r="D106" s="42" t="s">
        <v>47</v>
      </c>
      <c r="E106" s="47" t="s">
        <v>88</v>
      </c>
      <c r="F106" s="49" t="s">
        <v>255</v>
      </c>
      <c r="G106" s="44">
        <v>28.58</v>
      </c>
      <c r="H106" s="44"/>
      <c r="I106" s="44"/>
      <c r="J106" s="44"/>
      <c r="K106" s="44"/>
      <c r="L106" s="57"/>
      <c r="M106" s="57" t="s">
        <v>245</v>
      </c>
      <c r="N106" s="57" t="s">
        <v>51</v>
      </c>
      <c r="O106" s="59">
        <v>2</v>
      </c>
      <c r="P106" s="59">
        <v>7</v>
      </c>
      <c r="Q106" s="66">
        <v>0.0573</v>
      </c>
      <c r="R106" s="66"/>
      <c r="S106" s="66">
        <v>0.0573</v>
      </c>
      <c r="T106" s="66">
        <v>0.2579</v>
      </c>
      <c r="U106" s="66"/>
      <c r="V106" s="66">
        <v>0.2579</v>
      </c>
      <c r="W106" s="47" t="s">
        <v>52</v>
      </c>
      <c r="X106" s="47" t="s">
        <v>53</v>
      </c>
      <c r="Y106" s="47" t="s">
        <v>88</v>
      </c>
      <c r="Z106" s="57" t="s">
        <v>90</v>
      </c>
      <c r="AA106" s="57"/>
      <c r="AB106" s="57"/>
    </row>
    <row r="107" s="4" customFormat="1" ht="76" customHeight="1" spans="1:28">
      <c r="A107" s="47">
        <v>11</v>
      </c>
      <c r="B107" s="50" t="s">
        <v>91</v>
      </c>
      <c r="C107" s="47" t="s">
        <v>46</v>
      </c>
      <c r="D107" s="42" t="s">
        <v>47</v>
      </c>
      <c r="E107" s="47" t="s">
        <v>92</v>
      </c>
      <c r="F107" s="49" t="s">
        <v>256</v>
      </c>
      <c r="G107" s="44">
        <v>0.56</v>
      </c>
      <c r="H107" s="44"/>
      <c r="I107" s="44"/>
      <c r="J107" s="44"/>
      <c r="K107" s="44"/>
      <c r="L107" s="57"/>
      <c r="M107" s="57" t="s">
        <v>245</v>
      </c>
      <c r="N107" s="57" t="s">
        <v>51</v>
      </c>
      <c r="O107" s="59">
        <v>1</v>
      </c>
      <c r="P107" s="59">
        <v>0</v>
      </c>
      <c r="Q107" s="66">
        <v>0.0005</v>
      </c>
      <c r="R107" s="66"/>
      <c r="S107" s="66">
        <v>0.0005</v>
      </c>
      <c r="T107" s="66">
        <v>0.0025</v>
      </c>
      <c r="U107" s="66"/>
      <c r="V107" s="66">
        <v>0.0025</v>
      </c>
      <c r="W107" s="47" t="s">
        <v>52</v>
      </c>
      <c r="X107" s="47" t="s">
        <v>53</v>
      </c>
      <c r="Y107" s="47" t="s">
        <v>92</v>
      </c>
      <c r="Z107" s="57" t="s">
        <v>94</v>
      </c>
      <c r="AA107" s="57"/>
      <c r="AB107" s="57"/>
    </row>
    <row r="108" s="4" customFormat="1" ht="76" customHeight="1" spans="1:28">
      <c r="A108" s="47">
        <v>12</v>
      </c>
      <c r="B108" s="50" t="s">
        <v>95</v>
      </c>
      <c r="C108" s="47" t="s">
        <v>46</v>
      </c>
      <c r="D108" s="42" t="s">
        <v>47</v>
      </c>
      <c r="E108" s="47" t="s">
        <v>96</v>
      </c>
      <c r="F108" s="49" t="s">
        <v>257</v>
      </c>
      <c r="G108" s="44">
        <v>12.04</v>
      </c>
      <c r="H108" s="44"/>
      <c r="I108" s="44"/>
      <c r="J108" s="44"/>
      <c r="K108" s="44"/>
      <c r="L108" s="57"/>
      <c r="M108" s="57" t="s">
        <v>245</v>
      </c>
      <c r="N108" s="57" t="s">
        <v>51</v>
      </c>
      <c r="O108" s="59">
        <v>5</v>
      </c>
      <c r="P108" s="59">
        <v>2</v>
      </c>
      <c r="Q108" s="66">
        <v>0.0351</v>
      </c>
      <c r="R108" s="66"/>
      <c r="S108" s="66">
        <v>0.0351</v>
      </c>
      <c r="T108" s="66">
        <v>0.1797</v>
      </c>
      <c r="U108" s="66"/>
      <c r="V108" s="66">
        <v>0.1797</v>
      </c>
      <c r="W108" s="47" t="s">
        <v>52</v>
      </c>
      <c r="X108" s="47" t="s">
        <v>53</v>
      </c>
      <c r="Y108" s="47" t="s">
        <v>96</v>
      </c>
      <c r="Z108" s="57" t="s">
        <v>98</v>
      </c>
      <c r="AA108" s="57"/>
      <c r="AB108" s="57"/>
    </row>
    <row r="109" s="4" customFormat="1" ht="62" customHeight="1" spans="1:28">
      <c r="A109" s="47">
        <v>13</v>
      </c>
      <c r="B109" s="48" t="s">
        <v>99</v>
      </c>
      <c r="C109" s="47" t="s">
        <v>46</v>
      </c>
      <c r="D109" s="42" t="s">
        <v>47</v>
      </c>
      <c r="E109" s="47" t="s">
        <v>100</v>
      </c>
      <c r="F109" s="48" t="s">
        <v>258</v>
      </c>
      <c r="G109" s="44">
        <v>61.12</v>
      </c>
      <c r="H109" s="44"/>
      <c r="I109" s="44"/>
      <c r="J109" s="44"/>
      <c r="K109" s="44"/>
      <c r="L109" s="57"/>
      <c r="M109" s="57" t="s">
        <v>245</v>
      </c>
      <c r="N109" s="57" t="s">
        <v>51</v>
      </c>
      <c r="O109" s="59">
        <v>7</v>
      </c>
      <c r="P109" s="59">
        <v>6</v>
      </c>
      <c r="Q109" s="66">
        <v>0.0152</v>
      </c>
      <c r="R109" s="66"/>
      <c r="S109" s="66">
        <v>0.0152</v>
      </c>
      <c r="T109" s="66">
        <v>0.743</v>
      </c>
      <c r="U109" s="66"/>
      <c r="V109" s="66">
        <v>0.743</v>
      </c>
      <c r="W109" s="47" t="s">
        <v>52</v>
      </c>
      <c r="X109" s="47" t="s">
        <v>53</v>
      </c>
      <c r="Y109" s="47" t="s">
        <v>100</v>
      </c>
      <c r="Z109" s="57" t="s">
        <v>102</v>
      </c>
      <c r="AA109" s="57"/>
      <c r="AB109" s="57"/>
    </row>
    <row r="110" s="4" customFormat="1" ht="63" customHeight="1" spans="1:28">
      <c r="A110" s="47">
        <v>14</v>
      </c>
      <c r="B110" s="48" t="s">
        <v>186</v>
      </c>
      <c r="C110" s="47" t="s">
        <v>46</v>
      </c>
      <c r="D110" s="42" t="s">
        <v>47</v>
      </c>
      <c r="E110" s="47" t="s">
        <v>133</v>
      </c>
      <c r="F110" s="48" t="s">
        <v>259</v>
      </c>
      <c r="G110" s="44">
        <v>2.3</v>
      </c>
      <c r="H110" s="44"/>
      <c r="I110" s="44"/>
      <c r="J110" s="44"/>
      <c r="K110" s="44"/>
      <c r="L110" s="57"/>
      <c r="M110" s="57" t="s">
        <v>245</v>
      </c>
      <c r="N110" s="57" t="s">
        <v>51</v>
      </c>
      <c r="O110" s="59">
        <v>1</v>
      </c>
      <c r="P110" s="59">
        <v>1</v>
      </c>
      <c r="Q110" s="66">
        <v>0.0045</v>
      </c>
      <c r="R110" s="66"/>
      <c r="S110" s="66">
        <v>0.0045</v>
      </c>
      <c r="T110" s="66">
        <v>0.0197</v>
      </c>
      <c r="U110" s="66"/>
      <c r="V110" s="66">
        <v>0.0197</v>
      </c>
      <c r="W110" s="47" t="s">
        <v>52</v>
      </c>
      <c r="X110" s="47" t="s">
        <v>53</v>
      </c>
      <c r="Y110" s="47" t="s">
        <v>133</v>
      </c>
      <c r="Z110" s="57" t="s">
        <v>135</v>
      </c>
      <c r="AA110" s="57"/>
      <c r="AB110" s="57"/>
    </row>
    <row r="111" s="4" customFormat="1" ht="80" customHeight="1" spans="1:28">
      <c r="A111" s="45">
        <v>3.2</v>
      </c>
      <c r="B111" s="43" t="s">
        <v>103</v>
      </c>
      <c r="C111" s="47"/>
      <c r="D111" s="42"/>
      <c r="E111" s="45"/>
      <c r="F111" s="43" t="s">
        <v>260</v>
      </c>
      <c r="G111" s="44">
        <f>SUM(G112:G125)</f>
        <v>285.16</v>
      </c>
      <c r="H111" s="44">
        <v>285.16</v>
      </c>
      <c r="I111" s="44"/>
      <c r="J111" s="44"/>
      <c r="K111" s="44"/>
      <c r="L111" s="57" t="s">
        <v>261</v>
      </c>
      <c r="M111" s="41"/>
      <c r="N111" s="41"/>
      <c r="O111" s="58">
        <f t="shared" ref="O111:V111" si="26">SUM(O112:O125)</f>
        <v>67</v>
      </c>
      <c r="P111" s="58">
        <f t="shared" si="26"/>
        <v>49</v>
      </c>
      <c r="Q111" s="66">
        <f t="shared" si="26"/>
        <v>0.4882</v>
      </c>
      <c r="R111" s="66">
        <f t="shared" si="26"/>
        <v>0</v>
      </c>
      <c r="S111" s="66">
        <f t="shared" si="26"/>
        <v>0.4882</v>
      </c>
      <c r="T111" s="66">
        <f t="shared" si="26"/>
        <v>2.792</v>
      </c>
      <c r="U111" s="66">
        <f t="shared" si="26"/>
        <v>0</v>
      </c>
      <c r="V111" s="66">
        <f t="shared" si="26"/>
        <v>2.792</v>
      </c>
      <c r="W111" s="45"/>
      <c r="X111" s="45"/>
      <c r="Y111" s="45"/>
      <c r="Z111" s="57"/>
      <c r="AA111" s="57"/>
      <c r="AB111" s="57"/>
    </row>
    <row r="112" s="4" customFormat="1" ht="69" customHeight="1" spans="1:28">
      <c r="A112" s="47">
        <v>1</v>
      </c>
      <c r="B112" s="48" t="s">
        <v>106</v>
      </c>
      <c r="C112" s="47" t="s">
        <v>46</v>
      </c>
      <c r="D112" s="42" t="s">
        <v>47</v>
      </c>
      <c r="E112" s="47" t="s">
        <v>48</v>
      </c>
      <c r="F112" s="48" t="s">
        <v>262</v>
      </c>
      <c r="G112" s="44">
        <v>1.9</v>
      </c>
      <c r="H112" s="44"/>
      <c r="I112" s="44"/>
      <c r="J112" s="44"/>
      <c r="K112" s="44"/>
      <c r="L112" s="57"/>
      <c r="M112" s="57" t="s">
        <v>263</v>
      </c>
      <c r="N112" s="57" t="s">
        <v>264</v>
      </c>
      <c r="O112" s="71">
        <v>1</v>
      </c>
      <c r="P112" s="71"/>
      <c r="Q112" s="68">
        <v>0.0006</v>
      </c>
      <c r="R112" s="68"/>
      <c r="S112" s="68">
        <v>0.0006</v>
      </c>
      <c r="T112" s="68">
        <v>0.0023</v>
      </c>
      <c r="U112" s="68"/>
      <c r="V112" s="68">
        <v>0.0023</v>
      </c>
      <c r="W112" s="47" t="s">
        <v>52</v>
      </c>
      <c r="X112" s="47" t="s">
        <v>53</v>
      </c>
      <c r="Y112" s="47" t="s">
        <v>48</v>
      </c>
      <c r="Z112" s="57" t="s">
        <v>54</v>
      </c>
      <c r="AA112" s="57"/>
      <c r="AB112" s="57"/>
    </row>
    <row r="113" s="4" customFormat="1" ht="91" customHeight="1" spans="1:28">
      <c r="A113" s="47">
        <v>2</v>
      </c>
      <c r="B113" s="50" t="s">
        <v>108</v>
      </c>
      <c r="C113" s="47" t="s">
        <v>46</v>
      </c>
      <c r="D113" s="42" t="s">
        <v>47</v>
      </c>
      <c r="E113" s="47" t="s">
        <v>60</v>
      </c>
      <c r="F113" s="49" t="s">
        <v>265</v>
      </c>
      <c r="G113" s="44">
        <v>45.9</v>
      </c>
      <c r="H113" s="44"/>
      <c r="I113" s="44"/>
      <c r="J113" s="44"/>
      <c r="K113" s="44"/>
      <c r="L113" s="57"/>
      <c r="M113" s="57" t="s">
        <v>263</v>
      </c>
      <c r="N113" s="57" t="s">
        <v>264</v>
      </c>
      <c r="O113" s="59">
        <v>15</v>
      </c>
      <c r="P113" s="59">
        <v>6</v>
      </c>
      <c r="Q113" s="66">
        <v>0.1291</v>
      </c>
      <c r="R113" s="66"/>
      <c r="S113" s="66">
        <v>0.1291</v>
      </c>
      <c r="T113" s="66">
        <v>0.5911</v>
      </c>
      <c r="U113" s="66"/>
      <c r="V113" s="66">
        <v>0.5911</v>
      </c>
      <c r="W113" s="47" t="s">
        <v>52</v>
      </c>
      <c r="X113" s="47" t="s">
        <v>53</v>
      </c>
      <c r="Y113" s="47" t="s">
        <v>60</v>
      </c>
      <c r="Z113" s="57" t="s">
        <v>62</v>
      </c>
      <c r="AA113" s="57"/>
      <c r="AB113" s="57"/>
    </row>
    <row r="114" s="4" customFormat="1" ht="76" customHeight="1" spans="1:28">
      <c r="A114" s="47">
        <v>3</v>
      </c>
      <c r="B114" s="50" t="s">
        <v>110</v>
      </c>
      <c r="C114" s="47" t="s">
        <v>46</v>
      </c>
      <c r="D114" s="42" t="s">
        <v>47</v>
      </c>
      <c r="E114" s="47" t="s">
        <v>64</v>
      </c>
      <c r="F114" s="49" t="s">
        <v>266</v>
      </c>
      <c r="G114" s="44">
        <v>27.8</v>
      </c>
      <c r="H114" s="44"/>
      <c r="I114" s="44"/>
      <c r="J114" s="44"/>
      <c r="K114" s="44"/>
      <c r="L114" s="57"/>
      <c r="M114" s="57" t="s">
        <v>263</v>
      </c>
      <c r="N114" s="57" t="s">
        <v>264</v>
      </c>
      <c r="O114" s="59">
        <v>8</v>
      </c>
      <c r="P114" s="59">
        <v>4</v>
      </c>
      <c r="Q114" s="66">
        <v>0.0531</v>
      </c>
      <c r="R114" s="66"/>
      <c r="S114" s="66">
        <v>0.0531</v>
      </c>
      <c r="T114" s="66">
        <v>0.1825</v>
      </c>
      <c r="U114" s="66"/>
      <c r="V114" s="66">
        <v>0.1825</v>
      </c>
      <c r="W114" s="47" t="s">
        <v>52</v>
      </c>
      <c r="X114" s="47" t="s">
        <v>53</v>
      </c>
      <c r="Y114" s="47" t="s">
        <v>64</v>
      </c>
      <c r="Z114" s="57" t="s">
        <v>66</v>
      </c>
      <c r="AA114" s="57"/>
      <c r="AB114" s="57"/>
    </row>
    <row r="115" s="4" customFormat="1" ht="74" customHeight="1" spans="1:28">
      <c r="A115" s="47">
        <v>4</v>
      </c>
      <c r="B115" s="50" t="s">
        <v>112</v>
      </c>
      <c r="C115" s="47" t="s">
        <v>46</v>
      </c>
      <c r="D115" s="42" t="s">
        <v>47</v>
      </c>
      <c r="E115" s="47" t="s">
        <v>68</v>
      </c>
      <c r="F115" s="49" t="s">
        <v>267</v>
      </c>
      <c r="G115" s="44">
        <v>36.85</v>
      </c>
      <c r="H115" s="44"/>
      <c r="I115" s="44"/>
      <c r="J115" s="44"/>
      <c r="K115" s="44"/>
      <c r="L115" s="57"/>
      <c r="M115" s="57" t="s">
        <v>263</v>
      </c>
      <c r="N115" s="57" t="s">
        <v>264</v>
      </c>
      <c r="O115" s="59">
        <v>13</v>
      </c>
      <c r="P115" s="59"/>
      <c r="Q115" s="66">
        <v>0.0439</v>
      </c>
      <c r="R115" s="66"/>
      <c r="S115" s="66">
        <v>0.0439</v>
      </c>
      <c r="T115" s="66">
        <v>0.2634</v>
      </c>
      <c r="U115" s="66"/>
      <c r="V115" s="66">
        <v>0.2634</v>
      </c>
      <c r="W115" s="47" t="s">
        <v>52</v>
      </c>
      <c r="X115" s="47" t="s">
        <v>53</v>
      </c>
      <c r="Y115" s="47" t="s">
        <v>68</v>
      </c>
      <c r="Z115" s="57" t="s">
        <v>70</v>
      </c>
      <c r="AA115" s="57"/>
      <c r="AB115" s="57"/>
    </row>
    <row r="116" s="4" customFormat="1" ht="91" customHeight="1" spans="1:28">
      <c r="A116" s="47">
        <v>5</v>
      </c>
      <c r="B116" s="50" t="s">
        <v>114</v>
      </c>
      <c r="C116" s="47" t="s">
        <v>46</v>
      </c>
      <c r="D116" s="42" t="s">
        <v>47</v>
      </c>
      <c r="E116" s="47" t="s">
        <v>72</v>
      </c>
      <c r="F116" s="49" t="s">
        <v>268</v>
      </c>
      <c r="G116" s="44">
        <v>21.61</v>
      </c>
      <c r="H116" s="44"/>
      <c r="I116" s="44"/>
      <c r="J116" s="44"/>
      <c r="K116" s="44"/>
      <c r="L116" s="57"/>
      <c r="M116" s="57" t="s">
        <v>263</v>
      </c>
      <c r="N116" s="57" t="s">
        <v>264</v>
      </c>
      <c r="O116" s="59">
        <v>0</v>
      </c>
      <c r="P116" s="59">
        <v>19</v>
      </c>
      <c r="Q116" s="66">
        <v>0.077</v>
      </c>
      <c r="R116" s="66"/>
      <c r="S116" s="66">
        <v>0.077</v>
      </c>
      <c r="T116" s="66">
        <v>0.1881</v>
      </c>
      <c r="U116" s="66"/>
      <c r="V116" s="66">
        <v>0.1881</v>
      </c>
      <c r="W116" s="47" t="s">
        <v>52</v>
      </c>
      <c r="X116" s="47" t="s">
        <v>53</v>
      </c>
      <c r="Y116" s="47" t="s">
        <v>72</v>
      </c>
      <c r="Z116" s="57" t="s">
        <v>74</v>
      </c>
      <c r="AA116" s="57"/>
      <c r="AB116" s="57"/>
    </row>
    <row r="117" s="4" customFormat="1" ht="69" customHeight="1" spans="1:28">
      <c r="A117" s="47">
        <v>6</v>
      </c>
      <c r="B117" s="50" t="s">
        <v>116</v>
      </c>
      <c r="C117" s="47" t="s">
        <v>46</v>
      </c>
      <c r="D117" s="42" t="s">
        <v>47</v>
      </c>
      <c r="E117" s="47" t="s">
        <v>76</v>
      </c>
      <c r="F117" s="49" t="s">
        <v>269</v>
      </c>
      <c r="G117" s="44">
        <v>16</v>
      </c>
      <c r="H117" s="44"/>
      <c r="I117" s="44"/>
      <c r="J117" s="44"/>
      <c r="K117" s="44"/>
      <c r="L117" s="57"/>
      <c r="M117" s="57" t="s">
        <v>263</v>
      </c>
      <c r="N117" s="57" t="s">
        <v>264</v>
      </c>
      <c r="O117" s="59">
        <v>6</v>
      </c>
      <c r="P117" s="59">
        <v>1</v>
      </c>
      <c r="Q117" s="66">
        <v>0.0265</v>
      </c>
      <c r="R117" s="66"/>
      <c r="S117" s="66">
        <v>0.0265</v>
      </c>
      <c r="T117" s="66">
        <v>0.1325</v>
      </c>
      <c r="U117" s="66"/>
      <c r="V117" s="66">
        <v>0.1325</v>
      </c>
      <c r="W117" s="47" t="s">
        <v>52</v>
      </c>
      <c r="X117" s="47" t="s">
        <v>53</v>
      </c>
      <c r="Y117" s="47" t="s">
        <v>76</v>
      </c>
      <c r="Z117" s="57" t="s">
        <v>78</v>
      </c>
      <c r="AA117" s="57"/>
      <c r="AB117" s="57"/>
    </row>
    <row r="118" s="4" customFormat="1" ht="69" customHeight="1" spans="1:28">
      <c r="A118" s="47">
        <v>7</v>
      </c>
      <c r="B118" s="50" t="s">
        <v>118</v>
      </c>
      <c r="C118" s="47" t="s">
        <v>46</v>
      </c>
      <c r="D118" s="42" t="s">
        <v>47</v>
      </c>
      <c r="E118" s="47" t="s">
        <v>80</v>
      </c>
      <c r="F118" s="49" t="s">
        <v>270</v>
      </c>
      <c r="G118" s="44">
        <v>5.5</v>
      </c>
      <c r="H118" s="44"/>
      <c r="I118" s="44"/>
      <c r="J118" s="44"/>
      <c r="K118" s="44"/>
      <c r="L118" s="57"/>
      <c r="M118" s="57" t="s">
        <v>263</v>
      </c>
      <c r="N118" s="57" t="s">
        <v>264</v>
      </c>
      <c r="O118" s="59">
        <v>2</v>
      </c>
      <c r="P118" s="59">
        <v>0</v>
      </c>
      <c r="Q118" s="66">
        <v>0.0105</v>
      </c>
      <c r="R118" s="66"/>
      <c r="S118" s="66">
        <v>0.0105</v>
      </c>
      <c r="T118" s="66">
        <v>0.0525</v>
      </c>
      <c r="U118" s="66"/>
      <c r="V118" s="66">
        <v>0.0525</v>
      </c>
      <c r="W118" s="47" t="s">
        <v>52</v>
      </c>
      <c r="X118" s="47" t="s">
        <v>53</v>
      </c>
      <c r="Y118" s="47" t="s">
        <v>80</v>
      </c>
      <c r="Z118" s="57" t="s">
        <v>82</v>
      </c>
      <c r="AA118" s="57"/>
      <c r="AB118" s="57"/>
    </row>
    <row r="119" s="4" customFormat="1" ht="69" customHeight="1" spans="1:28">
      <c r="A119" s="47">
        <v>8</v>
      </c>
      <c r="B119" s="48" t="s">
        <v>120</v>
      </c>
      <c r="C119" s="47" t="s">
        <v>46</v>
      </c>
      <c r="D119" s="42" t="s">
        <v>47</v>
      </c>
      <c r="E119" s="47" t="s">
        <v>84</v>
      </c>
      <c r="F119" s="48" t="s">
        <v>271</v>
      </c>
      <c r="G119" s="44">
        <v>0.65</v>
      </c>
      <c r="H119" s="44"/>
      <c r="I119" s="44"/>
      <c r="J119" s="44"/>
      <c r="K119" s="44"/>
      <c r="L119" s="57"/>
      <c r="M119" s="57" t="s">
        <v>263</v>
      </c>
      <c r="N119" s="57" t="s">
        <v>264</v>
      </c>
      <c r="O119" s="59">
        <v>1</v>
      </c>
      <c r="P119" s="59"/>
      <c r="Q119" s="66" t="s">
        <v>272</v>
      </c>
      <c r="R119" s="66"/>
      <c r="S119" s="66" t="s">
        <v>272</v>
      </c>
      <c r="T119" s="66" t="s">
        <v>273</v>
      </c>
      <c r="U119" s="66"/>
      <c r="V119" s="66" t="s">
        <v>273</v>
      </c>
      <c r="W119" s="47" t="s">
        <v>52</v>
      </c>
      <c r="X119" s="47" t="s">
        <v>53</v>
      </c>
      <c r="Y119" s="47" t="s">
        <v>84</v>
      </c>
      <c r="Z119" s="57" t="s">
        <v>86</v>
      </c>
      <c r="AA119" s="57"/>
      <c r="AB119" s="57"/>
    </row>
    <row r="120" s="4" customFormat="1" ht="69" customHeight="1" spans="1:28">
      <c r="A120" s="47">
        <v>9</v>
      </c>
      <c r="B120" s="48" t="s">
        <v>122</v>
      </c>
      <c r="C120" s="47" t="s">
        <v>46</v>
      </c>
      <c r="D120" s="42" t="s">
        <v>47</v>
      </c>
      <c r="E120" s="47" t="s">
        <v>123</v>
      </c>
      <c r="F120" s="48" t="s">
        <v>274</v>
      </c>
      <c r="G120" s="44">
        <v>20.025</v>
      </c>
      <c r="H120" s="44"/>
      <c r="I120" s="44"/>
      <c r="J120" s="44"/>
      <c r="K120" s="44"/>
      <c r="L120" s="57"/>
      <c r="M120" s="57" t="s">
        <v>263</v>
      </c>
      <c r="N120" s="57" t="s">
        <v>264</v>
      </c>
      <c r="O120" s="59">
        <v>5</v>
      </c>
      <c r="P120" s="59">
        <v>4</v>
      </c>
      <c r="Q120" s="66">
        <v>0.0373</v>
      </c>
      <c r="R120" s="66"/>
      <c r="S120" s="66">
        <v>0.0373</v>
      </c>
      <c r="T120" s="66">
        <v>0.1778</v>
      </c>
      <c r="U120" s="66"/>
      <c r="V120" s="66">
        <v>0.1778</v>
      </c>
      <c r="W120" s="47" t="s">
        <v>52</v>
      </c>
      <c r="X120" s="47" t="s">
        <v>53</v>
      </c>
      <c r="Y120" s="47" t="s">
        <v>123</v>
      </c>
      <c r="Z120" s="57" t="s">
        <v>125</v>
      </c>
      <c r="AA120" s="57"/>
      <c r="AB120" s="57"/>
    </row>
    <row r="121" s="4" customFormat="1" ht="69" customHeight="1" spans="1:28">
      <c r="A121" s="47">
        <v>10</v>
      </c>
      <c r="B121" s="50" t="s">
        <v>126</v>
      </c>
      <c r="C121" s="47" t="s">
        <v>46</v>
      </c>
      <c r="D121" s="42" t="s">
        <v>47</v>
      </c>
      <c r="E121" s="47" t="s">
        <v>88</v>
      </c>
      <c r="F121" s="49" t="s">
        <v>275</v>
      </c>
      <c r="G121" s="44">
        <v>23.95</v>
      </c>
      <c r="H121" s="44"/>
      <c r="I121" s="44"/>
      <c r="J121" s="44"/>
      <c r="K121" s="44"/>
      <c r="L121" s="57"/>
      <c r="M121" s="57" t="s">
        <v>263</v>
      </c>
      <c r="N121" s="57" t="s">
        <v>264</v>
      </c>
      <c r="O121" s="59">
        <v>2</v>
      </c>
      <c r="P121" s="59">
        <v>4</v>
      </c>
      <c r="Q121" s="66">
        <v>0.0429</v>
      </c>
      <c r="R121" s="66"/>
      <c r="S121" s="66">
        <v>0.0429</v>
      </c>
      <c r="T121" s="66">
        <v>0.1931</v>
      </c>
      <c r="U121" s="66"/>
      <c r="V121" s="66">
        <v>0.1931</v>
      </c>
      <c r="W121" s="47" t="s">
        <v>52</v>
      </c>
      <c r="X121" s="47" t="s">
        <v>53</v>
      </c>
      <c r="Y121" s="47" t="s">
        <v>88</v>
      </c>
      <c r="Z121" s="57" t="s">
        <v>90</v>
      </c>
      <c r="AA121" s="57"/>
      <c r="AB121" s="57"/>
    </row>
    <row r="122" s="4" customFormat="1" ht="69" customHeight="1" spans="1:28">
      <c r="A122" s="47">
        <v>11</v>
      </c>
      <c r="B122" s="50" t="s">
        <v>128</v>
      </c>
      <c r="C122" s="47" t="s">
        <v>46</v>
      </c>
      <c r="D122" s="42" t="s">
        <v>47</v>
      </c>
      <c r="E122" s="47" t="s">
        <v>92</v>
      </c>
      <c r="F122" s="49" t="s">
        <v>276</v>
      </c>
      <c r="G122" s="44">
        <v>0.275</v>
      </c>
      <c r="H122" s="44"/>
      <c r="I122" s="44"/>
      <c r="J122" s="44"/>
      <c r="K122" s="44"/>
      <c r="L122" s="57"/>
      <c r="M122" s="57" t="s">
        <v>263</v>
      </c>
      <c r="N122" s="57" t="s">
        <v>264</v>
      </c>
      <c r="O122" s="59">
        <v>1</v>
      </c>
      <c r="P122" s="59">
        <v>0</v>
      </c>
      <c r="Q122" s="66">
        <v>0.0006</v>
      </c>
      <c r="R122" s="66"/>
      <c r="S122" s="66">
        <v>0.0006</v>
      </c>
      <c r="T122" s="66">
        <v>0.0023</v>
      </c>
      <c r="U122" s="66"/>
      <c r="V122" s="66">
        <v>0.0023</v>
      </c>
      <c r="W122" s="47" t="s">
        <v>52</v>
      </c>
      <c r="X122" s="47" t="s">
        <v>53</v>
      </c>
      <c r="Y122" s="47" t="s">
        <v>92</v>
      </c>
      <c r="Z122" s="57" t="s">
        <v>94</v>
      </c>
      <c r="AA122" s="57"/>
      <c r="AB122" s="57"/>
    </row>
    <row r="123" s="4" customFormat="1" ht="75" customHeight="1" spans="1:28">
      <c r="A123" s="47">
        <v>12</v>
      </c>
      <c r="B123" s="50" t="s">
        <v>130</v>
      </c>
      <c r="C123" s="47" t="s">
        <v>46</v>
      </c>
      <c r="D123" s="42" t="s">
        <v>47</v>
      </c>
      <c r="E123" s="47" t="s">
        <v>96</v>
      </c>
      <c r="F123" s="49" t="s">
        <v>277</v>
      </c>
      <c r="G123" s="44">
        <v>33.675</v>
      </c>
      <c r="H123" s="44"/>
      <c r="I123" s="44"/>
      <c r="J123" s="44"/>
      <c r="K123" s="44"/>
      <c r="L123" s="57"/>
      <c r="M123" s="57" t="s">
        <v>263</v>
      </c>
      <c r="N123" s="57" t="s">
        <v>264</v>
      </c>
      <c r="O123" s="59">
        <v>5</v>
      </c>
      <c r="P123" s="59">
        <v>4</v>
      </c>
      <c r="Q123" s="66">
        <v>0.0505</v>
      </c>
      <c r="R123" s="66"/>
      <c r="S123" s="66">
        <v>0.0505</v>
      </c>
      <c r="T123" s="66">
        <v>0.2588</v>
      </c>
      <c r="U123" s="66"/>
      <c r="V123" s="66">
        <v>0.2588</v>
      </c>
      <c r="W123" s="47" t="s">
        <v>52</v>
      </c>
      <c r="X123" s="47" t="s">
        <v>53</v>
      </c>
      <c r="Y123" s="47" t="s">
        <v>96</v>
      </c>
      <c r="Z123" s="57" t="s">
        <v>98</v>
      </c>
      <c r="AA123" s="57"/>
      <c r="AB123" s="57"/>
    </row>
    <row r="124" s="4" customFormat="1" ht="69" customHeight="1" spans="1:28">
      <c r="A124" s="47">
        <v>13</v>
      </c>
      <c r="B124" s="48" t="s">
        <v>132</v>
      </c>
      <c r="C124" s="47" t="s">
        <v>46</v>
      </c>
      <c r="D124" s="42" t="s">
        <v>47</v>
      </c>
      <c r="E124" s="51" t="s">
        <v>133</v>
      </c>
      <c r="F124" s="49" t="s">
        <v>278</v>
      </c>
      <c r="G124" s="44">
        <v>5.825</v>
      </c>
      <c r="H124" s="44"/>
      <c r="I124" s="44"/>
      <c r="J124" s="44"/>
      <c r="K124" s="44"/>
      <c r="L124" s="57"/>
      <c r="M124" s="57" t="s">
        <v>263</v>
      </c>
      <c r="N124" s="57" t="s">
        <v>264</v>
      </c>
      <c r="O124" s="59">
        <v>2</v>
      </c>
      <c r="P124" s="71">
        <v>1</v>
      </c>
      <c r="Q124" s="68">
        <v>0.001</v>
      </c>
      <c r="R124" s="68"/>
      <c r="S124" s="68">
        <v>0.001</v>
      </c>
      <c r="T124" s="68">
        <v>0.0046</v>
      </c>
      <c r="U124" s="68"/>
      <c r="V124" s="68">
        <v>0.0046</v>
      </c>
      <c r="W124" s="47" t="s">
        <v>52</v>
      </c>
      <c r="X124" s="47" t="s">
        <v>53</v>
      </c>
      <c r="Y124" s="47" t="s">
        <v>133</v>
      </c>
      <c r="Z124" s="57" t="s">
        <v>135</v>
      </c>
      <c r="AA124" s="57"/>
      <c r="AB124" s="57"/>
    </row>
    <row r="125" s="4" customFormat="1" ht="66" customHeight="1" spans="1:28">
      <c r="A125" s="47">
        <v>14</v>
      </c>
      <c r="B125" s="48" t="s">
        <v>136</v>
      </c>
      <c r="C125" s="47" t="s">
        <v>46</v>
      </c>
      <c r="D125" s="42" t="s">
        <v>47</v>
      </c>
      <c r="E125" s="47" t="s">
        <v>100</v>
      </c>
      <c r="F125" s="48" t="s">
        <v>279</v>
      </c>
      <c r="G125" s="44">
        <v>45.2</v>
      </c>
      <c r="H125" s="44"/>
      <c r="I125" s="44"/>
      <c r="J125" s="44"/>
      <c r="K125" s="44"/>
      <c r="L125" s="57"/>
      <c r="M125" s="57" t="s">
        <v>263</v>
      </c>
      <c r="N125" s="57" t="s">
        <v>264</v>
      </c>
      <c r="O125" s="59">
        <v>6</v>
      </c>
      <c r="P125" s="59">
        <v>6</v>
      </c>
      <c r="Q125" s="66">
        <v>0.0152</v>
      </c>
      <c r="R125" s="66"/>
      <c r="S125" s="66">
        <v>0.0152</v>
      </c>
      <c r="T125" s="66">
        <v>0.743</v>
      </c>
      <c r="U125" s="66"/>
      <c r="V125" s="66">
        <v>0.743</v>
      </c>
      <c r="W125" s="47" t="s">
        <v>52</v>
      </c>
      <c r="X125" s="47" t="s">
        <v>53</v>
      </c>
      <c r="Y125" s="47" t="s">
        <v>100</v>
      </c>
      <c r="Z125" s="57" t="s">
        <v>102</v>
      </c>
      <c r="AA125" s="57"/>
      <c r="AB125" s="57"/>
    </row>
    <row r="126" s="4" customFormat="1" ht="72" customHeight="1" spans="1:28">
      <c r="A126" s="45">
        <v>3.3</v>
      </c>
      <c r="B126" s="43" t="s">
        <v>138</v>
      </c>
      <c r="C126" s="47"/>
      <c r="D126" s="42"/>
      <c r="E126" s="45"/>
      <c r="F126" s="43" t="s">
        <v>280</v>
      </c>
      <c r="G126" s="44">
        <f>SUM(G127)</f>
        <v>20.5</v>
      </c>
      <c r="H126" s="44">
        <v>20.5</v>
      </c>
      <c r="I126" s="44"/>
      <c r="J126" s="44"/>
      <c r="K126" s="44"/>
      <c r="L126" s="57" t="s">
        <v>281</v>
      </c>
      <c r="M126" s="41"/>
      <c r="N126" s="41"/>
      <c r="O126" s="58">
        <f t="shared" ref="O126:V126" si="27">SUM(O127)</f>
        <v>7</v>
      </c>
      <c r="P126" s="58">
        <f t="shared" si="27"/>
        <v>3</v>
      </c>
      <c r="Q126" s="66">
        <f t="shared" si="27"/>
        <v>0.0263</v>
      </c>
      <c r="R126" s="66">
        <f t="shared" si="27"/>
        <v>0</v>
      </c>
      <c r="S126" s="66">
        <f t="shared" si="27"/>
        <v>0.0263</v>
      </c>
      <c r="T126" s="66">
        <f t="shared" si="27"/>
        <v>0.1294</v>
      </c>
      <c r="U126" s="66">
        <f t="shared" si="27"/>
        <v>0</v>
      </c>
      <c r="V126" s="66">
        <f t="shared" si="27"/>
        <v>0.1294</v>
      </c>
      <c r="W126" s="45"/>
      <c r="X126" s="45"/>
      <c r="Y126" s="45"/>
      <c r="Z126" s="57"/>
      <c r="AA126" s="57"/>
      <c r="AB126" s="57"/>
    </row>
    <row r="127" s="4" customFormat="1" ht="80" customHeight="1" spans="1:28">
      <c r="A127" s="47">
        <v>1</v>
      </c>
      <c r="B127" s="48" t="s">
        <v>141</v>
      </c>
      <c r="C127" s="47" t="s">
        <v>46</v>
      </c>
      <c r="D127" s="42" t="s">
        <v>47</v>
      </c>
      <c r="E127" s="47" t="s">
        <v>123</v>
      </c>
      <c r="F127" s="48" t="s">
        <v>282</v>
      </c>
      <c r="G127" s="44">
        <v>20.5</v>
      </c>
      <c r="H127" s="44"/>
      <c r="I127" s="44"/>
      <c r="J127" s="44"/>
      <c r="K127" s="44"/>
      <c r="L127" s="57"/>
      <c r="M127" s="47" t="s">
        <v>283</v>
      </c>
      <c r="N127" s="47" t="s">
        <v>284</v>
      </c>
      <c r="O127" s="59">
        <v>7</v>
      </c>
      <c r="P127" s="59">
        <v>3</v>
      </c>
      <c r="Q127" s="66">
        <v>0.0263</v>
      </c>
      <c r="R127" s="66"/>
      <c r="S127" s="66">
        <v>0.0263</v>
      </c>
      <c r="T127" s="66">
        <v>0.1294</v>
      </c>
      <c r="U127" s="66"/>
      <c r="V127" s="66">
        <v>0.1294</v>
      </c>
      <c r="W127" s="47" t="s">
        <v>52</v>
      </c>
      <c r="X127" s="47" t="s">
        <v>53</v>
      </c>
      <c r="Y127" s="47" t="s">
        <v>123</v>
      </c>
      <c r="Z127" s="57" t="s">
        <v>125</v>
      </c>
      <c r="AA127" s="57"/>
      <c r="AB127" s="57"/>
    </row>
    <row r="128" s="4" customFormat="1" ht="70" customHeight="1" spans="1:28">
      <c r="A128" s="45">
        <v>3.4</v>
      </c>
      <c r="B128" s="43" t="s">
        <v>145</v>
      </c>
      <c r="C128" s="47"/>
      <c r="D128" s="42"/>
      <c r="E128" s="45"/>
      <c r="F128" s="43" t="s">
        <v>285</v>
      </c>
      <c r="G128" s="44">
        <f>SUM(G129:G130)</f>
        <v>7.2</v>
      </c>
      <c r="H128" s="44">
        <v>7.2</v>
      </c>
      <c r="I128" s="44"/>
      <c r="J128" s="44"/>
      <c r="K128" s="44"/>
      <c r="L128" s="57" t="s">
        <v>286</v>
      </c>
      <c r="M128" s="41"/>
      <c r="N128" s="41"/>
      <c r="O128" s="58">
        <f t="shared" ref="O128:V128" si="28">SUM(O129:O130)</f>
        <v>0</v>
      </c>
      <c r="P128" s="58">
        <f t="shared" si="28"/>
        <v>2</v>
      </c>
      <c r="Q128" s="66">
        <f t="shared" si="28"/>
        <v>0.0005</v>
      </c>
      <c r="R128" s="66">
        <f t="shared" si="28"/>
        <v>0</v>
      </c>
      <c r="S128" s="66">
        <f t="shared" si="28"/>
        <v>0.0005</v>
      </c>
      <c r="T128" s="66">
        <f t="shared" si="28"/>
        <v>0.0028</v>
      </c>
      <c r="U128" s="66">
        <f t="shared" si="28"/>
        <v>0</v>
      </c>
      <c r="V128" s="66">
        <f t="shared" si="28"/>
        <v>0.0028</v>
      </c>
      <c r="W128" s="45"/>
      <c r="X128" s="45"/>
      <c r="Y128" s="45"/>
      <c r="Z128" s="57"/>
      <c r="AA128" s="57"/>
      <c r="AB128" s="57"/>
    </row>
    <row r="129" s="4" customFormat="1" ht="63" customHeight="1" spans="1:28">
      <c r="A129" s="47">
        <v>1</v>
      </c>
      <c r="B129" s="50" t="s">
        <v>148</v>
      </c>
      <c r="C129" s="47" t="s">
        <v>46</v>
      </c>
      <c r="D129" s="42" t="s">
        <v>47</v>
      </c>
      <c r="E129" s="47" t="s">
        <v>92</v>
      </c>
      <c r="F129" s="49" t="s">
        <v>287</v>
      </c>
      <c r="G129" s="44">
        <v>6.4</v>
      </c>
      <c r="H129" s="44"/>
      <c r="I129" s="44"/>
      <c r="J129" s="44"/>
      <c r="K129" s="44"/>
      <c r="L129" s="57"/>
      <c r="M129" s="51" t="s">
        <v>288</v>
      </c>
      <c r="N129" s="51" t="s">
        <v>289</v>
      </c>
      <c r="O129" s="59"/>
      <c r="P129" s="59">
        <v>1</v>
      </c>
      <c r="Q129" s="66">
        <v>0.0004</v>
      </c>
      <c r="R129" s="66"/>
      <c r="S129" s="66">
        <v>0.0004</v>
      </c>
      <c r="T129" s="66">
        <v>0.0021</v>
      </c>
      <c r="U129" s="66"/>
      <c r="V129" s="66">
        <v>0.0021</v>
      </c>
      <c r="W129" s="47" t="s">
        <v>52</v>
      </c>
      <c r="X129" s="47" t="s">
        <v>53</v>
      </c>
      <c r="Y129" s="47" t="s">
        <v>92</v>
      </c>
      <c r="Z129" s="57" t="s">
        <v>94</v>
      </c>
      <c r="AA129" s="57"/>
      <c r="AB129" s="57"/>
    </row>
    <row r="130" s="4" customFormat="1" ht="63" customHeight="1" spans="1:28">
      <c r="A130" s="47">
        <v>2</v>
      </c>
      <c r="B130" s="50" t="s">
        <v>290</v>
      </c>
      <c r="C130" s="47" t="s">
        <v>46</v>
      </c>
      <c r="D130" s="42" t="s">
        <v>47</v>
      </c>
      <c r="E130" s="47" t="s">
        <v>88</v>
      </c>
      <c r="F130" s="49" t="s">
        <v>291</v>
      </c>
      <c r="G130" s="72">
        <v>0.8</v>
      </c>
      <c r="H130" s="72"/>
      <c r="I130" s="72"/>
      <c r="J130" s="72"/>
      <c r="K130" s="72"/>
      <c r="L130" s="80"/>
      <c r="M130" s="51" t="s">
        <v>288</v>
      </c>
      <c r="N130" s="51" t="s">
        <v>289</v>
      </c>
      <c r="O130" s="59"/>
      <c r="P130" s="59">
        <v>1</v>
      </c>
      <c r="Q130" s="66">
        <v>0.0001</v>
      </c>
      <c r="R130" s="66"/>
      <c r="S130" s="66">
        <v>0.0001</v>
      </c>
      <c r="T130" s="66">
        <v>0.0007</v>
      </c>
      <c r="U130" s="66"/>
      <c r="V130" s="66">
        <v>0.0007</v>
      </c>
      <c r="W130" s="47" t="s">
        <v>52</v>
      </c>
      <c r="X130" s="47" t="s">
        <v>53</v>
      </c>
      <c r="Y130" s="47" t="s">
        <v>88</v>
      </c>
      <c r="Z130" s="57" t="s">
        <v>90</v>
      </c>
      <c r="AA130" s="80"/>
      <c r="AB130" s="80"/>
    </row>
    <row r="131" s="4" customFormat="1" ht="63" customHeight="1" spans="1:28">
      <c r="A131" s="45" t="s">
        <v>39</v>
      </c>
      <c r="B131" s="43" t="s">
        <v>292</v>
      </c>
      <c r="C131" s="45"/>
      <c r="D131" s="42"/>
      <c r="E131" s="45"/>
      <c r="F131" s="46" t="s">
        <v>293</v>
      </c>
      <c r="G131" s="44">
        <f t="shared" ref="G131:I131" si="29">G132+G134</f>
        <v>0.89</v>
      </c>
      <c r="H131" s="44">
        <f t="shared" si="29"/>
        <v>0.89</v>
      </c>
      <c r="I131" s="44">
        <f t="shared" si="29"/>
        <v>0</v>
      </c>
      <c r="J131" s="44">
        <f t="shared" ref="J131:V131" si="30">J132+J134</f>
        <v>0</v>
      </c>
      <c r="K131" s="44">
        <f t="shared" si="30"/>
        <v>0</v>
      </c>
      <c r="L131" s="57"/>
      <c r="M131" s="81"/>
      <c r="N131" s="81"/>
      <c r="O131" s="58">
        <f t="shared" si="30"/>
        <v>2</v>
      </c>
      <c r="P131" s="58">
        <f t="shared" si="30"/>
        <v>1</v>
      </c>
      <c r="Q131" s="66">
        <f t="shared" si="30"/>
        <v>0.0003</v>
      </c>
      <c r="R131" s="66">
        <f t="shared" si="30"/>
        <v>0.0004</v>
      </c>
      <c r="S131" s="66">
        <f t="shared" si="30"/>
        <v>0</v>
      </c>
      <c r="T131" s="66">
        <f t="shared" si="30"/>
        <v>0.0018</v>
      </c>
      <c r="U131" s="66">
        <f t="shared" si="30"/>
        <v>0.0027</v>
      </c>
      <c r="V131" s="66">
        <f t="shared" si="30"/>
        <v>0</v>
      </c>
      <c r="W131" s="45"/>
      <c r="X131" s="45"/>
      <c r="Y131" s="45"/>
      <c r="Z131" s="80"/>
      <c r="AA131" s="80"/>
      <c r="AB131" s="80"/>
    </row>
    <row r="132" s="4" customFormat="1" ht="65" customHeight="1" spans="1:28">
      <c r="A132" s="45">
        <v>1.1</v>
      </c>
      <c r="B132" s="43" t="s">
        <v>294</v>
      </c>
      <c r="C132" s="47"/>
      <c r="D132" s="42"/>
      <c r="E132" s="45"/>
      <c r="F132" s="43" t="s">
        <v>295</v>
      </c>
      <c r="G132" s="44">
        <v>0.2</v>
      </c>
      <c r="H132" s="44">
        <v>0.2</v>
      </c>
      <c r="I132" s="44"/>
      <c r="J132" s="44"/>
      <c r="K132" s="44"/>
      <c r="L132" s="57" t="s">
        <v>296</v>
      </c>
      <c r="M132" s="41"/>
      <c r="N132" s="41"/>
      <c r="O132" s="58">
        <f t="shared" ref="O132:V132" si="31">SUM(O133)</f>
        <v>1</v>
      </c>
      <c r="P132" s="58">
        <f t="shared" si="31"/>
        <v>0</v>
      </c>
      <c r="Q132" s="66">
        <f t="shared" si="31"/>
        <v>0</v>
      </c>
      <c r="R132" s="66">
        <f t="shared" si="31"/>
        <v>0.0001</v>
      </c>
      <c r="S132" s="66">
        <f t="shared" si="31"/>
        <v>0</v>
      </c>
      <c r="T132" s="66">
        <f t="shared" si="31"/>
        <v>0</v>
      </c>
      <c r="U132" s="66">
        <f t="shared" si="31"/>
        <v>0.0009</v>
      </c>
      <c r="V132" s="66">
        <f t="shared" si="31"/>
        <v>0</v>
      </c>
      <c r="W132" s="45"/>
      <c r="X132" s="45"/>
      <c r="Y132" s="45"/>
      <c r="Z132" s="80"/>
      <c r="AA132" s="80"/>
      <c r="AB132" s="80"/>
    </row>
    <row r="133" s="4" customFormat="1" ht="58" customHeight="1" spans="1:28">
      <c r="A133" s="47">
        <v>1</v>
      </c>
      <c r="B133" s="48" t="s">
        <v>297</v>
      </c>
      <c r="C133" s="47" t="s">
        <v>46</v>
      </c>
      <c r="D133" s="42" t="s">
        <v>47</v>
      </c>
      <c r="E133" s="51" t="s">
        <v>84</v>
      </c>
      <c r="F133" s="50" t="s">
        <v>298</v>
      </c>
      <c r="G133" s="44">
        <v>0.2</v>
      </c>
      <c r="H133" s="44"/>
      <c r="I133" s="44"/>
      <c r="J133" s="44"/>
      <c r="K133" s="44"/>
      <c r="L133" s="57"/>
      <c r="M133" s="51" t="s">
        <v>299</v>
      </c>
      <c r="N133" s="51" t="s">
        <v>300</v>
      </c>
      <c r="O133" s="59">
        <v>1</v>
      </c>
      <c r="P133" s="59"/>
      <c r="Q133" s="66"/>
      <c r="R133" s="66">
        <v>0.0001</v>
      </c>
      <c r="S133" s="66"/>
      <c r="T133" s="66"/>
      <c r="U133" s="66">
        <v>0.0009</v>
      </c>
      <c r="V133" s="66"/>
      <c r="W133" s="47" t="s">
        <v>52</v>
      </c>
      <c r="X133" s="47" t="s">
        <v>53</v>
      </c>
      <c r="Y133" s="47" t="s">
        <v>84</v>
      </c>
      <c r="Z133" s="57" t="s">
        <v>86</v>
      </c>
      <c r="AA133" s="80"/>
      <c r="AB133" s="80"/>
    </row>
    <row r="134" s="4" customFormat="1" ht="88" customHeight="1" spans="1:28">
      <c r="A134" s="45">
        <v>1.2</v>
      </c>
      <c r="B134" s="43" t="s">
        <v>301</v>
      </c>
      <c r="C134" s="47"/>
      <c r="D134" s="42"/>
      <c r="E134" s="45"/>
      <c r="F134" s="43" t="s">
        <v>302</v>
      </c>
      <c r="G134" s="44">
        <f>SUM(G135:G136)</f>
        <v>0.69</v>
      </c>
      <c r="H134" s="44">
        <v>0.69</v>
      </c>
      <c r="I134" s="44"/>
      <c r="J134" s="44"/>
      <c r="K134" s="44"/>
      <c r="L134" s="57" t="s">
        <v>303</v>
      </c>
      <c r="M134" s="41"/>
      <c r="N134" s="41"/>
      <c r="O134" s="58">
        <f t="shared" ref="O134:V134" si="32">SUM(O135:O136)</f>
        <v>1</v>
      </c>
      <c r="P134" s="58">
        <f t="shared" si="32"/>
        <v>1</v>
      </c>
      <c r="Q134" s="66">
        <f t="shared" si="32"/>
        <v>0.0003</v>
      </c>
      <c r="R134" s="66">
        <f t="shared" si="32"/>
        <v>0.0003</v>
      </c>
      <c r="S134" s="66">
        <f t="shared" si="32"/>
        <v>0</v>
      </c>
      <c r="T134" s="66">
        <f t="shared" si="32"/>
        <v>0.0018</v>
      </c>
      <c r="U134" s="66">
        <f t="shared" si="32"/>
        <v>0.0018</v>
      </c>
      <c r="V134" s="66">
        <f t="shared" si="32"/>
        <v>0</v>
      </c>
      <c r="W134" s="47"/>
      <c r="X134" s="45"/>
      <c r="Y134" s="45"/>
      <c r="Z134" s="80"/>
      <c r="AA134" s="80"/>
      <c r="AB134" s="80"/>
    </row>
    <row r="135" s="4" customFormat="1" ht="65" customHeight="1" spans="1:28">
      <c r="A135" s="47">
        <v>1</v>
      </c>
      <c r="B135" s="48" t="s">
        <v>304</v>
      </c>
      <c r="C135" s="47" t="s">
        <v>46</v>
      </c>
      <c r="D135" s="42" t="s">
        <v>47</v>
      </c>
      <c r="E135" s="47" t="s">
        <v>48</v>
      </c>
      <c r="F135" s="50" t="s">
        <v>305</v>
      </c>
      <c r="G135" s="44">
        <v>0.3</v>
      </c>
      <c r="H135" s="44"/>
      <c r="I135" s="44"/>
      <c r="J135" s="44"/>
      <c r="K135" s="44"/>
      <c r="L135" s="57"/>
      <c r="M135" s="51" t="s">
        <v>299</v>
      </c>
      <c r="N135" s="51" t="s">
        <v>300</v>
      </c>
      <c r="O135" s="82">
        <v>1</v>
      </c>
      <c r="P135" s="82"/>
      <c r="Q135" s="68">
        <v>0.0001</v>
      </c>
      <c r="R135" s="68">
        <v>0.0001</v>
      </c>
      <c r="S135" s="68"/>
      <c r="T135" s="68">
        <v>0.0005</v>
      </c>
      <c r="U135" s="68">
        <v>0.0005</v>
      </c>
      <c r="V135" s="68"/>
      <c r="W135" s="47" t="s">
        <v>52</v>
      </c>
      <c r="X135" s="47" t="s">
        <v>53</v>
      </c>
      <c r="Y135" s="47" t="s">
        <v>48</v>
      </c>
      <c r="Z135" s="57" t="s">
        <v>54</v>
      </c>
      <c r="AA135" s="80"/>
      <c r="AB135" s="80"/>
    </row>
    <row r="136" s="4" customFormat="1" ht="65" customHeight="1" spans="1:28">
      <c r="A136" s="47">
        <v>2</v>
      </c>
      <c r="B136" s="48" t="s">
        <v>306</v>
      </c>
      <c r="C136" s="47" t="s">
        <v>46</v>
      </c>
      <c r="D136" s="42" t="s">
        <v>47</v>
      </c>
      <c r="E136" s="47" t="s">
        <v>72</v>
      </c>
      <c r="F136" s="48" t="s">
        <v>307</v>
      </c>
      <c r="G136" s="44">
        <v>0.39</v>
      </c>
      <c r="H136" s="44"/>
      <c r="I136" s="44"/>
      <c r="J136" s="44"/>
      <c r="K136" s="44"/>
      <c r="L136" s="57"/>
      <c r="M136" s="47" t="s">
        <v>299</v>
      </c>
      <c r="N136" s="47" t="s">
        <v>300</v>
      </c>
      <c r="O136" s="51"/>
      <c r="P136" s="47">
        <v>1</v>
      </c>
      <c r="Q136" s="66">
        <v>0.0002</v>
      </c>
      <c r="R136" s="66">
        <v>0.0002</v>
      </c>
      <c r="S136" s="66"/>
      <c r="T136" s="66">
        <v>0.0013</v>
      </c>
      <c r="U136" s="66">
        <v>0.0013</v>
      </c>
      <c r="V136" s="66"/>
      <c r="W136" s="47" t="s">
        <v>52</v>
      </c>
      <c r="X136" s="47" t="s">
        <v>53</v>
      </c>
      <c r="Y136" s="47" t="s">
        <v>72</v>
      </c>
      <c r="Z136" s="57" t="s">
        <v>74</v>
      </c>
      <c r="AA136" s="80"/>
      <c r="AB136" s="80"/>
    </row>
    <row r="137" s="4" customFormat="1" ht="53" customHeight="1" spans="1:28">
      <c r="A137" s="45" t="s">
        <v>166</v>
      </c>
      <c r="B137" s="43" t="s">
        <v>308</v>
      </c>
      <c r="C137" s="47"/>
      <c r="D137" s="42"/>
      <c r="E137" s="47"/>
      <c r="F137" s="46" t="s">
        <v>309</v>
      </c>
      <c r="G137" s="44">
        <f t="shared" ref="G137:I137" si="33">G138+G141+G145</f>
        <v>10.462</v>
      </c>
      <c r="H137" s="44">
        <f t="shared" si="33"/>
        <v>10.462</v>
      </c>
      <c r="I137" s="44">
        <f t="shared" si="33"/>
        <v>0</v>
      </c>
      <c r="J137" s="44">
        <f t="shared" ref="J137:V137" si="34">J138+J141+J145</f>
        <v>0</v>
      </c>
      <c r="K137" s="44">
        <f t="shared" si="34"/>
        <v>0</v>
      </c>
      <c r="L137" s="57"/>
      <c r="M137" s="57"/>
      <c r="N137" s="57"/>
      <c r="O137" s="59">
        <f t="shared" si="34"/>
        <v>4</v>
      </c>
      <c r="P137" s="59">
        <f t="shared" si="34"/>
        <v>3</v>
      </c>
      <c r="Q137" s="66">
        <f t="shared" si="34"/>
        <v>0.0044</v>
      </c>
      <c r="R137" s="66">
        <f t="shared" si="34"/>
        <v>0.0044</v>
      </c>
      <c r="S137" s="66">
        <f t="shared" si="34"/>
        <v>0</v>
      </c>
      <c r="T137" s="66">
        <f t="shared" si="34"/>
        <v>0.0227</v>
      </c>
      <c r="U137" s="66">
        <f t="shared" si="34"/>
        <v>0.0227</v>
      </c>
      <c r="V137" s="66">
        <f t="shared" si="34"/>
        <v>0</v>
      </c>
      <c r="W137" s="47"/>
      <c r="X137" s="47"/>
      <c r="Y137" s="47"/>
      <c r="Z137" s="80"/>
      <c r="AA137" s="80"/>
      <c r="AB137" s="80"/>
    </row>
    <row r="138" s="4" customFormat="1" ht="77" customHeight="1" spans="1:28">
      <c r="A138" s="45">
        <v>2.1</v>
      </c>
      <c r="B138" s="43" t="s">
        <v>294</v>
      </c>
      <c r="C138" s="47"/>
      <c r="D138" s="42"/>
      <c r="E138" s="45"/>
      <c r="F138" s="43" t="s">
        <v>310</v>
      </c>
      <c r="G138" s="44">
        <f>SUM(G139:G140)</f>
        <v>4.9</v>
      </c>
      <c r="H138" s="44">
        <v>4.9</v>
      </c>
      <c r="I138" s="44"/>
      <c r="J138" s="44"/>
      <c r="K138" s="44"/>
      <c r="L138" s="57" t="s">
        <v>311</v>
      </c>
      <c r="M138" s="41"/>
      <c r="N138" s="41"/>
      <c r="O138" s="40">
        <f t="shared" ref="O138:V138" si="35">SUM(O139:O140)</f>
        <v>2</v>
      </c>
      <c r="P138" s="40">
        <f t="shared" si="35"/>
        <v>1</v>
      </c>
      <c r="Q138" s="68">
        <f t="shared" si="35"/>
        <v>0.0015</v>
      </c>
      <c r="R138" s="68">
        <f t="shared" si="35"/>
        <v>0.0015</v>
      </c>
      <c r="S138" s="68">
        <f t="shared" si="35"/>
        <v>0</v>
      </c>
      <c r="T138" s="68">
        <f t="shared" si="35"/>
        <v>0.008</v>
      </c>
      <c r="U138" s="68">
        <f t="shared" si="35"/>
        <v>0.008</v>
      </c>
      <c r="V138" s="68">
        <f t="shared" si="35"/>
        <v>0</v>
      </c>
      <c r="W138" s="45"/>
      <c r="X138" s="45"/>
      <c r="Y138" s="45"/>
      <c r="Z138" s="80"/>
      <c r="AA138" s="80"/>
      <c r="AB138" s="80"/>
    </row>
    <row r="139" s="4" customFormat="1" ht="75" customHeight="1" spans="1:28">
      <c r="A139" s="47">
        <v>1</v>
      </c>
      <c r="B139" s="48" t="s">
        <v>297</v>
      </c>
      <c r="C139" s="47" t="s">
        <v>46</v>
      </c>
      <c r="D139" s="42" t="s">
        <v>47</v>
      </c>
      <c r="E139" s="47" t="s">
        <v>84</v>
      </c>
      <c r="F139" s="49" t="s">
        <v>312</v>
      </c>
      <c r="G139" s="44">
        <v>4</v>
      </c>
      <c r="H139" s="44"/>
      <c r="I139" s="44"/>
      <c r="J139" s="44"/>
      <c r="K139" s="44"/>
      <c r="L139" s="57"/>
      <c r="M139" s="51" t="s">
        <v>313</v>
      </c>
      <c r="N139" s="51" t="s">
        <v>314</v>
      </c>
      <c r="O139" s="59">
        <v>1</v>
      </c>
      <c r="P139" s="59">
        <v>0</v>
      </c>
      <c r="Q139" s="66">
        <v>0.0012</v>
      </c>
      <c r="R139" s="66">
        <v>0.0012</v>
      </c>
      <c r="S139" s="66"/>
      <c r="T139" s="66">
        <v>0.0068</v>
      </c>
      <c r="U139" s="66">
        <v>0.0068</v>
      </c>
      <c r="V139" s="66"/>
      <c r="W139" s="47" t="s">
        <v>52</v>
      </c>
      <c r="X139" s="47" t="s">
        <v>53</v>
      </c>
      <c r="Y139" s="47" t="s">
        <v>84</v>
      </c>
      <c r="Z139" s="57" t="s">
        <v>86</v>
      </c>
      <c r="AA139" s="80"/>
      <c r="AB139" s="80"/>
    </row>
    <row r="140" s="4" customFormat="1" ht="66" customHeight="1" spans="1:28">
      <c r="A140" s="47">
        <v>2</v>
      </c>
      <c r="B140" s="48" t="s">
        <v>315</v>
      </c>
      <c r="C140" s="47" t="s">
        <v>46</v>
      </c>
      <c r="D140" s="42" t="s">
        <v>47</v>
      </c>
      <c r="E140" s="47" t="s">
        <v>80</v>
      </c>
      <c r="F140" s="49" t="s">
        <v>316</v>
      </c>
      <c r="G140" s="44">
        <v>0.9</v>
      </c>
      <c r="H140" s="44"/>
      <c r="I140" s="44"/>
      <c r="J140" s="44"/>
      <c r="K140" s="44"/>
      <c r="L140" s="57"/>
      <c r="M140" s="51" t="s">
        <v>313</v>
      </c>
      <c r="N140" s="51" t="s">
        <v>314</v>
      </c>
      <c r="O140" s="59">
        <v>1</v>
      </c>
      <c r="P140" s="59">
        <v>1</v>
      </c>
      <c r="Q140" s="66">
        <v>0.0003</v>
      </c>
      <c r="R140" s="66">
        <v>0.0003</v>
      </c>
      <c r="S140" s="66"/>
      <c r="T140" s="66">
        <v>0.0012</v>
      </c>
      <c r="U140" s="66">
        <v>0.0012</v>
      </c>
      <c r="V140" s="66"/>
      <c r="W140" s="47" t="s">
        <v>52</v>
      </c>
      <c r="X140" s="47" t="s">
        <v>53</v>
      </c>
      <c r="Y140" s="47" t="s">
        <v>80</v>
      </c>
      <c r="Z140" s="57" t="s">
        <v>82</v>
      </c>
      <c r="AA140" s="80"/>
      <c r="AB140" s="80"/>
    </row>
    <row r="141" s="4" customFormat="1" ht="75" customHeight="1" spans="1:28">
      <c r="A141" s="45">
        <v>2.2</v>
      </c>
      <c r="B141" s="43" t="s">
        <v>301</v>
      </c>
      <c r="C141" s="47"/>
      <c r="D141" s="42"/>
      <c r="E141" s="45"/>
      <c r="F141" s="43" t="s">
        <v>317</v>
      </c>
      <c r="G141" s="44">
        <f>SUM(G142:G144)</f>
        <v>5.262</v>
      </c>
      <c r="H141" s="44">
        <v>5.262</v>
      </c>
      <c r="I141" s="44"/>
      <c r="J141" s="44"/>
      <c r="K141" s="44"/>
      <c r="L141" s="57" t="s">
        <v>318</v>
      </c>
      <c r="M141" s="41"/>
      <c r="N141" s="41"/>
      <c r="O141" s="40">
        <f t="shared" ref="O141:V141" si="36">SUM(O142:O144)</f>
        <v>1</v>
      </c>
      <c r="P141" s="40">
        <f t="shared" si="36"/>
        <v>2</v>
      </c>
      <c r="Q141" s="68">
        <f t="shared" si="36"/>
        <v>0.0028</v>
      </c>
      <c r="R141" s="68">
        <f t="shared" si="36"/>
        <v>0.0028</v>
      </c>
      <c r="S141" s="68">
        <f t="shared" si="36"/>
        <v>0</v>
      </c>
      <c r="T141" s="68">
        <f t="shared" si="36"/>
        <v>0.0142</v>
      </c>
      <c r="U141" s="68">
        <f t="shared" si="36"/>
        <v>0.0142</v>
      </c>
      <c r="V141" s="68">
        <f t="shared" si="36"/>
        <v>0</v>
      </c>
      <c r="W141" s="47"/>
      <c r="X141" s="45"/>
      <c r="Y141" s="45"/>
      <c r="Z141" s="80"/>
      <c r="AA141" s="80"/>
      <c r="AB141" s="80"/>
    </row>
    <row r="142" s="4" customFormat="1" ht="60" customHeight="1" spans="1:28">
      <c r="A142" s="47">
        <v>1</v>
      </c>
      <c r="B142" s="48" t="s">
        <v>319</v>
      </c>
      <c r="C142" s="47" t="s">
        <v>46</v>
      </c>
      <c r="D142" s="42" t="s">
        <v>47</v>
      </c>
      <c r="E142" s="47" t="s">
        <v>80</v>
      </c>
      <c r="F142" s="49" t="s">
        <v>320</v>
      </c>
      <c r="G142" s="44">
        <v>1.17</v>
      </c>
      <c r="H142" s="44"/>
      <c r="I142" s="44"/>
      <c r="J142" s="44"/>
      <c r="K142" s="44"/>
      <c r="L142" s="57"/>
      <c r="M142" s="51" t="s">
        <v>321</v>
      </c>
      <c r="N142" s="51" t="s">
        <v>322</v>
      </c>
      <c r="O142" s="59">
        <v>0</v>
      </c>
      <c r="P142" s="59">
        <v>1</v>
      </c>
      <c r="Q142" s="66">
        <v>0.0004</v>
      </c>
      <c r="R142" s="66">
        <v>0.0004</v>
      </c>
      <c r="S142" s="66"/>
      <c r="T142" s="66">
        <v>0.0022</v>
      </c>
      <c r="U142" s="66">
        <v>0.0022</v>
      </c>
      <c r="V142" s="66"/>
      <c r="W142" s="47" t="s">
        <v>52</v>
      </c>
      <c r="X142" s="47" t="s">
        <v>53</v>
      </c>
      <c r="Y142" s="47" t="s">
        <v>80</v>
      </c>
      <c r="Z142" s="57" t="s">
        <v>82</v>
      </c>
      <c r="AA142" s="80"/>
      <c r="AB142" s="80"/>
    </row>
    <row r="143" s="4" customFormat="1" ht="60" customHeight="1" spans="1:28">
      <c r="A143" s="47">
        <v>2</v>
      </c>
      <c r="B143" s="48" t="s">
        <v>306</v>
      </c>
      <c r="C143" s="47" t="s">
        <v>46</v>
      </c>
      <c r="D143" s="42" t="s">
        <v>47</v>
      </c>
      <c r="E143" s="47" t="s">
        <v>72</v>
      </c>
      <c r="F143" s="49" t="s">
        <v>323</v>
      </c>
      <c r="G143" s="44">
        <v>0.132</v>
      </c>
      <c r="H143" s="44"/>
      <c r="I143" s="44"/>
      <c r="J143" s="44"/>
      <c r="K143" s="44"/>
      <c r="L143" s="57"/>
      <c r="M143" s="51" t="s">
        <v>321</v>
      </c>
      <c r="N143" s="51" t="s">
        <v>322</v>
      </c>
      <c r="O143" s="59">
        <v>0</v>
      </c>
      <c r="P143" s="59">
        <v>1</v>
      </c>
      <c r="Q143" s="66">
        <v>0.0005</v>
      </c>
      <c r="R143" s="66">
        <v>0.0005</v>
      </c>
      <c r="S143" s="66"/>
      <c r="T143" s="66">
        <v>0.0026</v>
      </c>
      <c r="U143" s="66">
        <v>0.0026</v>
      </c>
      <c r="V143" s="66"/>
      <c r="W143" s="47" t="s">
        <v>52</v>
      </c>
      <c r="X143" s="47" t="s">
        <v>53</v>
      </c>
      <c r="Y143" s="47" t="s">
        <v>72</v>
      </c>
      <c r="Z143" s="57" t="s">
        <v>74</v>
      </c>
      <c r="AA143" s="80"/>
      <c r="AB143" s="80"/>
    </row>
    <row r="144" s="4" customFormat="1" ht="60" customHeight="1" spans="1:28">
      <c r="A144" s="47">
        <v>3</v>
      </c>
      <c r="B144" s="48" t="s">
        <v>324</v>
      </c>
      <c r="C144" s="47" t="s">
        <v>46</v>
      </c>
      <c r="D144" s="42" t="s">
        <v>47</v>
      </c>
      <c r="E144" s="47" t="s">
        <v>84</v>
      </c>
      <c r="F144" s="49" t="s">
        <v>325</v>
      </c>
      <c r="G144" s="44">
        <v>3.96</v>
      </c>
      <c r="H144" s="44"/>
      <c r="I144" s="44"/>
      <c r="J144" s="44"/>
      <c r="K144" s="44"/>
      <c r="L144" s="57"/>
      <c r="M144" s="51" t="s">
        <v>321</v>
      </c>
      <c r="N144" s="51" t="s">
        <v>322</v>
      </c>
      <c r="O144" s="59">
        <v>1</v>
      </c>
      <c r="P144" s="59">
        <v>0</v>
      </c>
      <c r="Q144" s="66">
        <v>0.0019</v>
      </c>
      <c r="R144" s="66">
        <v>0.0019</v>
      </c>
      <c r="S144" s="66"/>
      <c r="T144" s="66">
        <v>0.0094</v>
      </c>
      <c r="U144" s="66">
        <v>0.0094</v>
      </c>
      <c r="V144" s="66"/>
      <c r="W144" s="47" t="s">
        <v>52</v>
      </c>
      <c r="X144" s="47" t="s">
        <v>53</v>
      </c>
      <c r="Y144" s="47" t="s">
        <v>84</v>
      </c>
      <c r="Z144" s="57" t="s">
        <v>86</v>
      </c>
      <c r="AA144" s="80"/>
      <c r="AB144" s="80"/>
    </row>
    <row r="145" s="4" customFormat="1" ht="71" customHeight="1" spans="1:28">
      <c r="A145" s="73">
        <v>2.3</v>
      </c>
      <c r="B145" s="43" t="s">
        <v>326</v>
      </c>
      <c r="C145" s="45"/>
      <c r="D145" s="42"/>
      <c r="E145" s="73"/>
      <c r="F145" s="43" t="s">
        <v>327</v>
      </c>
      <c r="G145" s="44">
        <f>SUM(G146)</f>
        <v>0.3</v>
      </c>
      <c r="H145" s="44">
        <v>0.3</v>
      </c>
      <c r="I145" s="44"/>
      <c r="J145" s="44"/>
      <c r="K145" s="44"/>
      <c r="L145" s="57" t="s">
        <v>328</v>
      </c>
      <c r="M145" s="41"/>
      <c r="N145" s="41"/>
      <c r="O145" s="58">
        <f t="shared" ref="O145:V145" si="37">SUM(O146)</f>
        <v>1</v>
      </c>
      <c r="P145" s="58">
        <f t="shared" si="37"/>
        <v>0</v>
      </c>
      <c r="Q145" s="66">
        <f t="shared" si="37"/>
        <v>0.0001</v>
      </c>
      <c r="R145" s="66">
        <f t="shared" si="37"/>
        <v>0.0001</v>
      </c>
      <c r="S145" s="66">
        <f t="shared" si="37"/>
        <v>0</v>
      </c>
      <c r="T145" s="66">
        <f t="shared" si="37"/>
        <v>0.0005</v>
      </c>
      <c r="U145" s="66">
        <f t="shared" si="37"/>
        <v>0.0005</v>
      </c>
      <c r="V145" s="66">
        <f t="shared" si="37"/>
        <v>0</v>
      </c>
      <c r="W145" s="45"/>
      <c r="X145" s="73"/>
      <c r="Y145" s="73"/>
      <c r="Z145" s="80"/>
      <c r="AA145" s="80"/>
      <c r="AB145" s="80"/>
    </row>
    <row r="146" s="4" customFormat="1" ht="61" customHeight="1" spans="1:28">
      <c r="A146" s="74">
        <v>1</v>
      </c>
      <c r="B146" s="48" t="s">
        <v>329</v>
      </c>
      <c r="C146" s="47" t="s">
        <v>46</v>
      </c>
      <c r="D146" s="42" t="s">
        <v>47</v>
      </c>
      <c r="E146" s="47" t="s">
        <v>80</v>
      </c>
      <c r="F146" s="75" t="s">
        <v>330</v>
      </c>
      <c r="G146" s="44">
        <v>0.3</v>
      </c>
      <c r="H146" s="44"/>
      <c r="I146" s="44"/>
      <c r="J146" s="44"/>
      <c r="K146" s="44"/>
      <c r="L146" s="57"/>
      <c r="M146" s="51" t="s">
        <v>331</v>
      </c>
      <c r="N146" s="51" t="s">
        <v>322</v>
      </c>
      <c r="O146" s="59">
        <v>1</v>
      </c>
      <c r="P146" s="59"/>
      <c r="Q146" s="66">
        <v>0.0001</v>
      </c>
      <c r="R146" s="66">
        <v>0.0001</v>
      </c>
      <c r="S146" s="66"/>
      <c r="T146" s="66">
        <v>0.0005</v>
      </c>
      <c r="U146" s="66">
        <v>0.0005</v>
      </c>
      <c r="V146" s="66"/>
      <c r="W146" s="47" t="s">
        <v>52</v>
      </c>
      <c r="X146" s="47" t="s">
        <v>53</v>
      </c>
      <c r="Y146" s="47" t="s">
        <v>80</v>
      </c>
      <c r="Z146" s="57" t="s">
        <v>82</v>
      </c>
      <c r="AA146" s="80"/>
      <c r="AB146" s="80"/>
    </row>
    <row r="147" s="4" customFormat="1" ht="39" customHeight="1" spans="1:28">
      <c r="A147" s="73" t="s">
        <v>239</v>
      </c>
      <c r="B147" s="43" t="s">
        <v>332</v>
      </c>
      <c r="C147" s="45"/>
      <c r="D147" s="42"/>
      <c r="E147" s="45"/>
      <c r="F147" s="76" t="s">
        <v>333</v>
      </c>
      <c r="G147" s="44">
        <f t="shared" ref="G147:I147" si="38">G148+G150+G153+G155</f>
        <v>5.63</v>
      </c>
      <c r="H147" s="44">
        <f t="shared" si="38"/>
        <v>5.63</v>
      </c>
      <c r="I147" s="44">
        <f t="shared" si="38"/>
        <v>0</v>
      </c>
      <c r="J147" s="44">
        <f t="shared" ref="J147:V147" si="39">J148+J150+J153+J155</f>
        <v>0</v>
      </c>
      <c r="K147" s="44">
        <f t="shared" si="39"/>
        <v>0</v>
      </c>
      <c r="L147" s="57"/>
      <c r="M147" s="41"/>
      <c r="N147" s="41"/>
      <c r="O147" s="58">
        <f t="shared" si="39"/>
        <v>3</v>
      </c>
      <c r="P147" s="58">
        <f t="shared" si="39"/>
        <v>2</v>
      </c>
      <c r="Q147" s="66">
        <f t="shared" si="39"/>
        <v>0.0009</v>
      </c>
      <c r="R147" s="66">
        <f t="shared" si="39"/>
        <v>0</v>
      </c>
      <c r="S147" s="66">
        <f t="shared" si="39"/>
        <v>0.0009</v>
      </c>
      <c r="T147" s="66">
        <f t="shared" si="39"/>
        <v>0.0045</v>
      </c>
      <c r="U147" s="66">
        <f t="shared" si="39"/>
        <v>0</v>
      </c>
      <c r="V147" s="66">
        <f t="shared" si="39"/>
        <v>0.0045</v>
      </c>
      <c r="W147" s="45"/>
      <c r="X147" s="45"/>
      <c r="Y147" s="45"/>
      <c r="Z147" s="80"/>
      <c r="AA147" s="80"/>
      <c r="AB147" s="80"/>
    </row>
    <row r="148" s="4" customFormat="1" ht="70" customHeight="1" spans="1:28">
      <c r="A148" s="45">
        <v>3.1</v>
      </c>
      <c r="B148" s="43" t="s">
        <v>294</v>
      </c>
      <c r="C148" s="47"/>
      <c r="D148" s="42"/>
      <c r="E148" s="45"/>
      <c r="F148" s="43" t="s">
        <v>334</v>
      </c>
      <c r="G148" s="44">
        <f>SUM(G149)</f>
        <v>0.1</v>
      </c>
      <c r="H148" s="44">
        <v>0.1</v>
      </c>
      <c r="I148" s="44"/>
      <c r="J148" s="44"/>
      <c r="K148" s="44"/>
      <c r="L148" s="57" t="s">
        <v>335</v>
      </c>
      <c r="M148" s="41"/>
      <c r="N148" s="41"/>
      <c r="O148" s="58">
        <f t="shared" ref="O148:V148" si="40">SUM(O149)</f>
        <v>1</v>
      </c>
      <c r="P148" s="58">
        <f t="shared" si="40"/>
        <v>0</v>
      </c>
      <c r="Q148" s="66">
        <f t="shared" si="40"/>
        <v>0.0001</v>
      </c>
      <c r="R148" s="66">
        <f t="shared" si="40"/>
        <v>0</v>
      </c>
      <c r="S148" s="66">
        <f t="shared" si="40"/>
        <v>0.0001</v>
      </c>
      <c r="T148" s="66">
        <f t="shared" si="40"/>
        <v>0.0005</v>
      </c>
      <c r="U148" s="66">
        <f t="shared" si="40"/>
        <v>0</v>
      </c>
      <c r="V148" s="66">
        <f t="shared" si="40"/>
        <v>0.0005</v>
      </c>
      <c r="W148" s="45"/>
      <c r="X148" s="45"/>
      <c r="Y148" s="45"/>
      <c r="Z148" s="80"/>
      <c r="AA148" s="80"/>
      <c r="AB148" s="80"/>
    </row>
    <row r="149" s="4" customFormat="1" ht="39" customHeight="1" spans="1:28">
      <c r="A149" s="47">
        <v>1</v>
      </c>
      <c r="B149" s="48" t="s">
        <v>315</v>
      </c>
      <c r="C149" s="47" t="s">
        <v>46</v>
      </c>
      <c r="D149" s="42" t="s">
        <v>47</v>
      </c>
      <c r="E149" s="51" t="s">
        <v>80</v>
      </c>
      <c r="F149" s="49" t="s">
        <v>336</v>
      </c>
      <c r="G149" s="44">
        <v>0.1</v>
      </c>
      <c r="H149" s="44"/>
      <c r="I149" s="44"/>
      <c r="J149" s="44"/>
      <c r="K149" s="44"/>
      <c r="L149" s="57"/>
      <c r="M149" s="45"/>
      <c r="N149" s="45"/>
      <c r="O149" s="59">
        <v>1</v>
      </c>
      <c r="P149" s="59">
        <v>0</v>
      </c>
      <c r="Q149" s="66">
        <v>0.0001</v>
      </c>
      <c r="R149" s="66"/>
      <c r="S149" s="66">
        <v>0.0001</v>
      </c>
      <c r="T149" s="66">
        <v>0.0005</v>
      </c>
      <c r="U149" s="66"/>
      <c r="V149" s="66">
        <v>0.0005</v>
      </c>
      <c r="W149" s="51" t="s">
        <v>52</v>
      </c>
      <c r="X149" s="47" t="s">
        <v>53</v>
      </c>
      <c r="Y149" s="51" t="s">
        <v>80</v>
      </c>
      <c r="Z149" s="57" t="s">
        <v>82</v>
      </c>
      <c r="AA149" s="80"/>
      <c r="AB149" s="80"/>
    </row>
    <row r="150" s="4" customFormat="1" ht="58" customHeight="1" spans="1:28">
      <c r="A150" s="45">
        <v>3.2</v>
      </c>
      <c r="B150" s="43" t="s">
        <v>337</v>
      </c>
      <c r="C150" s="47"/>
      <c r="D150" s="42"/>
      <c r="E150" s="45"/>
      <c r="F150" s="43" t="s">
        <v>338</v>
      </c>
      <c r="G150" s="44">
        <f>SUM(G151:G152)</f>
        <v>5</v>
      </c>
      <c r="H150" s="44">
        <v>5</v>
      </c>
      <c r="I150" s="44"/>
      <c r="J150" s="44"/>
      <c r="K150" s="44"/>
      <c r="L150" s="57" t="s">
        <v>339</v>
      </c>
      <c r="M150" s="41"/>
      <c r="N150" s="41"/>
      <c r="O150" s="58">
        <f t="shared" ref="O150:V150" si="41">SUM(O151:O152)</f>
        <v>0</v>
      </c>
      <c r="P150" s="58">
        <f t="shared" si="41"/>
        <v>2</v>
      </c>
      <c r="Q150" s="66">
        <f t="shared" si="41"/>
        <v>0.0002</v>
      </c>
      <c r="R150" s="66">
        <f t="shared" si="41"/>
        <v>0</v>
      </c>
      <c r="S150" s="66">
        <f t="shared" si="41"/>
        <v>0.0002</v>
      </c>
      <c r="T150" s="66">
        <f t="shared" si="41"/>
        <v>0.001</v>
      </c>
      <c r="U150" s="66">
        <f t="shared" si="41"/>
        <v>0</v>
      </c>
      <c r="V150" s="66">
        <f t="shared" si="41"/>
        <v>0.001</v>
      </c>
      <c r="W150" s="45"/>
      <c r="X150" s="45"/>
      <c r="Y150" s="45"/>
      <c r="Z150" s="80"/>
      <c r="AA150" s="80"/>
      <c r="AB150" s="80"/>
    </row>
    <row r="151" s="4" customFormat="1" ht="74" customHeight="1" spans="1:28">
      <c r="A151" s="47">
        <v>1</v>
      </c>
      <c r="B151" s="48" t="s">
        <v>340</v>
      </c>
      <c r="C151" s="47" t="s">
        <v>46</v>
      </c>
      <c r="D151" s="42" t="s">
        <v>47</v>
      </c>
      <c r="E151" s="51" t="s">
        <v>133</v>
      </c>
      <c r="F151" s="49" t="s">
        <v>341</v>
      </c>
      <c r="G151" s="44">
        <v>2.5</v>
      </c>
      <c r="H151" s="44"/>
      <c r="I151" s="44"/>
      <c r="J151" s="44"/>
      <c r="K151" s="44"/>
      <c r="L151" s="57"/>
      <c r="M151" s="51" t="s">
        <v>342</v>
      </c>
      <c r="N151" s="51" t="s">
        <v>343</v>
      </c>
      <c r="O151" s="59"/>
      <c r="P151" s="59">
        <v>1</v>
      </c>
      <c r="Q151" s="66">
        <v>0.0001</v>
      </c>
      <c r="R151" s="66"/>
      <c r="S151" s="66">
        <v>0.0001</v>
      </c>
      <c r="T151" s="66">
        <v>0.0006</v>
      </c>
      <c r="U151" s="66"/>
      <c r="V151" s="66">
        <v>0.0006</v>
      </c>
      <c r="W151" s="51" t="s">
        <v>52</v>
      </c>
      <c r="X151" s="47" t="s">
        <v>53</v>
      </c>
      <c r="Y151" s="51" t="s">
        <v>133</v>
      </c>
      <c r="Z151" s="57" t="s">
        <v>135</v>
      </c>
      <c r="AA151" s="80"/>
      <c r="AB151" s="80"/>
    </row>
    <row r="152" s="4" customFormat="1" ht="74" customHeight="1" spans="1:28">
      <c r="A152" s="47">
        <v>2</v>
      </c>
      <c r="B152" s="48" t="s">
        <v>344</v>
      </c>
      <c r="C152" s="47" t="s">
        <v>46</v>
      </c>
      <c r="D152" s="42" t="s">
        <v>47</v>
      </c>
      <c r="E152" s="51" t="s">
        <v>123</v>
      </c>
      <c r="F152" s="49" t="s">
        <v>345</v>
      </c>
      <c r="G152" s="44">
        <v>2.5</v>
      </c>
      <c r="H152" s="44"/>
      <c r="I152" s="44"/>
      <c r="J152" s="44"/>
      <c r="K152" s="44"/>
      <c r="L152" s="57"/>
      <c r="M152" s="51" t="s">
        <v>342</v>
      </c>
      <c r="N152" s="51" t="s">
        <v>343</v>
      </c>
      <c r="O152" s="59"/>
      <c r="P152" s="59">
        <v>1</v>
      </c>
      <c r="Q152" s="66">
        <v>0.0001</v>
      </c>
      <c r="R152" s="66"/>
      <c r="S152" s="66">
        <v>0.0001</v>
      </c>
      <c r="T152" s="66">
        <v>0.0004</v>
      </c>
      <c r="U152" s="66"/>
      <c r="V152" s="66">
        <v>0.0004</v>
      </c>
      <c r="W152" s="51" t="s">
        <v>52</v>
      </c>
      <c r="X152" s="47" t="s">
        <v>53</v>
      </c>
      <c r="Y152" s="47" t="s">
        <v>123</v>
      </c>
      <c r="Z152" s="57" t="s">
        <v>125</v>
      </c>
      <c r="AA152" s="80"/>
      <c r="AB152" s="80"/>
    </row>
    <row r="153" s="4" customFormat="1" ht="69" customHeight="1" spans="1:28">
      <c r="A153" s="45">
        <v>3.3</v>
      </c>
      <c r="B153" s="43" t="s">
        <v>326</v>
      </c>
      <c r="C153" s="47"/>
      <c r="D153" s="42"/>
      <c r="E153" s="45"/>
      <c r="F153" s="43" t="s">
        <v>346</v>
      </c>
      <c r="G153" s="44">
        <f>SUM(G154)</f>
        <v>0.26</v>
      </c>
      <c r="H153" s="44">
        <v>0.26</v>
      </c>
      <c r="I153" s="44"/>
      <c r="J153" s="44"/>
      <c r="K153" s="44"/>
      <c r="L153" s="57" t="s">
        <v>347</v>
      </c>
      <c r="M153" s="41"/>
      <c r="N153" s="41"/>
      <c r="O153" s="58">
        <f t="shared" ref="O153:V153" si="42">SUM(O154)</f>
        <v>1</v>
      </c>
      <c r="P153" s="58">
        <f t="shared" si="42"/>
        <v>0</v>
      </c>
      <c r="Q153" s="66">
        <f t="shared" si="42"/>
        <v>0.0003</v>
      </c>
      <c r="R153" s="66">
        <f t="shared" si="42"/>
        <v>0</v>
      </c>
      <c r="S153" s="66">
        <f t="shared" si="42"/>
        <v>0.0003</v>
      </c>
      <c r="T153" s="66">
        <f t="shared" si="42"/>
        <v>0.0015</v>
      </c>
      <c r="U153" s="66">
        <f t="shared" si="42"/>
        <v>0</v>
      </c>
      <c r="V153" s="66">
        <f t="shared" si="42"/>
        <v>0.0015</v>
      </c>
      <c r="W153" s="45"/>
      <c r="X153" s="45"/>
      <c r="Y153" s="45"/>
      <c r="Z153" s="80"/>
      <c r="AA153" s="80"/>
      <c r="AB153" s="80"/>
    </row>
    <row r="154" s="4" customFormat="1" ht="69" customHeight="1" spans="1:28">
      <c r="A154" s="47">
        <v>1</v>
      </c>
      <c r="B154" s="48" t="s">
        <v>329</v>
      </c>
      <c r="C154" s="47" t="s">
        <v>46</v>
      </c>
      <c r="D154" s="42" t="s">
        <v>47</v>
      </c>
      <c r="E154" s="47" t="s">
        <v>80</v>
      </c>
      <c r="F154" s="48" t="s">
        <v>348</v>
      </c>
      <c r="G154" s="44">
        <v>0.26</v>
      </c>
      <c r="H154" s="44"/>
      <c r="I154" s="44"/>
      <c r="J154" s="44"/>
      <c r="K154" s="44"/>
      <c r="L154" s="57"/>
      <c r="M154" s="51" t="s">
        <v>342</v>
      </c>
      <c r="N154" s="51" t="s">
        <v>343</v>
      </c>
      <c r="O154" s="59">
        <v>1</v>
      </c>
      <c r="P154" s="59">
        <v>0</v>
      </c>
      <c r="Q154" s="66">
        <v>0.0003</v>
      </c>
      <c r="R154" s="66"/>
      <c r="S154" s="66">
        <v>0.0003</v>
      </c>
      <c r="T154" s="66">
        <v>0.0015</v>
      </c>
      <c r="U154" s="66"/>
      <c r="V154" s="66">
        <v>0.0015</v>
      </c>
      <c r="W154" s="47" t="s">
        <v>52</v>
      </c>
      <c r="X154" s="47" t="s">
        <v>53</v>
      </c>
      <c r="Y154" s="47" t="s">
        <v>80</v>
      </c>
      <c r="Z154" s="57" t="s">
        <v>82</v>
      </c>
      <c r="AA154" s="80"/>
      <c r="AB154" s="80"/>
    </row>
    <row r="155" s="4" customFormat="1" ht="68" customHeight="1" spans="1:28">
      <c r="A155" s="45">
        <v>3.4</v>
      </c>
      <c r="B155" s="43" t="s">
        <v>301</v>
      </c>
      <c r="C155" s="47"/>
      <c r="D155" s="42"/>
      <c r="E155" s="45"/>
      <c r="F155" s="43" t="s">
        <v>349</v>
      </c>
      <c r="G155" s="44">
        <f>SUM(G156)</f>
        <v>0.27</v>
      </c>
      <c r="H155" s="44">
        <v>0.27</v>
      </c>
      <c r="I155" s="44"/>
      <c r="J155" s="44"/>
      <c r="K155" s="44"/>
      <c r="L155" s="57" t="s">
        <v>350</v>
      </c>
      <c r="M155" s="41"/>
      <c r="N155" s="41"/>
      <c r="O155" s="58">
        <f t="shared" ref="O155:V155" si="43">SUM(O156)</f>
        <v>1</v>
      </c>
      <c r="P155" s="58">
        <f t="shared" si="43"/>
        <v>0</v>
      </c>
      <c r="Q155" s="66">
        <f t="shared" si="43"/>
        <v>0.0003</v>
      </c>
      <c r="R155" s="66">
        <f t="shared" si="43"/>
        <v>0</v>
      </c>
      <c r="S155" s="66">
        <f t="shared" si="43"/>
        <v>0.0003</v>
      </c>
      <c r="T155" s="66">
        <f t="shared" si="43"/>
        <v>0.0015</v>
      </c>
      <c r="U155" s="66">
        <f t="shared" si="43"/>
        <v>0</v>
      </c>
      <c r="V155" s="66">
        <f t="shared" si="43"/>
        <v>0.0015</v>
      </c>
      <c r="W155" s="45"/>
      <c r="X155" s="45"/>
      <c r="Y155" s="45"/>
      <c r="Z155" s="80"/>
      <c r="AA155" s="80"/>
      <c r="AB155" s="80"/>
    </row>
    <row r="156" s="4" customFormat="1" ht="65" customHeight="1" spans="1:28">
      <c r="A156" s="47">
        <v>1</v>
      </c>
      <c r="B156" s="48" t="s">
        <v>319</v>
      </c>
      <c r="C156" s="47" t="s">
        <v>46</v>
      </c>
      <c r="D156" s="42" t="s">
        <v>47</v>
      </c>
      <c r="E156" s="47" t="s">
        <v>80</v>
      </c>
      <c r="F156" s="48" t="s">
        <v>351</v>
      </c>
      <c r="G156" s="44">
        <v>0.27</v>
      </c>
      <c r="H156" s="44"/>
      <c r="I156" s="44"/>
      <c r="J156" s="44"/>
      <c r="K156" s="44"/>
      <c r="L156" s="57"/>
      <c r="M156" s="51" t="s">
        <v>299</v>
      </c>
      <c r="N156" s="51" t="s">
        <v>300</v>
      </c>
      <c r="O156" s="59">
        <v>1</v>
      </c>
      <c r="P156" s="59">
        <v>0</v>
      </c>
      <c r="Q156" s="66">
        <v>0.0003</v>
      </c>
      <c r="R156" s="66"/>
      <c r="S156" s="66">
        <v>0.0003</v>
      </c>
      <c r="T156" s="66">
        <v>0.0015</v>
      </c>
      <c r="U156" s="66"/>
      <c r="V156" s="66">
        <v>0.0015</v>
      </c>
      <c r="W156" s="47" t="s">
        <v>52</v>
      </c>
      <c r="X156" s="47" t="s">
        <v>53</v>
      </c>
      <c r="Y156" s="47" t="s">
        <v>80</v>
      </c>
      <c r="Z156" s="57" t="s">
        <v>82</v>
      </c>
      <c r="AA156" s="80"/>
      <c r="AB156" s="80"/>
    </row>
    <row r="157" s="4" customFormat="1" ht="70" customHeight="1" spans="1:28">
      <c r="A157" s="45" t="s">
        <v>39</v>
      </c>
      <c r="B157" s="43" t="s">
        <v>352</v>
      </c>
      <c r="C157" s="47"/>
      <c r="D157" s="42"/>
      <c r="E157" s="47"/>
      <c r="F157" s="46" t="s">
        <v>353</v>
      </c>
      <c r="G157" s="72">
        <f>SUM(G158:G167)</f>
        <v>26.945</v>
      </c>
      <c r="H157" s="72">
        <v>26.945</v>
      </c>
      <c r="I157" s="72"/>
      <c r="J157" s="72"/>
      <c r="K157" s="72"/>
      <c r="L157" s="80" t="s">
        <v>354</v>
      </c>
      <c r="M157" s="57"/>
      <c r="N157" s="57"/>
      <c r="O157" s="59">
        <f t="shared" ref="O157:V157" si="44">SUM(O158:O167)</f>
        <v>9</v>
      </c>
      <c r="P157" s="59">
        <f t="shared" si="44"/>
        <v>10</v>
      </c>
      <c r="Q157" s="66">
        <f t="shared" si="44"/>
        <v>1.0042</v>
      </c>
      <c r="R157" s="66">
        <f t="shared" si="44"/>
        <v>0.0043</v>
      </c>
      <c r="S157" s="66">
        <f t="shared" si="44"/>
        <v>0</v>
      </c>
      <c r="T157" s="66">
        <f t="shared" si="44"/>
        <v>0.0233</v>
      </c>
      <c r="U157" s="66">
        <f t="shared" si="44"/>
        <v>0.0248</v>
      </c>
      <c r="V157" s="66">
        <f t="shared" si="44"/>
        <v>0</v>
      </c>
      <c r="W157" s="47"/>
      <c r="X157" s="47"/>
      <c r="Y157" s="47"/>
      <c r="Z157" s="80"/>
      <c r="AA157" s="80"/>
      <c r="AB157" s="80"/>
    </row>
    <row r="158" s="4" customFormat="1" ht="66" customHeight="1" spans="1:28">
      <c r="A158" s="47">
        <v>1</v>
      </c>
      <c r="B158" s="48" t="s">
        <v>355</v>
      </c>
      <c r="C158" s="47" t="s">
        <v>46</v>
      </c>
      <c r="D158" s="42" t="s">
        <v>47</v>
      </c>
      <c r="E158" s="47" t="s">
        <v>48</v>
      </c>
      <c r="F158" s="50" t="s">
        <v>356</v>
      </c>
      <c r="G158" s="72">
        <v>6.78</v>
      </c>
      <c r="H158" s="72"/>
      <c r="I158" s="72"/>
      <c r="J158" s="72"/>
      <c r="K158" s="72"/>
      <c r="L158" s="80"/>
      <c r="M158" s="51" t="s">
        <v>357</v>
      </c>
      <c r="N158" s="51" t="s">
        <v>358</v>
      </c>
      <c r="O158" s="82">
        <v>1</v>
      </c>
      <c r="P158" s="82"/>
      <c r="Q158" s="68">
        <v>0.0006</v>
      </c>
      <c r="R158" s="68">
        <v>0.0006</v>
      </c>
      <c r="S158" s="68"/>
      <c r="T158" s="68">
        <v>0.0054</v>
      </c>
      <c r="U158" s="68">
        <v>0.0054</v>
      </c>
      <c r="V158" s="68"/>
      <c r="W158" s="47" t="s">
        <v>52</v>
      </c>
      <c r="X158" s="47" t="s">
        <v>53</v>
      </c>
      <c r="Y158" s="47" t="s">
        <v>48</v>
      </c>
      <c r="Z158" s="57" t="s">
        <v>54</v>
      </c>
      <c r="AA158" s="80"/>
      <c r="AB158" s="80"/>
    </row>
    <row r="159" s="4" customFormat="1" ht="66" customHeight="1" spans="1:28">
      <c r="A159" s="47">
        <v>2</v>
      </c>
      <c r="B159" s="48" t="s">
        <v>359</v>
      </c>
      <c r="C159" s="47" t="s">
        <v>46</v>
      </c>
      <c r="D159" s="42" t="s">
        <v>47</v>
      </c>
      <c r="E159" s="47" t="s">
        <v>56</v>
      </c>
      <c r="F159" s="50" t="s">
        <v>360</v>
      </c>
      <c r="G159" s="72">
        <v>0.8</v>
      </c>
      <c r="H159" s="72"/>
      <c r="I159" s="72"/>
      <c r="J159" s="72"/>
      <c r="K159" s="72"/>
      <c r="L159" s="80"/>
      <c r="M159" s="51" t="s">
        <v>361</v>
      </c>
      <c r="N159" s="51" t="s">
        <v>362</v>
      </c>
      <c r="O159" s="82">
        <v>1</v>
      </c>
      <c r="P159" s="82">
        <v>1</v>
      </c>
      <c r="Q159" s="68">
        <v>1</v>
      </c>
      <c r="R159" s="68"/>
      <c r="S159" s="68"/>
      <c r="T159" s="68"/>
      <c r="U159" s="68"/>
      <c r="V159" s="68"/>
      <c r="W159" s="47" t="s">
        <v>52</v>
      </c>
      <c r="X159" s="47" t="s">
        <v>53</v>
      </c>
      <c r="Y159" s="47" t="s">
        <v>56</v>
      </c>
      <c r="Z159" s="57" t="s">
        <v>58</v>
      </c>
      <c r="AA159" s="80"/>
      <c r="AB159" s="80"/>
    </row>
    <row r="160" s="4" customFormat="1" ht="66" customHeight="1" spans="1:28">
      <c r="A160" s="47">
        <v>3</v>
      </c>
      <c r="B160" s="48" t="s">
        <v>363</v>
      </c>
      <c r="C160" s="47" t="s">
        <v>46</v>
      </c>
      <c r="D160" s="42" t="s">
        <v>47</v>
      </c>
      <c r="E160" s="47" t="s">
        <v>60</v>
      </c>
      <c r="F160" s="50" t="s">
        <v>364</v>
      </c>
      <c r="G160" s="72">
        <v>2.2</v>
      </c>
      <c r="H160" s="72"/>
      <c r="I160" s="72"/>
      <c r="J160" s="72"/>
      <c r="K160" s="72"/>
      <c r="L160" s="80"/>
      <c r="M160" s="51" t="s">
        <v>365</v>
      </c>
      <c r="N160" s="51" t="s">
        <v>366</v>
      </c>
      <c r="O160" s="82">
        <v>1</v>
      </c>
      <c r="P160" s="82">
        <v>2</v>
      </c>
      <c r="Q160" s="68">
        <v>0.0008</v>
      </c>
      <c r="R160" s="68">
        <v>0.0008</v>
      </c>
      <c r="S160" s="68"/>
      <c r="T160" s="68">
        <v>0.0047</v>
      </c>
      <c r="U160" s="68">
        <v>0.0047</v>
      </c>
      <c r="V160" s="68"/>
      <c r="W160" s="47" t="s">
        <v>52</v>
      </c>
      <c r="X160" s="47" t="s">
        <v>53</v>
      </c>
      <c r="Y160" s="47" t="s">
        <v>60</v>
      </c>
      <c r="Z160" s="57" t="s">
        <v>62</v>
      </c>
      <c r="AA160" s="80"/>
      <c r="AB160" s="80"/>
    </row>
    <row r="161" s="4" customFormat="1" ht="66" customHeight="1" spans="1:28">
      <c r="A161" s="47">
        <v>4</v>
      </c>
      <c r="B161" s="48" t="s">
        <v>367</v>
      </c>
      <c r="C161" s="47" t="s">
        <v>46</v>
      </c>
      <c r="D161" s="42" t="s">
        <v>47</v>
      </c>
      <c r="E161" s="51" t="s">
        <v>84</v>
      </c>
      <c r="F161" s="48" t="s">
        <v>368</v>
      </c>
      <c r="G161" s="72">
        <v>1</v>
      </c>
      <c r="H161" s="72"/>
      <c r="I161" s="72"/>
      <c r="J161" s="72"/>
      <c r="K161" s="72"/>
      <c r="L161" s="80"/>
      <c r="M161" s="51" t="s">
        <v>357</v>
      </c>
      <c r="N161" s="51" t="s">
        <v>369</v>
      </c>
      <c r="O161" s="71"/>
      <c r="P161" s="71">
        <v>1</v>
      </c>
      <c r="Q161" s="68"/>
      <c r="R161" s="68">
        <v>0.0001</v>
      </c>
      <c r="S161" s="68"/>
      <c r="T161" s="68"/>
      <c r="U161" s="68">
        <v>0.0006</v>
      </c>
      <c r="V161" s="68"/>
      <c r="W161" s="47" t="s">
        <v>52</v>
      </c>
      <c r="X161" s="47" t="s">
        <v>53</v>
      </c>
      <c r="Y161" s="47" t="s">
        <v>84</v>
      </c>
      <c r="Z161" s="57" t="s">
        <v>86</v>
      </c>
      <c r="AA161" s="80"/>
      <c r="AB161" s="80"/>
    </row>
    <row r="162" s="4" customFormat="1" ht="66" customHeight="1" spans="1:28">
      <c r="A162" s="47">
        <v>5</v>
      </c>
      <c r="B162" s="48" t="s">
        <v>370</v>
      </c>
      <c r="C162" s="47" t="s">
        <v>46</v>
      </c>
      <c r="D162" s="42" t="s">
        <v>47</v>
      </c>
      <c r="E162" s="51" t="s">
        <v>80</v>
      </c>
      <c r="F162" s="48" t="s">
        <v>371</v>
      </c>
      <c r="G162" s="72">
        <v>10</v>
      </c>
      <c r="H162" s="72"/>
      <c r="I162" s="72"/>
      <c r="J162" s="72"/>
      <c r="K162" s="72"/>
      <c r="L162" s="80"/>
      <c r="M162" s="51" t="s">
        <v>357</v>
      </c>
      <c r="N162" s="51" t="s">
        <v>372</v>
      </c>
      <c r="O162" s="71">
        <v>2</v>
      </c>
      <c r="P162" s="71"/>
      <c r="Q162" s="68">
        <v>0.0005</v>
      </c>
      <c r="R162" s="68">
        <v>0.0005</v>
      </c>
      <c r="S162" s="68"/>
      <c r="T162" s="68">
        <v>0.0023</v>
      </c>
      <c r="U162" s="68">
        <v>0.0023</v>
      </c>
      <c r="V162" s="68"/>
      <c r="W162" s="47" t="s">
        <v>52</v>
      </c>
      <c r="X162" s="47" t="s">
        <v>53</v>
      </c>
      <c r="Y162" s="47" t="s">
        <v>80</v>
      </c>
      <c r="Z162" s="57" t="s">
        <v>82</v>
      </c>
      <c r="AA162" s="80"/>
      <c r="AB162" s="80"/>
    </row>
    <row r="163" s="4" customFormat="1" ht="58" customHeight="1" spans="1:28">
      <c r="A163" s="47">
        <v>6</v>
      </c>
      <c r="B163" s="48" t="s">
        <v>373</v>
      </c>
      <c r="C163" s="47" t="s">
        <v>46</v>
      </c>
      <c r="D163" s="42" t="s">
        <v>47</v>
      </c>
      <c r="E163" s="47" t="s">
        <v>100</v>
      </c>
      <c r="F163" s="48" t="s">
        <v>374</v>
      </c>
      <c r="G163" s="72">
        <v>4</v>
      </c>
      <c r="H163" s="72"/>
      <c r="I163" s="72"/>
      <c r="J163" s="72"/>
      <c r="K163" s="72"/>
      <c r="L163" s="80"/>
      <c r="M163" s="47" t="s">
        <v>357</v>
      </c>
      <c r="N163" s="47" t="s">
        <v>372</v>
      </c>
      <c r="O163" s="47"/>
      <c r="P163" s="47">
        <v>1</v>
      </c>
      <c r="Q163" s="66">
        <v>0.0004</v>
      </c>
      <c r="R163" s="66">
        <v>0.0004</v>
      </c>
      <c r="S163" s="66"/>
      <c r="T163" s="66">
        <v>0.0019</v>
      </c>
      <c r="U163" s="66">
        <v>0.0019</v>
      </c>
      <c r="V163" s="66"/>
      <c r="W163" s="47" t="s">
        <v>52</v>
      </c>
      <c r="X163" s="47" t="s">
        <v>53</v>
      </c>
      <c r="Y163" s="47" t="s">
        <v>100</v>
      </c>
      <c r="Z163" s="57" t="s">
        <v>102</v>
      </c>
      <c r="AA163" s="80"/>
      <c r="AB163" s="80"/>
    </row>
    <row r="164" s="4" customFormat="1" ht="58" customHeight="1" spans="1:28">
      <c r="A164" s="47">
        <v>7</v>
      </c>
      <c r="B164" s="77" t="s">
        <v>375</v>
      </c>
      <c r="C164" s="47" t="s">
        <v>46</v>
      </c>
      <c r="D164" s="42" t="s">
        <v>47</v>
      </c>
      <c r="E164" s="74" t="s">
        <v>72</v>
      </c>
      <c r="F164" s="77" t="s">
        <v>376</v>
      </c>
      <c r="G164" s="72">
        <v>0.105</v>
      </c>
      <c r="H164" s="72"/>
      <c r="I164" s="72"/>
      <c r="J164" s="72"/>
      <c r="K164" s="72"/>
      <c r="L164" s="80"/>
      <c r="M164" s="47" t="s">
        <v>377</v>
      </c>
      <c r="N164" s="47" t="s">
        <v>372</v>
      </c>
      <c r="O164" s="47"/>
      <c r="P164" s="47">
        <v>2</v>
      </c>
      <c r="Q164" s="66">
        <v>0.0009</v>
      </c>
      <c r="R164" s="66">
        <v>0.0009</v>
      </c>
      <c r="S164" s="66"/>
      <c r="T164" s="66">
        <v>0.0045</v>
      </c>
      <c r="U164" s="66">
        <v>0.0045</v>
      </c>
      <c r="V164" s="66"/>
      <c r="W164" s="47" t="s">
        <v>52</v>
      </c>
      <c r="X164" s="47" t="s">
        <v>53</v>
      </c>
      <c r="Y164" s="74" t="s">
        <v>72</v>
      </c>
      <c r="Z164" s="57" t="s">
        <v>74</v>
      </c>
      <c r="AA164" s="80"/>
      <c r="AB164" s="80"/>
    </row>
    <row r="165" s="4" customFormat="1" ht="78" customHeight="1" spans="1:28">
      <c r="A165" s="47">
        <v>8</v>
      </c>
      <c r="B165" s="77" t="s">
        <v>378</v>
      </c>
      <c r="C165" s="47" t="s">
        <v>46</v>
      </c>
      <c r="D165" s="42" t="s">
        <v>47</v>
      </c>
      <c r="E165" s="74" t="s">
        <v>123</v>
      </c>
      <c r="F165" s="77" t="s">
        <v>379</v>
      </c>
      <c r="G165" s="72">
        <v>1.48</v>
      </c>
      <c r="H165" s="72"/>
      <c r="I165" s="72"/>
      <c r="J165" s="72"/>
      <c r="K165" s="72"/>
      <c r="L165" s="80"/>
      <c r="M165" s="47" t="s">
        <v>357</v>
      </c>
      <c r="N165" s="47" t="s">
        <v>372</v>
      </c>
      <c r="O165" s="47">
        <v>2</v>
      </c>
      <c r="P165" s="47">
        <v>2</v>
      </c>
      <c r="Q165" s="66">
        <v>0.0007</v>
      </c>
      <c r="R165" s="66">
        <v>0.0007</v>
      </c>
      <c r="S165" s="66"/>
      <c r="T165" s="66">
        <v>0.0036</v>
      </c>
      <c r="U165" s="66">
        <v>0.0036</v>
      </c>
      <c r="V165" s="66"/>
      <c r="W165" s="47" t="s">
        <v>52</v>
      </c>
      <c r="X165" s="47" t="s">
        <v>53</v>
      </c>
      <c r="Y165" s="74" t="s">
        <v>123</v>
      </c>
      <c r="Z165" s="57" t="s">
        <v>125</v>
      </c>
      <c r="AA165" s="80"/>
      <c r="AB165" s="80"/>
    </row>
    <row r="166" s="4" customFormat="1" ht="76" customHeight="1" spans="1:28">
      <c r="A166" s="47">
        <v>9</v>
      </c>
      <c r="B166" s="77" t="s">
        <v>380</v>
      </c>
      <c r="C166" s="47" t="s">
        <v>46</v>
      </c>
      <c r="D166" s="42" t="s">
        <v>47</v>
      </c>
      <c r="E166" s="74" t="s">
        <v>68</v>
      </c>
      <c r="F166" s="77" t="s">
        <v>381</v>
      </c>
      <c r="G166" s="72">
        <v>0.18</v>
      </c>
      <c r="H166" s="72"/>
      <c r="I166" s="72"/>
      <c r="J166" s="72"/>
      <c r="K166" s="72"/>
      <c r="L166" s="80"/>
      <c r="M166" s="47" t="s">
        <v>357</v>
      </c>
      <c r="N166" s="47" t="s">
        <v>372</v>
      </c>
      <c r="O166" s="47">
        <v>2</v>
      </c>
      <c r="P166" s="47"/>
      <c r="Q166" s="66">
        <v>0.0002</v>
      </c>
      <c r="R166" s="66">
        <v>0.0002</v>
      </c>
      <c r="S166" s="66"/>
      <c r="T166" s="66">
        <v>0.0009</v>
      </c>
      <c r="U166" s="66">
        <v>0.0009</v>
      </c>
      <c r="V166" s="66"/>
      <c r="W166" s="47" t="s">
        <v>52</v>
      </c>
      <c r="X166" s="47" t="s">
        <v>53</v>
      </c>
      <c r="Y166" s="74" t="s">
        <v>68</v>
      </c>
      <c r="Z166" s="57" t="s">
        <v>70</v>
      </c>
      <c r="AA166" s="80"/>
      <c r="AB166" s="80"/>
    </row>
    <row r="167" s="4" customFormat="1" ht="68" customHeight="1" spans="1:28">
      <c r="A167" s="47">
        <v>10</v>
      </c>
      <c r="B167" s="77" t="s">
        <v>382</v>
      </c>
      <c r="C167" s="47" t="s">
        <v>46</v>
      </c>
      <c r="D167" s="42" t="s">
        <v>47</v>
      </c>
      <c r="E167" s="74" t="s">
        <v>88</v>
      </c>
      <c r="F167" s="77" t="s">
        <v>383</v>
      </c>
      <c r="G167" s="72">
        <v>0.4</v>
      </c>
      <c r="H167" s="72"/>
      <c r="I167" s="72"/>
      <c r="J167" s="72"/>
      <c r="K167" s="72"/>
      <c r="L167" s="80"/>
      <c r="M167" s="47" t="s">
        <v>357</v>
      </c>
      <c r="N167" s="47" t="s">
        <v>372</v>
      </c>
      <c r="O167" s="47"/>
      <c r="P167" s="47">
        <v>1</v>
      </c>
      <c r="Q167" s="66">
        <v>0.0001</v>
      </c>
      <c r="R167" s="66">
        <v>0.0001</v>
      </c>
      <c r="S167" s="66"/>
      <c r="T167" s="66"/>
      <c r="U167" s="66">
        <v>0.0009</v>
      </c>
      <c r="V167" s="66"/>
      <c r="W167" s="47" t="s">
        <v>52</v>
      </c>
      <c r="X167" s="47" t="s">
        <v>53</v>
      </c>
      <c r="Y167" s="74" t="s">
        <v>88</v>
      </c>
      <c r="Z167" s="57" t="s">
        <v>90</v>
      </c>
      <c r="AA167" s="80"/>
      <c r="AB167" s="80"/>
    </row>
    <row r="168" s="4" customFormat="1" ht="76" customHeight="1" spans="1:28">
      <c r="A168" s="45" t="s">
        <v>166</v>
      </c>
      <c r="B168" s="43" t="s">
        <v>384</v>
      </c>
      <c r="C168" s="47"/>
      <c r="D168" s="42"/>
      <c r="E168" s="47"/>
      <c r="F168" s="46" t="s">
        <v>385</v>
      </c>
      <c r="G168" s="72">
        <f>SUM(G169:G179)</f>
        <v>206.367</v>
      </c>
      <c r="H168" s="72">
        <v>206.367</v>
      </c>
      <c r="I168" s="72"/>
      <c r="J168" s="72"/>
      <c r="K168" s="72"/>
      <c r="L168" s="80" t="s">
        <v>386</v>
      </c>
      <c r="M168" s="57"/>
      <c r="N168" s="57"/>
      <c r="O168" s="59">
        <f t="shared" ref="O168:V168" si="45">SUM(O169:O179)</f>
        <v>38</v>
      </c>
      <c r="P168" s="59">
        <f t="shared" si="45"/>
        <v>23</v>
      </c>
      <c r="Q168" s="66">
        <f t="shared" si="45"/>
        <v>5.0769</v>
      </c>
      <c r="R168" s="66">
        <f t="shared" si="45"/>
        <v>5.0823</v>
      </c>
      <c r="S168" s="66">
        <f t="shared" si="45"/>
        <v>0</v>
      </c>
      <c r="T168" s="66">
        <f t="shared" si="45"/>
        <v>0.4099</v>
      </c>
      <c r="U168" s="66">
        <f t="shared" si="45"/>
        <v>0.4099</v>
      </c>
      <c r="V168" s="66">
        <f t="shared" si="45"/>
        <v>0</v>
      </c>
      <c r="W168" s="47"/>
      <c r="X168" s="47"/>
      <c r="Y168" s="47"/>
      <c r="Z168" s="80"/>
      <c r="AA168" s="80"/>
      <c r="AB168" s="80"/>
    </row>
    <row r="169" s="4" customFormat="1" ht="66" customHeight="1" spans="1:28">
      <c r="A169" s="47">
        <v>1</v>
      </c>
      <c r="B169" s="48" t="s">
        <v>355</v>
      </c>
      <c r="C169" s="47" t="s">
        <v>46</v>
      </c>
      <c r="D169" s="42" t="s">
        <v>47</v>
      </c>
      <c r="E169" s="47" t="s">
        <v>48</v>
      </c>
      <c r="F169" s="49" t="s">
        <v>387</v>
      </c>
      <c r="G169" s="72">
        <v>2.12</v>
      </c>
      <c r="H169" s="72"/>
      <c r="I169" s="72"/>
      <c r="J169" s="72"/>
      <c r="K169" s="72"/>
      <c r="L169" s="80"/>
      <c r="M169" s="51" t="s">
        <v>388</v>
      </c>
      <c r="N169" s="47" t="s">
        <v>389</v>
      </c>
      <c r="O169" s="59">
        <v>1</v>
      </c>
      <c r="P169" s="59">
        <v>0</v>
      </c>
      <c r="Q169" s="66">
        <v>0.0002</v>
      </c>
      <c r="R169" s="66">
        <v>0.0002</v>
      </c>
      <c r="S169" s="66"/>
      <c r="T169" s="66">
        <v>0.0015</v>
      </c>
      <c r="U169" s="66">
        <v>0.0015</v>
      </c>
      <c r="V169" s="66"/>
      <c r="W169" s="47" t="s">
        <v>52</v>
      </c>
      <c r="X169" s="47" t="s">
        <v>53</v>
      </c>
      <c r="Y169" s="47" t="s">
        <v>48</v>
      </c>
      <c r="Z169" s="57" t="s">
        <v>54</v>
      </c>
      <c r="AA169" s="80"/>
      <c r="AB169" s="80"/>
    </row>
    <row r="170" s="4" customFormat="1" ht="66" customHeight="1" spans="1:28">
      <c r="A170" s="47">
        <v>2</v>
      </c>
      <c r="B170" s="48" t="s">
        <v>359</v>
      </c>
      <c r="C170" s="47" t="s">
        <v>46</v>
      </c>
      <c r="D170" s="42" t="s">
        <v>47</v>
      </c>
      <c r="E170" s="47" t="s">
        <v>56</v>
      </c>
      <c r="F170" s="49" t="s">
        <v>390</v>
      </c>
      <c r="G170" s="72">
        <v>1.6</v>
      </c>
      <c r="H170" s="72"/>
      <c r="I170" s="72"/>
      <c r="J170" s="72"/>
      <c r="K170" s="72"/>
      <c r="L170" s="80"/>
      <c r="M170" s="51" t="s">
        <v>388</v>
      </c>
      <c r="N170" s="47" t="s">
        <v>389</v>
      </c>
      <c r="O170" s="59"/>
      <c r="P170" s="59"/>
      <c r="Q170" s="66"/>
      <c r="R170" s="66"/>
      <c r="S170" s="66"/>
      <c r="T170" s="66"/>
      <c r="U170" s="66"/>
      <c r="V170" s="66"/>
      <c r="W170" s="47" t="s">
        <v>52</v>
      </c>
      <c r="X170" s="47" t="s">
        <v>53</v>
      </c>
      <c r="Y170" s="47" t="s">
        <v>56</v>
      </c>
      <c r="Z170" s="57" t="s">
        <v>58</v>
      </c>
      <c r="AA170" s="80"/>
      <c r="AB170" s="80"/>
    </row>
    <row r="171" s="4" customFormat="1" ht="135" customHeight="1" spans="1:28">
      <c r="A171" s="47">
        <v>3</v>
      </c>
      <c r="B171" s="48" t="s">
        <v>391</v>
      </c>
      <c r="C171" s="47" t="s">
        <v>46</v>
      </c>
      <c r="D171" s="42" t="s">
        <v>47</v>
      </c>
      <c r="E171" s="47" t="s">
        <v>60</v>
      </c>
      <c r="F171" s="49" t="s">
        <v>392</v>
      </c>
      <c r="G171" s="72">
        <v>99.8</v>
      </c>
      <c r="H171" s="72"/>
      <c r="I171" s="72"/>
      <c r="J171" s="72"/>
      <c r="K171" s="72"/>
      <c r="L171" s="80"/>
      <c r="M171" s="51" t="s">
        <v>388</v>
      </c>
      <c r="N171" s="47" t="s">
        <v>389</v>
      </c>
      <c r="O171" s="59">
        <v>14</v>
      </c>
      <c r="P171" s="59">
        <v>6</v>
      </c>
      <c r="Q171" s="66">
        <v>0.0491</v>
      </c>
      <c r="R171" s="66">
        <v>0.0491</v>
      </c>
      <c r="S171" s="66"/>
      <c r="T171" s="66">
        <v>0.2565</v>
      </c>
      <c r="U171" s="66">
        <v>0.2565</v>
      </c>
      <c r="V171" s="66"/>
      <c r="W171" s="47" t="s">
        <v>52</v>
      </c>
      <c r="X171" s="47" t="s">
        <v>53</v>
      </c>
      <c r="Y171" s="47" t="s">
        <v>60</v>
      </c>
      <c r="Z171" s="57" t="s">
        <v>62</v>
      </c>
      <c r="AA171" s="80"/>
      <c r="AB171" s="80"/>
    </row>
    <row r="172" s="4" customFormat="1" ht="55" customHeight="1" spans="1:28">
      <c r="A172" s="47">
        <v>4</v>
      </c>
      <c r="B172" s="48" t="s">
        <v>367</v>
      </c>
      <c r="C172" s="47" t="s">
        <v>46</v>
      </c>
      <c r="D172" s="42" t="s">
        <v>47</v>
      </c>
      <c r="E172" s="47" t="s">
        <v>84</v>
      </c>
      <c r="F172" s="49" t="s">
        <v>393</v>
      </c>
      <c r="G172" s="72">
        <v>8.89</v>
      </c>
      <c r="H172" s="72"/>
      <c r="I172" s="72"/>
      <c r="J172" s="72"/>
      <c r="K172" s="72"/>
      <c r="L172" s="80"/>
      <c r="M172" s="51" t="s">
        <v>388</v>
      </c>
      <c r="N172" s="47" t="s">
        <v>389</v>
      </c>
      <c r="O172" s="59">
        <v>1</v>
      </c>
      <c r="P172" s="59">
        <v>1</v>
      </c>
      <c r="Q172" s="66">
        <v>0.0008</v>
      </c>
      <c r="R172" s="66">
        <v>0.0008</v>
      </c>
      <c r="S172" s="66"/>
      <c r="T172" s="66">
        <v>0.0047</v>
      </c>
      <c r="U172" s="66">
        <v>0.0047</v>
      </c>
      <c r="V172" s="66"/>
      <c r="W172" s="47" t="s">
        <v>52</v>
      </c>
      <c r="X172" s="47" t="s">
        <v>53</v>
      </c>
      <c r="Y172" s="47" t="s">
        <v>84</v>
      </c>
      <c r="Z172" s="57" t="s">
        <v>86</v>
      </c>
      <c r="AA172" s="80"/>
      <c r="AB172" s="80"/>
    </row>
    <row r="173" s="4" customFormat="1" ht="65" customHeight="1" spans="1:28">
      <c r="A173" s="47">
        <v>5</v>
      </c>
      <c r="B173" s="48" t="s">
        <v>375</v>
      </c>
      <c r="C173" s="47" t="s">
        <v>46</v>
      </c>
      <c r="D173" s="42" t="s">
        <v>47</v>
      </c>
      <c r="E173" s="47" t="s">
        <v>72</v>
      </c>
      <c r="F173" s="49" t="s">
        <v>394</v>
      </c>
      <c r="G173" s="72">
        <v>1.927</v>
      </c>
      <c r="H173" s="72"/>
      <c r="I173" s="72"/>
      <c r="J173" s="72"/>
      <c r="K173" s="72"/>
      <c r="L173" s="80"/>
      <c r="M173" s="51" t="s">
        <v>395</v>
      </c>
      <c r="N173" s="47" t="s">
        <v>389</v>
      </c>
      <c r="O173" s="59"/>
      <c r="P173" s="59">
        <v>2</v>
      </c>
      <c r="Q173" s="66">
        <v>0.0055</v>
      </c>
      <c r="R173" s="66">
        <v>0.0055</v>
      </c>
      <c r="S173" s="66"/>
      <c r="T173" s="66">
        <v>0.0297</v>
      </c>
      <c r="U173" s="66">
        <v>0.0297</v>
      </c>
      <c r="V173" s="66"/>
      <c r="W173" s="47" t="s">
        <v>52</v>
      </c>
      <c r="X173" s="47" t="s">
        <v>53</v>
      </c>
      <c r="Y173" s="47" t="s">
        <v>72</v>
      </c>
      <c r="Z173" s="57" t="s">
        <v>74</v>
      </c>
      <c r="AA173" s="80"/>
      <c r="AB173" s="80"/>
    </row>
    <row r="174" s="4" customFormat="1" ht="65" customHeight="1" spans="1:28">
      <c r="A174" s="47">
        <v>6</v>
      </c>
      <c r="B174" s="48" t="s">
        <v>370</v>
      </c>
      <c r="C174" s="47" t="s">
        <v>46</v>
      </c>
      <c r="D174" s="42" t="s">
        <v>47</v>
      </c>
      <c r="E174" s="47" t="s">
        <v>80</v>
      </c>
      <c r="F174" s="49" t="s">
        <v>396</v>
      </c>
      <c r="G174" s="72">
        <v>55</v>
      </c>
      <c r="H174" s="72"/>
      <c r="I174" s="72"/>
      <c r="J174" s="72"/>
      <c r="K174" s="72"/>
      <c r="L174" s="80"/>
      <c r="M174" s="51" t="s">
        <v>388</v>
      </c>
      <c r="N174" s="47" t="s">
        <v>389</v>
      </c>
      <c r="O174" s="59">
        <v>9</v>
      </c>
      <c r="P174" s="59">
        <v>1</v>
      </c>
      <c r="Q174" s="66">
        <v>0.0041</v>
      </c>
      <c r="R174" s="66">
        <v>0.0041</v>
      </c>
      <c r="S174" s="66"/>
      <c r="T174" s="66">
        <v>0.0188</v>
      </c>
      <c r="U174" s="66">
        <v>0.0188</v>
      </c>
      <c r="V174" s="66"/>
      <c r="W174" s="47" t="s">
        <v>52</v>
      </c>
      <c r="X174" s="47" t="s">
        <v>53</v>
      </c>
      <c r="Y174" s="47" t="s">
        <v>80</v>
      </c>
      <c r="Z174" s="57" t="s">
        <v>82</v>
      </c>
      <c r="AA174" s="80"/>
      <c r="AB174" s="80"/>
    </row>
    <row r="175" s="4" customFormat="1" ht="104" customHeight="1" spans="1:28">
      <c r="A175" s="47">
        <v>7</v>
      </c>
      <c r="B175" s="48" t="s">
        <v>378</v>
      </c>
      <c r="C175" s="47" t="s">
        <v>46</v>
      </c>
      <c r="D175" s="42" t="s">
        <v>47</v>
      </c>
      <c r="E175" s="47" t="s">
        <v>123</v>
      </c>
      <c r="F175" s="49" t="s">
        <v>397</v>
      </c>
      <c r="G175" s="72">
        <v>17.37</v>
      </c>
      <c r="H175" s="72"/>
      <c r="I175" s="72"/>
      <c r="J175" s="72"/>
      <c r="K175" s="72"/>
      <c r="L175" s="80"/>
      <c r="M175" s="51" t="s">
        <v>388</v>
      </c>
      <c r="N175" s="47" t="s">
        <v>389</v>
      </c>
      <c r="O175" s="59">
        <v>6</v>
      </c>
      <c r="P175" s="59">
        <v>5</v>
      </c>
      <c r="Q175" s="66">
        <v>0.0057</v>
      </c>
      <c r="R175" s="66">
        <v>0.0057</v>
      </c>
      <c r="S175" s="66"/>
      <c r="T175" s="66">
        <v>0.0291</v>
      </c>
      <c r="U175" s="66">
        <v>0.0291</v>
      </c>
      <c r="V175" s="66"/>
      <c r="W175" s="47" t="s">
        <v>52</v>
      </c>
      <c r="X175" s="47" t="s">
        <v>53</v>
      </c>
      <c r="Y175" s="47" t="s">
        <v>123</v>
      </c>
      <c r="Z175" s="57" t="s">
        <v>125</v>
      </c>
      <c r="AA175" s="80"/>
      <c r="AB175" s="80"/>
    </row>
    <row r="176" s="4" customFormat="1" ht="65" customHeight="1" spans="1:28">
      <c r="A176" s="47">
        <v>8</v>
      </c>
      <c r="B176" s="48" t="s">
        <v>398</v>
      </c>
      <c r="C176" s="47" t="s">
        <v>46</v>
      </c>
      <c r="D176" s="42" t="s">
        <v>47</v>
      </c>
      <c r="E176" s="47" t="s">
        <v>76</v>
      </c>
      <c r="F176" s="49" t="s">
        <v>399</v>
      </c>
      <c r="G176" s="72">
        <v>9</v>
      </c>
      <c r="H176" s="72"/>
      <c r="I176" s="72"/>
      <c r="J176" s="72"/>
      <c r="K176" s="72"/>
      <c r="L176" s="80"/>
      <c r="M176" s="51" t="s">
        <v>388</v>
      </c>
      <c r="N176" s="47" t="s">
        <v>389</v>
      </c>
      <c r="O176" s="59">
        <v>2</v>
      </c>
      <c r="P176" s="59">
        <v>2</v>
      </c>
      <c r="Q176" s="66">
        <v>0.0007</v>
      </c>
      <c r="R176" s="66">
        <v>0.0061</v>
      </c>
      <c r="S176" s="66"/>
      <c r="T176" s="66">
        <v>0.0046</v>
      </c>
      <c r="U176" s="66">
        <v>0.0046</v>
      </c>
      <c r="V176" s="66"/>
      <c r="W176" s="47" t="s">
        <v>52</v>
      </c>
      <c r="X176" s="47" t="s">
        <v>53</v>
      </c>
      <c r="Y176" s="47" t="s">
        <v>76</v>
      </c>
      <c r="Z176" s="57" t="s">
        <v>78</v>
      </c>
      <c r="AA176" s="80"/>
      <c r="AB176" s="80"/>
    </row>
    <row r="177" s="4" customFormat="1" ht="65" customHeight="1" spans="1:28">
      <c r="A177" s="47">
        <v>9</v>
      </c>
      <c r="B177" s="48" t="s">
        <v>373</v>
      </c>
      <c r="C177" s="47" t="s">
        <v>46</v>
      </c>
      <c r="D177" s="42" t="s">
        <v>47</v>
      </c>
      <c r="E177" s="47" t="s">
        <v>100</v>
      </c>
      <c r="F177" s="49" t="s">
        <v>400</v>
      </c>
      <c r="G177" s="72">
        <v>2.4</v>
      </c>
      <c r="H177" s="72"/>
      <c r="I177" s="72"/>
      <c r="J177" s="72"/>
      <c r="K177" s="72"/>
      <c r="L177" s="80"/>
      <c r="M177" s="51" t="s">
        <v>388</v>
      </c>
      <c r="N177" s="47" t="s">
        <v>389</v>
      </c>
      <c r="O177" s="59">
        <v>1</v>
      </c>
      <c r="P177" s="59">
        <v>4</v>
      </c>
      <c r="Q177" s="66">
        <v>0.0092</v>
      </c>
      <c r="R177" s="66">
        <v>0.0092</v>
      </c>
      <c r="S177" s="66"/>
      <c r="T177" s="66">
        <v>0.0542</v>
      </c>
      <c r="U177" s="66">
        <v>0.0542</v>
      </c>
      <c r="V177" s="66"/>
      <c r="W177" s="47" t="s">
        <v>52</v>
      </c>
      <c r="X177" s="47" t="s">
        <v>53</v>
      </c>
      <c r="Y177" s="47" t="s">
        <v>100</v>
      </c>
      <c r="Z177" s="57" t="s">
        <v>102</v>
      </c>
      <c r="AA177" s="80"/>
      <c r="AB177" s="80"/>
    </row>
    <row r="178" s="4" customFormat="1" ht="65" customHeight="1" spans="1:28">
      <c r="A178" s="47">
        <v>10</v>
      </c>
      <c r="B178" s="48" t="s">
        <v>380</v>
      </c>
      <c r="C178" s="47" t="s">
        <v>46</v>
      </c>
      <c r="D178" s="42" t="s">
        <v>47</v>
      </c>
      <c r="E178" s="47" t="s">
        <v>68</v>
      </c>
      <c r="F178" s="49" t="s">
        <v>401</v>
      </c>
      <c r="G178" s="72">
        <v>4.26</v>
      </c>
      <c r="H178" s="72"/>
      <c r="I178" s="72"/>
      <c r="J178" s="72"/>
      <c r="K178" s="72"/>
      <c r="L178" s="80"/>
      <c r="M178" s="51" t="s">
        <v>388</v>
      </c>
      <c r="N178" s="47" t="s">
        <v>389</v>
      </c>
      <c r="O178" s="59">
        <v>4</v>
      </c>
      <c r="P178" s="59"/>
      <c r="Q178" s="66">
        <v>0.0016</v>
      </c>
      <c r="R178" s="66">
        <v>0.0016</v>
      </c>
      <c r="S178" s="66"/>
      <c r="T178" s="66">
        <v>0.0073</v>
      </c>
      <c r="U178" s="66">
        <v>0.0073</v>
      </c>
      <c r="V178" s="66"/>
      <c r="W178" s="47" t="s">
        <v>52</v>
      </c>
      <c r="X178" s="47" t="s">
        <v>53</v>
      </c>
      <c r="Y178" s="47" t="s">
        <v>68</v>
      </c>
      <c r="Z178" s="57" t="s">
        <v>70</v>
      </c>
      <c r="AA178" s="80"/>
      <c r="AB178" s="80"/>
    </row>
    <row r="179" s="4" customFormat="1" ht="65" customHeight="1" spans="1:28">
      <c r="A179" s="47">
        <v>11</v>
      </c>
      <c r="B179" s="48" t="s">
        <v>382</v>
      </c>
      <c r="C179" s="47" t="s">
        <v>46</v>
      </c>
      <c r="D179" s="42" t="s">
        <v>47</v>
      </c>
      <c r="E179" s="47" t="s">
        <v>88</v>
      </c>
      <c r="F179" s="49" t="s">
        <v>402</v>
      </c>
      <c r="G179" s="72">
        <v>4</v>
      </c>
      <c r="H179" s="72"/>
      <c r="I179" s="72"/>
      <c r="J179" s="72"/>
      <c r="K179" s="72"/>
      <c r="L179" s="80"/>
      <c r="M179" s="51" t="s">
        <v>388</v>
      </c>
      <c r="N179" s="47" t="s">
        <v>389</v>
      </c>
      <c r="O179" s="59"/>
      <c r="P179" s="59">
        <v>2</v>
      </c>
      <c r="Q179" s="66">
        <v>5</v>
      </c>
      <c r="R179" s="66">
        <v>5</v>
      </c>
      <c r="S179" s="66"/>
      <c r="T179" s="66">
        <v>0.0035</v>
      </c>
      <c r="U179" s="66">
        <v>0.0035</v>
      </c>
      <c r="V179" s="66"/>
      <c r="W179" s="47" t="s">
        <v>52</v>
      </c>
      <c r="X179" s="47" t="s">
        <v>53</v>
      </c>
      <c r="Y179" s="47" t="s">
        <v>88</v>
      </c>
      <c r="Z179" s="57" t="s">
        <v>90</v>
      </c>
      <c r="AA179" s="80"/>
      <c r="AB179" s="80"/>
    </row>
    <row r="180" s="4" customFormat="1" ht="65" customHeight="1" spans="1:28">
      <c r="A180" s="45" t="s">
        <v>239</v>
      </c>
      <c r="B180" s="43" t="s">
        <v>403</v>
      </c>
      <c r="C180" s="45"/>
      <c r="D180" s="42"/>
      <c r="E180" s="45"/>
      <c r="F180" s="46" t="s">
        <v>404</v>
      </c>
      <c r="G180" s="72">
        <f>SUM(G181:G187)</f>
        <v>105.665</v>
      </c>
      <c r="H180" s="72">
        <v>105.665</v>
      </c>
      <c r="I180" s="72"/>
      <c r="J180" s="72"/>
      <c r="K180" s="72"/>
      <c r="L180" s="80" t="s">
        <v>405</v>
      </c>
      <c r="M180" s="41"/>
      <c r="N180" s="45"/>
      <c r="O180" s="58">
        <f t="shared" ref="O180:V180" si="46">SUM(O181:O187)</f>
        <v>18</v>
      </c>
      <c r="P180" s="58">
        <f t="shared" si="46"/>
        <v>13</v>
      </c>
      <c r="Q180" s="66">
        <f t="shared" si="46"/>
        <v>0.015</v>
      </c>
      <c r="R180" s="66">
        <f t="shared" si="46"/>
        <v>0</v>
      </c>
      <c r="S180" s="66">
        <f t="shared" si="46"/>
        <v>0.015</v>
      </c>
      <c r="T180" s="66">
        <f t="shared" si="46"/>
        <v>0.0762</v>
      </c>
      <c r="U180" s="66">
        <f t="shared" si="46"/>
        <v>0</v>
      </c>
      <c r="V180" s="66">
        <f t="shared" si="46"/>
        <v>0.0762</v>
      </c>
      <c r="W180" s="45"/>
      <c r="X180" s="45"/>
      <c r="Y180" s="45"/>
      <c r="Z180" s="80"/>
      <c r="AA180" s="80"/>
      <c r="AB180" s="80"/>
    </row>
    <row r="181" s="4" customFormat="1" ht="70" customHeight="1" spans="1:28">
      <c r="A181" s="47">
        <v>1</v>
      </c>
      <c r="B181" s="48" t="s">
        <v>355</v>
      </c>
      <c r="C181" s="47" t="s">
        <v>46</v>
      </c>
      <c r="D181" s="42" t="s">
        <v>47</v>
      </c>
      <c r="E181" s="47" t="s">
        <v>48</v>
      </c>
      <c r="F181" s="50" t="s">
        <v>406</v>
      </c>
      <c r="G181" s="72">
        <v>0.45</v>
      </c>
      <c r="H181" s="72"/>
      <c r="I181" s="72"/>
      <c r="J181" s="72"/>
      <c r="K181" s="72"/>
      <c r="L181" s="80"/>
      <c r="M181" s="51" t="s">
        <v>342</v>
      </c>
      <c r="N181" s="47" t="s">
        <v>407</v>
      </c>
      <c r="O181" s="71">
        <v>1</v>
      </c>
      <c r="P181" s="71"/>
      <c r="Q181" s="68">
        <v>0.0001</v>
      </c>
      <c r="R181" s="68"/>
      <c r="S181" s="68">
        <v>0.0001</v>
      </c>
      <c r="T181" s="68">
        <v>0.0004</v>
      </c>
      <c r="U181" s="68"/>
      <c r="V181" s="68">
        <v>0.0004</v>
      </c>
      <c r="W181" s="47" t="s">
        <v>52</v>
      </c>
      <c r="X181" s="47" t="s">
        <v>53</v>
      </c>
      <c r="Y181" s="47" t="s">
        <v>48</v>
      </c>
      <c r="Z181" s="57" t="s">
        <v>54</v>
      </c>
      <c r="AA181" s="80"/>
      <c r="AB181" s="80"/>
    </row>
    <row r="182" s="4" customFormat="1" ht="68" customHeight="1" spans="1:28">
      <c r="A182" s="47">
        <v>2</v>
      </c>
      <c r="B182" s="48" t="s">
        <v>408</v>
      </c>
      <c r="C182" s="47" t="s">
        <v>46</v>
      </c>
      <c r="D182" s="42" t="s">
        <v>47</v>
      </c>
      <c r="E182" s="47" t="s">
        <v>56</v>
      </c>
      <c r="F182" s="48" t="s">
        <v>409</v>
      </c>
      <c r="G182" s="72">
        <v>8.8</v>
      </c>
      <c r="H182" s="72"/>
      <c r="I182" s="72"/>
      <c r="J182" s="72"/>
      <c r="K182" s="72"/>
      <c r="L182" s="80"/>
      <c r="M182" s="51" t="s">
        <v>342</v>
      </c>
      <c r="N182" s="47" t="s">
        <v>407</v>
      </c>
      <c r="O182" s="71">
        <v>4</v>
      </c>
      <c r="P182" s="71">
        <v>1</v>
      </c>
      <c r="Q182" s="68">
        <v>0.0011</v>
      </c>
      <c r="R182" s="68"/>
      <c r="S182" s="68">
        <v>0.0011</v>
      </c>
      <c r="T182" s="68">
        <v>0.0058</v>
      </c>
      <c r="U182" s="68"/>
      <c r="V182" s="68">
        <v>0.0058</v>
      </c>
      <c r="W182" s="47" t="s">
        <v>52</v>
      </c>
      <c r="X182" s="47" t="s">
        <v>53</v>
      </c>
      <c r="Y182" s="47" t="s">
        <v>56</v>
      </c>
      <c r="Z182" s="57" t="s">
        <v>58</v>
      </c>
      <c r="AA182" s="80"/>
      <c r="AB182" s="80"/>
    </row>
    <row r="183" s="4" customFormat="1" ht="68" customHeight="1" spans="1:28">
      <c r="A183" s="47">
        <v>3</v>
      </c>
      <c r="B183" s="48" t="s">
        <v>410</v>
      </c>
      <c r="C183" s="47" t="s">
        <v>46</v>
      </c>
      <c r="D183" s="42" t="s">
        <v>47</v>
      </c>
      <c r="E183" s="51" t="s">
        <v>64</v>
      </c>
      <c r="F183" s="48" t="s">
        <v>411</v>
      </c>
      <c r="G183" s="72">
        <v>0.06</v>
      </c>
      <c r="H183" s="72"/>
      <c r="I183" s="72"/>
      <c r="J183" s="72"/>
      <c r="K183" s="72"/>
      <c r="L183" s="80"/>
      <c r="M183" s="51" t="s">
        <v>342</v>
      </c>
      <c r="N183" s="47" t="s">
        <v>407</v>
      </c>
      <c r="O183" s="71">
        <v>1</v>
      </c>
      <c r="P183" s="71"/>
      <c r="Q183" s="68">
        <v>0.0003</v>
      </c>
      <c r="R183" s="68"/>
      <c r="S183" s="68">
        <v>0.0003</v>
      </c>
      <c r="T183" s="68">
        <v>0.0019</v>
      </c>
      <c r="U183" s="68"/>
      <c r="V183" s="68">
        <v>0.0019</v>
      </c>
      <c r="W183" s="47" t="s">
        <v>52</v>
      </c>
      <c r="X183" s="47" t="s">
        <v>53</v>
      </c>
      <c r="Y183" s="47" t="s">
        <v>64</v>
      </c>
      <c r="Z183" s="57" t="s">
        <v>66</v>
      </c>
      <c r="AA183" s="80"/>
      <c r="AB183" s="80"/>
    </row>
    <row r="184" s="4" customFormat="1" ht="70" customHeight="1" spans="1:28">
      <c r="A184" s="47">
        <v>4</v>
      </c>
      <c r="B184" s="48" t="s">
        <v>370</v>
      </c>
      <c r="C184" s="47" t="s">
        <v>46</v>
      </c>
      <c r="D184" s="42" t="s">
        <v>47</v>
      </c>
      <c r="E184" s="51" t="s">
        <v>80</v>
      </c>
      <c r="F184" s="48" t="s">
        <v>412</v>
      </c>
      <c r="G184" s="72">
        <v>37</v>
      </c>
      <c r="H184" s="72"/>
      <c r="I184" s="72"/>
      <c r="J184" s="72"/>
      <c r="K184" s="72"/>
      <c r="L184" s="80"/>
      <c r="M184" s="51" t="s">
        <v>342</v>
      </c>
      <c r="N184" s="47" t="s">
        <v>407</v>
      </c>
      <c r="O184" s="71">
        <v>2</v>
      </c>
      <c r="P184" s="71">
        <v>2</v>
      </c>
      <c r="Q184" s="68">
        <v>0.0034</v>
      </c>
      <c r="R184" s="68"/>
      <c r="S184" s="68">
        <v>0.0034</v>
      </c>
      <c r="T184" s="68">
        <v>0.017</v>
      </c>
      <c r="U184" s="68"/>
      <c r="V184" s="68">
        <v>0.017</v>
      </c>
      <c r="W184" s="47" t="s">
        <v>52</v>
      </c>
      <c r="X184" s="47" t="s">
        <v>53</v>
      </c>
      <c r="Y184" s="47" t="s">
        <v>80</v>
      </c>
      <c r="Z184" s="57" t="s">
        <v>82</v>
      </c>
      <c r="AA184" s="80"/>
      <c r="AB184" s="80"/>
    </row>
    <row r="185" s="4" customFormat="1" ht="87" customHeight="1" spans="1:28">
      <c r="A185" s="47">
        <v>5</v>
      </c>
      <c r="B185" s="48" t="s">
        <v>373</v>
      </c>
      <c r="C185" s="47" t="s">
        <v>46</v>
      </c>
      <c r="D185" s="42" t="s">
        <v>47</v>
      </c>
      <c r="E185" s="47" t="s">
        <v>100</v>
      </c>
      <c r="F185" s="48" t="s">
        <v>413</v>
      </c>
      <c r="G185" s="72">
        <v>39.5</v>
      </c>
      <c r="H185" s="72"/>
      <c r="I185" s="72"/>
      <c r="J185" s="72"/>
      <c r="K185" s="72"/>
      <c r="L185" s="80"/>
      <c r="M185" s="51" t="s">
        <v>342</v>
      </c>
      <c r="N185" s="47" t="s">
        <v>407</v>
      </c>
      <c r="O185" s="59">
        <v>4</v>
      </c>
      <c r="P185" s="59">
        <v>6</v>
      </c>
      <c r="Q185" s="66">
        <v>0.0079</v>
      </c>
      <c r="R185" s="66"/>
      <c r="S185" s="66">
        <v>0.0079</v>
      </c>
      <c r="T185" s="66">
        <v>0.0423</v>
      </c>
      <c r="U185" s="66"/>
      <c r="V185" s="66">
        <v>0.0423</v>
      </c>
      <c r="W185" s="47" t="s">
        <v>52</v>
      </c>
      <c r="X185" s="47" t="s">
        <v>53</v>
      </c>
      <c r="Y185" s="47" t="s">
        <v>100</v>
      </c>
      <c r="Z185" s="57" t="s">
        <v>102</v>
      </c>
      <c r="AA185" s="80"/>
      <c r="AB185" s="80"/>
    </row>
    <row r="186" s="4" customFormat="1" ht="111" customHeight="1" spans="1:28">
      <c r="A186" s="47">
        <v>6</v>
      </c>
      <c r="B186" s="77" t="s">
        <v>398</v>
      </c>
      <c r="C186" s="47" t="s">
        <v>46</v>
      </c>
      <c r="D186" s="42" t="s">
        <v>47</v>
      </c>
      <c r="E186" s="74" t="s">
        <v>76</v>
      </c>
      <c r="F186" s="77" t="s">
        <v>414</v>
      </c>
      <c r="G186" s="72">
        <v>18.255</v>
      </c>
      <c r="H186" s="72"/>
      <c r="I186" s="72"/>
      <c r="J186" s="72"/>
      <c r="K186" s="72"/>
      <c r="L186" s="80"/>
      <c r="M186" s="51" t="s">
        <v>342</v>
      </c>
      <c r="N186" s="47" t="s">
        <v>407</v>
      </c>
      <c r="O186" s="59">
        <v>5</v>
      </c>
      <c r="P186" s="59">
        <v>4</v>
      </c>
      <c r="Q186" s="66">
        <v>0.002</v>
      </c>
      <c r="R186" s="66"/>
      <c r="S186" s="66">
        <v>0.002</v>
      </c>
      <c r="T186" s="66">
        <v>0.008</v>
      </c>
      <c r="U186" s="66"/>
      <c r="V186" s="66">
        <v>0.008</v>
      </c>
      <c r="W186" s="74" t="s">
        <v>52</v>
      </c>
      <c r="X186" s="47" t="s">
        <v>53</v>
      </c>
      <c r="Y186" s="74" t="s">
        <v>76</v>
      </c>
      <c r="Z186" s="57" t="s">
        <v>78</v>
      </c>
      <c r="AA186" s="80"/>
      <c r="AB186" s="80"/>
    </row>
    <row r="187" s="4" customFormat="1" ht="65" customHeight="1" spans="1:28">
      <c r="A187" s="47">
        <v>7</v>
      </c>
      <c r="B187" s="77" t="s">
        <v>378</v>
      </c>
      <c r="C187" s="47" t="s">
        <v>46</v>
      </c>
      <c r="D187" s="42" t="s">
        <v>47</v>
      </c>
      <c r="E187" s="74" t="s">
        <v>123</v>
      </c>
      <c r="F187" s="77" t="s">
        <v>415</v>
      </c>
      <c r="G187" s="72">
        <v>1.6</v>
      </c>
      <c r="H187" s="72"/>
      <c r="I187" s="72"/>
      <c r="J187" s="72"/>
      <c r="K187" s="72"/>
      <c r="L187" s="80"/>
      <c r="M187" s="51" t="s">
        <v>342</v>
      </c>
      <c r="N187" s="47" t="s">
        <v>416</v>
      </c>
      <c r="O187" s="59">
        <v>1</v>
      </c>
      <c r="P187" s="59"/>
      <c r="Q187" s="66">
        <v>0.0002</v>
      </c>
      <c r="R187" s="66"/>
      <c r="S187" s="66">
        <v>0.0002</v>
      </c>
      <c r="T187" s="66">
        <v>0.0008</v>
      </c>
      <c r="U187" s="66"/>
      <c r="V187" s="66">
        <v>0.0008</v>
      </c>
      <c r="W187" s="74" t="s">
        <v>52</v>
      </c>
      <c r="X187" s="47" t="s">
        <v>53</v>
      </c>
      <c r="Y187" s="74" t="s">
        <v>123</v>
      </c>
      <c r="Z187" s="57" t="s">
        <v>125</v>
      </c>
      <c r="AA187" s="80"/>
      <c r="AB187" s="80"/>
    </row>
    <row r="188" s="3" customFormat="1" ht="39" customHeight="1" spans="1:28">
      <c r="A188" s="27"/>
      <c r="B188" s="36" t="s">
        <v>417</v>
      </c>
      <c r="C188" s="37"/>
      <c r="D188" s="37"/>
      <c r="E188" s="38"/>
      <c r="F188" s="78"/>
      <c r="G188" s="79">
        <f t="shared" ref="G188:I188" si="47">G189+G190+G191+G192+G193+G194</f>
        <v>1510.09</v>
      </c>
      <c r="H188" s="79">
        <f t="shared" si="47"/>
        <v>1510.09</v>
      </c>
      <c r="I188" s="79">
        <f t="shared" si="47"/>
        <v>0</v>
      </c>
      <c r="J188" s="79">
        <f t="shared" ref="J188:V188" si="48">J189+J190+J191+J192+J193+J194</f>
        <v>0</v>
      </c>
      <c r="K188" s="79">
        <f t="shared" si="48"/>
        <v>0</v>
      </c>
      <c r="L188" s="63"/>
      <c r="M188" s="63"/>
      <c r="N188" s="63"/>
      <c r="O188" s="63">
        <f t="shared" si="48"/>
        <v>83</v>
      </c>
      <c r="P188" s="63">
        <f t="shared" si="48"/>
        <v>64.0326</v>
      </c>
      <c r="Q188" s="79">
        <f t="shared" si="48"/>
        <v>1.2958</v>
      </c>
      <c r="R188" s="79">
        <f t="shared" si="48"/>
        <v>0.4189</v>
      </c>
      <c r="S188" s="79">
        <f t="shared" si="48"/>
        <v>1.0362</v>
      </c>
      <c r="T188" s="79">
        <f t="shared" si="48"/>
        <v>5.81384</v>
      </c>
      <c r="U188" s="79">
        <f t="shared" si="48"/>
        <v>2.151</v>
      </c>
      <c r="V188" s="79">
        <f t="shared" si="48"/>
        <v>3.47875</v>
      </c>
      <c r="W188" s="85"/>
      <c r="X188" s="85"/>
      <c r="Y188" s="85"/>
      <c r="Z188" s="63"/>
      <c r="AA188" s="63"/>
      <c r="AB188" s="63"/>
    </row>
    <row r="189" s="3" customFormat="1" ht="113" customHeight="1" spans="1:28">
      <c r="A189" s="47">
        <v>1</v>
      </c>
      <c r="B189" s="48" t="s">
        <v>418</v>
      </c>
      <c r="C189" s="47" t="s">
        <v>46</v>
      </c>
      <c r="D189" s="42" t="s">
        <v>47</v>
      </c>
      <c r="E189" s="47" t="s">
        <v>419</v>
      </c>
      <c r="F189" s="49" t="s">
        <v>420</v>
      </c>
      <c r="G189" s="44">
        <v>1023.9</v>
      </c>
      <c r="H189" s="44">
        <v>1023.9</v>
      </c>
      <c r="I189" s="44"/>
      <c r="J189" s="44"/>
      <c r="K189" s="44"/>
      <c r="L189" s="57" t="s">
        <v>421</v>
      </c>
      <c r="M189" s="47" t="s">
        <v>422</v>
      </c>
      <c r="N189" s="47" t="s">
        <v>423</v>
      </c>
      <c r="O189" s="83">
        <v>50</v>
      </c>
      <c r="P189" s="83">
        <v>50</v>
      </c>
      <c r="Q189" s="66">
        <v>0.8387</v>
      </c>
      <c r="R189" s="66">
        <v>0.2866</v>
      </c>
      <c r="S189" s="66">
        <v>0.5304</v>
      </c>
      <c r="T189" s="66">
        <v>3.9747</v>
      </c>
      <c r="U189" s="66">
        <v>1.5232</v>
      </c>
      <c r="V189" s="66">
        <v>2.1344</v>
      </c>
      <c r="W189" s="47" t="s">
        <v>52</v>
      </c>
      <c r="X189" s="47" t="s">
        <v>53</v>
      </c>
      <c r="Y189" s="47" t="s">
        <v>419</v>
      </c>
      <c r="Z189" s="57"/>
      <c r="AA189" s="57"/>
      <c r="AB189" s="57"/>
    </row>
    <row r="190" s="3" customFormat="1" ht="96" customHeight="1" spans="1:28">
      <c r="A190" s="47">
        <v>2</v>
      </c>
      <c r="B190" s="48" t="s">
        <v>424</v>
      </c>
      <c r="C190" s="47" t="s">
        <v>46</v>
      </c>
      <c r="D190" s="42" t="s">
        <v>47</v>
      </c>
      <c r="E190" s="47" t="s">
        <v>419</v>
      </c>
      <c r="F190" s="49" t="s">
        <v>425</v>
      </c>
      <c r="G190" s="44">
        <v>240</v>
      </c>
      <c r="H190" s="44">
        <v>240</v>
      </c>
      <c r="I190" s="44"/>
      <c r="J190" s="44"/>
      <c r="K190" s="44"/>
      <c r="L190" s="57" t="s">
        <v>426</v>
      </c>
      <c r="M190" s="47" t="s">
        <v>427</v>
      </c>
      <c r="N190" s="47" t="s">
        <v>423</v>
      </c>
      <c r="O190" s="84">
        <v>20</v>
      </c>
      <c r="P190" s="84">
        <v>5.0326</v>
      </c>
      <c r="Q190" s="66">
        <v>0.1477</v>
      </c>
      <c r="R190" s="66">
        <v>0.0716</v>
      </c>
      <c r="S190" s="66">
        <v>0.2571</v>
      </c>
      <c r="T190" s="66">
        <v>0.49399</v>
      </c>
      <c r="U190" s="66">
        <v>0.3516</v>
      </c>
      <c r="V190" s="66">
        <v>0.2745</v>
      </c>
      <c r="W190" s="47" t="s">
        <v>52</v>
      </c>
      <c r="X190" s="47" t="s">
        <v>53</v>
      </c>
      <c r="Y190" s="47" t="s">
        <v>419</v>
      </c>
      <c r="Z190" s="57"/>
      <c r="AA190" s="57"/>
      <c r="AB190" s="57"/>
    </row>
    <row r="191" s="3" customFormat="1" ht="76" customHeight="1" spans="1:28">
      <c r="A191" s="47">
        <v>3</v>
      </c>
      <c r="B191" s="48" t="s">
        <v>428</v>
      </c>
      <c r="C191" s="48" t="s">
        <v>46</v>
      </c>
      <c r="D191" s="48" t="s">
        <v>429</v>
      </c>
      <c r="E191" s="48" t="s">
        <v>419</v>
      </c>
      <c r="F191" s="49" t="s">
        <v>430</v>
      </c>
      <c r="G191" s="44">
        <v>30</v>
      </c>
      <c r="H191" s="44">
        <v>30</v>
      </c>
      <c r="I191" s="44"/>
      <c r="J191" s="44"/>
      <c r="K191" s="44"/>
      <c r="L191" s="57" t="s">
        <v>431</v>
      </c>
      <c r="M191" s="47" t="s">
        <v>432</v>
      </c>
      <c r="N191" s="47" t="s">
        <v>433</v>
      </c>
      <c r="O191" s="84">
        <v>4</v>
      </c>
      <c r="P191" s="84">
        <v>5</v>
      </c>
      <c r="Q191" s="66">
        <v>0.0709</v>
      </c>
      <c r="R191" s="66">
        <v>0.0402</v>
      </c>
      <c r="S191" s="66">
        <v>0.0307</v>
      </c>
      <c r="T191" s="66">
        <v>0.291</v>
      </c>
      <c r="U191" s="66">
        <v>0.1906</v>
      </c>
      <c r="V191" s="66">
        <v>0.1004</v>
      </c>
      <c r="W191" s="48" t="s">
        <v>52</v>
      </c>
      <c r="X191" s="47" t="s">
        <v>53</v>
      </c>
      <c r="Y191" s="48" t="s">
        <v>419</v>
      </c>
      <c r="Z191" s="57"/>
      <c r="AA191" s="57"/>
      <c r="AB191" s="57"/>
    </row>
    <row r="192" s="3" customFormat="1" ht="79" customHeight="1" spans="1:28">
      <c r="A192" s="47">
        <v>4</v>
      </c>
      <c r="B192" s="48" t="s">
        <v>434</v>
      </c>
      <c r="C192" s="48" t="s">
        <v>46</v>
      </c>
      <c r="D192" s="48" t="s">
        <v>429</v>
      </c>
      <c r="E192" s="48" t="s">
        <v>123</v>
      </c>
      <c r="F192" s="49" t="s">
        <v>435</v>
      </c>
      <c r="G192" s="44">
        <v>4</v>
      </c>
      <c r="H192" s="44">
        <v>4</v>
      </c>
      <c r="I192" s="44"/>
      <c r="J192" s="44"/>
      <c r="K192" s="44"/>
      <c r="L192" s="57" t="s">
        <v>436</v>
      </c>
      <c r="M192" s="47" t="s">
        <v>437</v>
      </c>
      <c r="N192" s="47" t="s">
        <v>438</v>
      </c>
      <c r="O192" s="84"/>
      <c r="P192" s="84">
        <v>1</v>
      </c>
      <c r="Q192" s="66">
        <v>0.0045</v>
      </c>
      <c r="R192" s="66">
        <v>0.0045</v>
      </c>
      <c r="S192" s="66">
        <v>0</v>
      </c>
      <c r="T192" s="66">
        <v>0.0243</v>
      </c>
      <c r="U192" s="66">
        <v>0.0243</v>
      </c>
      <c r="V192" s="66">
        <v>0</v>
      </c>
      <c r="W192" s="48" t="s">
        <v>52</v>
      </c>
      <c r="X192" s="47" t="s">
        <v>53</v>
      </c>
      <c r="Y192" s="48" t="s">
        <v>123</v>
      </c>
      <c r="Z192" s="57" t="s">
        <v>125</v>
      </c>
      <c r="AA192" s="57"/>
      <c r="AB192" s="57"/>
    </row>
    <row r="193" s="3" customFormat="1" ht="83" customHeight="1" spans="1:28">
      <c r="A193" s="47">
        <v>5</v>
      </c>
      <c r="B193" s="48" t="s">
        <v>439</v>
      </c>
      <c r="C193" s="48" t="s">
        <v>46</v>
      </c>
      <c r="D193" s="48" t="s">
        <v>429</v>
      </c>
      <c r="E193" s="48" t="s">
        <v>419</v>
      </c>
      <c r="F193" s="49" t="s">
        <v>440</v>
      </c>
      <c r="G193" s="44">
        <v>32.19</v>
      </c>
      <c r="H193" s="44">
        <v>32.19</v>
      </c>
      <c r="I193" s="44"/>
      <c r="J193" s="44"/>
      <c r="K193" s="44"/>
      <c r="L193" s="57" t="s">
        <v>441</v>
      </c>
      <c r="M193" s="47" t="s">
        <v>442</v>
      </c>
      <c r="N193" s="47" t="s">
        <v>423</v>
      </c>
      <c r="O193" s="84">
        <v>7</v>
      </c>
      <c r="P193" s="84">
        <v>2</v>
      </c>
      <c r="Q193" s="66">
        <v>0.2142</v>
      </c>
      <c r="R193" s="66">
        <v>0.006</v>
      </c>
      <c r="S193" s="66">
        <v>0.2082</v>
      </c>
      <c r="T193" s="66">
        <v>0.96135</v>
      </c>
      <c r="U193" s="66">
        <v>0.0255</v>
      </c>
      <c r="V193" s="66">
        <v>0.93675</v>
      </c>
      <c r="W193" s="48" t="s">
        <v>52</v>
      </c>
      <c r="X193" s="47" t="s">
        <v>53</v>
      </c>
      <c r="Y193" s="48" t="s">
        <v>419</v>
      </c>
      <c r="Z193" s="57"/>
      <c r="AA193" s="57"/>
      <c r="AB193" s="57"/>
    </row>
    <row r="194" s="3" customFormat="1" ht="92" customHeight="1" spans="1:28">
      <c r="A194" s="47">
        <v>6</v>
      </c>
      <c r="B194" s="48" t="s">
        <v>443</v>
      </c>
      <c r="C194" s="48" t="s">
        <v>46</v>
      </c>
      <c r="D194" s="48" t="s">
        <v>429</v>
      </c>
      <c r="E194" s="48" t="s">
        <v>419</v>
      </c>
      <c r="F194" s="49" t="s">
        <v>444</v>
      </c>
      <c r="G194" s="44">
        <v>180</v>
      </c>
      <c r="H194" s="44">
        <v>180</v>
      </c>
      <c r="I194" s="44"/>
      <c r="J194" s="44"/>
      <c r="K194" s="44"/>
      <c r="L194" s="57" t="s">
        <v>445</v>
      </c>
      <c r="M194" s="47" t="s">
        <v>446</v>
      </c>
      <c r="N194" s="47" t="s">
        <v>447</v>
      </c>
      <c r="O194" s="84">
        <v>2</v>
      </c>
      <c r="P194" s="84">
        <v>1</v>
      </c>
      <c r="Q194" s="66">
        <v>0.0198</v>
      </c>
      <c r="R194" s="66">
        <v>0.01</v>
      </c>
      <c r="S194" s="66">
        <v>0.0098</v>
      </c>
      <c r="T194" s="66">
        <v>0.0685</v>
      </c>
      <c r="U194" s="66">
        <v>0.0358</v>
      </c>
      <c r="V194" s="66">
        <v>0.0327</v>
      </c>
      <c r="W194" s="48" t="s">
        <v>52</v>
      </c>
      <c r="X194" s="47" t="s">
        <v>53</v>
      </c>
      <c r="Y194" s="48" t="s">
        <v>419</v>
      </c>
      <c r="Z194" s="57"/>
      <c r="AA194" s="57"/>
      <c r="AB194" s="57"/>
    </row>
    <row r="195" s="3" customFormat="1" ht="39" customHeight="1" spans="1:28">
      <c r="A195" s="27"/>
      <c r="B195" s="36" t="s">
        <v>448</v>
      </c>
      <c r="C195" s="37"/>
      <c r="D195" s="37"/>
      <c r="E195" s="38"/>
      <c r="F195" s="78"/>
      <c r="G195" s="79">
        <f t="shared" ref="G195:I195" si="49">G196</f>
        <v>100</v>
      </c>
      <c r="H195" s="79">
        <f t="shared" si="49"/>
        <v>100</v>
      </c>
      <c r="I195" s="79">
        <f t="shared" si="49"/>
        <v>0</v>
      </c>
      <c r="J195" s="79">
        <f t="shared" ref="J195:V195" si="50">J196</f>
        <v>0</v>
      </c>
      <c r="K195" s="79">
        <f t="shared" si="50"/>
        <v>0</v>
      </c>
      <c r="L195" s="63"/>
      <c r="M195" s="63"/>
      <c r="N195" s="63"/>
      <c r="O195" s="63">
        <f t="shared" si="50"/>
        <v>1</v>
      </c>
      <c r="P195" s="63">
        <f t="shared" si="50"/>
        <v>0</v>
      </c>
      <c r="Q195" s="79">
        <f t="shared" si="50"/>
        <v>0.0338</v>
      </c>
      <c r="R195" s="79">
        <f t="shared" si="50"/>
        <v>0.0113</v>
      </c>
      <c r="S195" s="79">
        <f t="shared" si="50"/>
        <v>0.0225</v>
      </c>
      <c r="T195" s="79">
        <f t="shared" si="50"/>
        <v>0.1596</v>
      </c>
      <c r="U195" s="79">
        <f t="shared" si="50"/>
        <v>0.0562</v>
      </c>
      <c r="V195" s="79">
        <f t="shared" si="50"/>
        <v>0.1034</v>
      </c>
      <c r="W195" s="85"/>
      <c r="X195" s="85"/>
      <c r="Y195" s="85"/>
      <c r="Z195" s="63"/>
      <c r="AA195" s="63"/>
      <c r="AB195" s="63"/>
    </row>
    <row r="196" s="4" customFormat="1" ht="101" customHeight="1" spans="1:28">
      <c r="A196" s="47">
        <v>1</v>
      </c>
      <c r="B196" s="48" t="s">
        <v>449</v>
      </c>
      <c r="C196" s="47" t="s">
        <v>46</v>
      </c>
      <c r="D196" s="42" t="s">
        <v>47</v>
      </c>
      <c r="E196" s="47" t="s">
        <v>450</v>
      </c>
      <c r="F196" s="49" t="s">
        <v>451</v>
      </c>
      <c r="G196" s="44">
        <v>100</v>
      </c>
      <c r="H196" s="44">
        <v>100</v>
      </c>
      <c r="I196" s="44"/>
      <c r="J196" s="44"/>
      <c r="K196" s="44"/>
      <c r="L196" s="57" t="s">
        <v>452</v>
      </c>
      <c r="M196" s="47" t="s">
        <v>453</v>
      </c>
      <c r="N196" s="47" t="s">
        <v>454</v>
      </c>
      <c r="O196" s="83">
        <v>1</v>
      </c>
      <c r="P196" s="83"/>
      <c r="Q196" s="66">
        <v>0.0338</v>
      </c>
      <c r="R196" s="66">
        <v>0.0113</v>
      </c>
      <c r="S196" s="66">
        <v>0.0225</v>
      </c>
      <c r="T196" s="66">
        <v>0.1596</v>
      </c>
      <c r="U196" s="66">
        <v>0.0562</v>
      </c>
      <c r="V196" s="66">
        <v>0.1034</v>
      </c>
      <c r="W196" s="47" t="s">
        <v>52</v>
      </c>
      <c r="X196" s="47" t="s">
        <v>53</v>
      </c>
      <c r="Y196" s="47" t="s">
        <v>72</v>
      </c>
      <c r="Z196" s="57" t="s">
        <v>74</v>
      </c>
      <c r="AA196" s="57"/>
      <c r="AB196" s="57"/>
    </row>
    <row r="197" s="3" customFormat="1" ht="39" customHeight="1" spans="1:28">
      <c r="A197" s="27"/>
      <c r="B197" s="36" t="s">
        <v>455</v>
      </c>
      <c r="C197" s="37"/>
      <c r="D197" s="37"/>
      <c r="E197" s="38"/>
      <c r="F197" s="78"/>
      <c r="G197" s="79">
        <f t="shared" ref="G197:I197" si="51">G198+G199</f>
        <v>186.3</v>
      </c>
      <c r="H197" s="79">
        <f t="shared" si="51"/>
        <v>186.3</v>
      </c>
      <c r="I197" s="79">
        <f t="shared" si="51"/>
        <v>0</v>
      </c>
      <c r="J197" s="79">
        <f t="shared" ref="J197:V197" si="52">J198+J199</f>
        <v>0</v>
      </c>
      <c r="K197" s="79">
        <f t="shared" si="52"/>
        <v>0</v>
      </c>
      <c r="L197" s="63"/>
      <c r="M197" s="63"/>
      <c r="N197" s="63"/>
      <c r="O197" s="63">
        <f t="shared" si="52"/>
        <v>9</v>
      </c>
      <c r="P197" s="63">
        <f t="shared" si="52"/>
        <v>6</v>
      </c>
      <c r="Q197" s="79">
        <f t="shared" si="52"/>
        <v>0.0764</v>
      </c>
      <c r="R197" s="79">
        <f t="shared" si="52"/>
        <v>0.0275</v>
      </c>
      <c r="S197" s="79">
        <f t="shared" si="52"/>
        <v>0.0642</v>
      </c>
      <c r="T197" s="79">
        <f t="shared" si="52"/>
        <v>0.7615</v>
      </c>
      <c r="U197" s="79">
        <f t="shared" si="52"/>
        <v>0.1082</v>
      </c>
      <c r="V197" s="79">
        <f t="shared" si="52"/>
        <v>0.2628</v>
      </c>
      <c r="W197" s="85"/>
      <c r="X197" s="85"/>
      <c r="Y197" s="85"/>
      <c r="Z197" s="63"/>
      <c r="AA197" s="63"/>
      <c r="AB197" s="63"/>
    </row>
    <row r="198" s="4" customFormat="1" ht="76" customHeight="1" spans="1:28">
      <c r="A198" s="47">
        <v>1</v>
      </c>
      <c r="B198" s="48" t="s">
        <v>456</v>
      </c>
      <c r="C198" s="47" t="s">
        <v>46</v>
      </c>
      <c r="D198" s="42" t="s">
        <v>47</v>
      </c>
      <c r="E198" s="47" t="s">
        <v>419</v>
      </c>
      <c r="F198" s="49" t="s">
        <v>457</v>
      </c>
      <c r="G198" s="44">
        <v>129.9</v>
      </c>
      <c r="H198" s="44">
        <v>129.9</v>
      </c>
      <c r="I198" s="44"/>
      <c r="J198" s="44"/>
      <c r="K198" s="44"/>
      <c r="L198" s="57" t="s">
        <v>458</v>
      </c>
      <c r="M198" s="47" t="s">
        <v>459</v>
      </c>
      <c r="N198" s="47" t="s">
        <v>460</v>
      </c>
      <c r="O198" s="84">
        <v>6</v>
      </c>
      <c r="P198" s="84">
        <v>3</v>
      </c>
      <c r="Q198" s="66">
        <v>0.0108</v>
      </c>
      <c r="R198" s="66">
        <v>0.014</v>
      </c>
      <c r="S198" s="66">
        <v>0.0121</v>
      </c>
      <c r="T198" s="66">
        <v>0.472</v>
      </c>
      <c r="U198" s="66">
        <v>0.0379</v>
      </c>
      <c r="V198" s="66">
        <v>0.0436</v>
      </c>
      <c r="W198" s="47" t="s">
        <v>52</v>
      </c>
      <c r="X198" s="47" t="s">
        <v>53</v>
      </c>
      <c r="Y198" s="47" t="s">
        <v>419</v>
      </c>
      <c r="Z198" s="57"/>
      <c r="AA198" s="57"/>
      <c r="AB198" s="57"/>
    </row>
    <row r="199" s="4" customFormat="1" ht="76" customHeight="1" spans="1:28">
      <c r="A199" s="47">
        <v>2</v>
      </c>
      <c r="B199" s="48" t="s">
        <v>461</v>
      </c>
      <c r="C199" s="47" t="s">
        <v>46</v>
      </c>
      <c r="D199" s="42" t="s">
        <v>47</v>
      </c>
      <c r="E199" s="47" t="s">
        <v>419</v>
      </c>
      <c r="F199" s="49" t="s">
        <v>462</v>
      </c>
      <c r="G199" s="44">
        <v>56.4</v>
      </c>
      <c r="H199" s="44">
        <v>56.4</v>
      </c>
      <c r="I199" s="44"/>
      <c r="J199" s="44"/>
      <c r="K199" s="44"/>
      <c r="L199" s="57" t="s">
        <v>463</v>
      </c>
      <c r="M199" s="47" t="s">
        <v>464</v>
      </c>
      <c r="N199" s="47" t="s">
        <v>460</v>
      </c>
      <c r="O199" s="84">
        <v>3</v>
      </c>
      <c r="P199" s="84">
        <v>3</v>
      </c>
      <c r="Q199" s="66">
        <v>0.0656</v>
      </c>
      <c r="R199" s="66">
        <v>0.0135</v>
      </c>
      <c r="S199" s="66">
        <v>0.0521</v>
      </c>
      <c r="T199" s="66">
        <v>0.2895</v>
      </c>
      <c r="U199" s="66">
        <v>0.0703</v>
      </c>
      <c r="V199" s="66">
        <v>0.2192</v>
      </c>
      <c r="W199" s="47" t="s">
        <v>52</v>
      </c>
      <c r="X199" s="47" t="s">
        <v>53</v>
      </c>
      <c r="Y199" s="47" t="s">
        <v>419</v>
      </c>
      <c r="Z199" s="57"/>
      <c r="AA199" s="57"/>
      <c r="AB199" s="57"/>
    </row>
    <row r="200" s="3" customFormat="1" ht="39" customHeight="1" spans="1:28">
      <c r="A200" s="27"/>
      <c r="B200" s="36" t="s">
        <v>465</v>
      </c>
      <c r="C200" s="37"/>
      <c r="D200" s="37"/>
      <c r="E200" s="38"/>
      <c r="F200" s="78"/>
      <c r="G200" s="79">
        <f t="shared" ref="G200:I200" si="53">G201+G202</f>
        <v>700</v>
      </c>
      <c r="H200" s="79">
        <f t="shared" si="53"/>
        <v>700</v>
      </c>
      <c r="I200" s="79">
        <f t="shared" si="53"/>
        <v>0</v>
      </c>
      <c r="J200" s="79">
        <f t="shared" ref="J200:V200" si="54">J201+J202</f>
        <v>0</v>
      </c>
      <c r="K200" s="79">
        <f t="shared" si="54"/>
        <v>0</v>
      </c>
      <c r="L200" s="63"/>
      <c r="M200" s="63"/>
      <c r="N200" s="63"/>
      <c r="O200" s="63">
        <f t="shared" si="54"/>
        <v>1</v>
      </c>
      <c r="P200" s="63">
        <f t="shared" si="54"/>
        <v>1</v>
      </c>
      <c r="Q200" s="79">
        <f t="shared" si="54"/>
        <v>0.0555</v>
      </c>
      <c r="R200" s="79">
        <f t="shared" si="54"/>
        <v>0.0254</v>
      </c>
      <c r="S200" s="79">
        <f t="shared" si="54"/>
        <v>0.0301</v>
      </c>
      <c r="T200" s="79">
        <f t="shared" si="54"/>
        <v>0.2106</v>
      </c>
      <c r="U200" s="79">
        <f t="shared" si="54"/>
        <v>0.0945</v>
      </c>
      <c r="V200" s="79">
        <f t="shared" si="54"/>
        <v>0.1161</v>
      </c>
      <c r="W200" s="85"/>
      <c r="X200" s="85"/>
      <c r="Y200" s="85"/>
      <c r="Z200" s="63"/>
      <c r="AA200" s="63"/>
      <c r="AB200" s="63"/>
    </row>
    <row r="201" s="4" customFormat="1" ht="103" customHeight="1" spans="1:28">
      <c r="A201" s="47">
        <v>1</v>
      </c>
      <c r="B201" s="48" t="s">
        <v>466</v>
      </c>
      <c r="C201" s="47" t="s">
        <v>46</v>
      </c>
      <c r="D201" s="42" t="s">
        <v>47</v>
      </c>
      <c r="E201" s="47" t="s">
        <v>72</v>
      </c>
      <c r="F201" s="49" t="s">
        <v>467</v>
      </c>
      <c r="G201" s="44">
        <v>300</v>
      </c>
      <c r="H201" s="44">
        <v>300</v>
      </c>
      <c r="I201" s="44"/>
      <c r="J201" s="44"/>
      <c r="K201" s="44"/>
      <c r="L201" s="57" t="s">
        <v>468</v>
      </c>
      <c r="M201" s="51" t="s">
        <v>469</v>
      </c>
      <c r="N201" s="51" t="s">
        <v>470</v>
      </c>
      <c r="O201" s="83">
        <v>1</v>
      </c>
      <c r="P201" s="83"/>
      <c r="Q201" s="66">
        <v>0.0338</v>
      </c>
      <c r="R201" s="66">
        <v>0.0113</v>
      </c>
      <c r="S201" s="66">
        <v>0.0225</v>
      </c>
      <c r="T201" s="66">
        <v>0.1596</v>
      </c>
      <c r="U201" s="66">
        <v>0.0562</v>
      </c>
      <c r="V201" s="66">
        <v>0.1034</v>
      </c>
      <c r="W201" s="47" t="s">
        <v>52</v>
      </c>
      <c r="X201" s="47" t="s">
        <v>53</v>
      </c>
      <c r="Y201" s="47" t="s">
        <v>72</v>
      </c>
      <c r="Z201" s="57" t="s">
        <v>74</v>
      </c>
      <c r="AA201" s="57"/>
      <c r="AB201" s="57"/>
    </row>
    <row r="202" s="4" customFormat="1" ht="103" customHeight="1" spans="1:28">
      <c r="A202" s="47">
        <v>2</v>
      </c>
      <c r="B202" s="48" t="s">
        <v>471</v>
      </c>
      <c r="C202" s="47" t="s">
        <v>46</v>
      </c>
      <c r="D202" s="42" t="s">
        <v>47</v>
      </c>
      <c r="E202" s="47" t="s">
        <v>133</v>
      </c>
      <c r="F202" s="49" t="s">
        <v>472</v>
      </c>
      <c r="G202" s="44">
        <v>400</v>
      </c>
      <c r="H202" s="44">
        <v>400</v>
      </c>
      <c r="I202" s="44"/>
      <c r="J202" s="44"/>
      <c r="K202" s="44"/>
      <c r="L202" s="57" t="s">
        <v>473</v>
      </c>
      <c r="M202" s="51" t="s">
        <v>469</v>
      </c>
      <c r="N202" s="51" t="s">
        <v>470</v>
      </c>
      <c r="O202" s="83"/>
      <c r="P202" s="83">
        <v>1</v>
      </c>
      <c r="Q202" s="66">
        <v>0.0217</v>
      </c>
      <c r="R202" s="66">
        <v>0.0141</v>
      </c>
      <c r="S202" s="66">
        <v>0.0076</v>
      </c>
      <c r="T202" s="66">
        <v>0.051</v>
      </c>
      <c r="U202" s="66">
        <v>0.0383</v>
      </c>
      <c r="V202" s="66">
        <v>0.0127</v>
      </c>
      <c r="W202" s="47" t="s">
        <v>52</v>
      </c>
      <c r="X202" s="47" t="s">
        <v>53</v>
      </c>
      <c r="Y202" s="47" t="s">
        <v>133</v>
      </c>
      <c r="Z202" s="57" t="s">
        <v>135</v>
      </c>
      <c r="AA202" s="57"/>
      <c r="AB202" s="57"/>
    </row>
    <row r="203" s="3" customFormat="1" ht="39" customHeight="1" spans="1:28">
      <c r="A203" s="27"/>
      <c r="B203" s="33" t="s">
        <v>474</v>
      </c>
      <c r="C203" s="34"/>
      <c r="D203" s="34"/>
      <c r="E203" s="35"/>
      <c r="F203" s="78"/>
      <c r="G203" s="79">
        <f t="shared" ref="G203:I203" si="55">G204+G539+G543+G545+G548</f>
        <v>13015.639</v>
      </c>
      <c r="H203" s="79">
        <f t="shared" si="55"/>
        <v>6699.729</v>
      </c>
      <c r="I203" s="79">
        <f t="shared" si="55"/>
        <v>4682.91</v>
      </c>
      <c r="J203" s="79">
        <f t="shared" ref="J203:V203" si="56">J204+J539+J543+J545+J548</f>
        <v>1633</v>
      </c>
      <c r="K203" s="79">
        <f t="shared" si="56"/>
        <v>0</v>
      </c>
      <c r="L203" s="63"/>
      <c r="M203" s="63"/>
      <c r="N203" s="63"/>
      <c r="O203" s="63">
        <f t="shared" si="56"/>
        <v>1146</v>
      </c>
      <c r="P203" s="63">
        <f t="shared" si="56"/>
        <v>766</v>
      </c>
      <c r="Q203" s="79">
        <f t="shared" si="56"/>
        <v>3.33502</v>
      </c>
      <c r="R203" s="79">
        <f t="shared" si="56"/>
        <v>1.5394</v>
      </c>
      <c r="S203" s="79">
        <f t="shared" si="56"/>
        <v>1.8031</v>
      </c>
      <c r="T203" s="79">
        <f t="shared" si="56"/>
        <v>11.7464828</v>
      </c>
      <c r="U203" s="79">
        <f t="shared" si="56"/>
        <v>6.304292</v>
      </c>
      <c r="V203" s="79">
        <f t="shared" si="56"/>
        <v>5.9330908</v>
      </c>
      <c r="W203" s="85"/>
      <c r="X203" s="85"/>
      <c r="Y203" s="85"/>
      <c r="Z203" s="63"/>
      <c r="AA203" s="63"/>
      <c r="AB203" s="63"/>
    </row>
    <row r="204" s="3" customFormat="1" ht="39" customHeight="1" spans="1:28">
      <c r="A204" s="27"/>
      <c r="B204" s="36" t="s">
        <v>38</v>
      </c>
      <c r="C204" s="37"/>
      <c r="D204" s="37"/>
      <c r="E204" s="38"/>
      <c r="F204" s="78"/>
      <c r="G204" s="79">
        <f t="shared" ref="G204:I204" si="57">G205+G298+G429</f>
        <v>3517.429</v>
      </c>
      <c r="H204" s="79">
        <f t="shared" si="57"/>
        <v>3517.429</v>
      </c>
      <c r="I204" s="79">
        <f t="shared" si="57"/>
        <v>0</v>
      </c>
      <c r="J204" s="79">
        <f t="shared" ref="J204:V204" si="58">J205+J298+J429</f>
        <v>0</v>
      </c>
      <c r="K204" s="79">
        <f t="shared" si="58"/>
        <v>0</v>
      </c>
      <c r="L204" s="63"/>
      <c r="M204" s="63"/>
      <c r="N204" s="63"/>
      <c r="O204" s="63">
        <f t="shared" si="58"/>
        <v>624</v>
      </c>
      <c r="P204" s="63">
        <f t="shared" si="58"/>
        <v>366</v>
      </c>
      <c r="Q204" s="79">
        <f t="shared" si="58"/>
        <v>1.23492</v>
      </c>
      <c r="R204" s="79">
        <f t="shared" si="58"/>
        <v>0.6519</v>
      </c>
      <c r="S204" s="79">
        <f t="shared" si="58"/>
        <v>0.5865</v>
      </c>
      <c r="T204" s="79">
        <f t="shared" si="58"/>
        <v>4.51069</v>
      </c>
      <c r="U204" s="79">
        <f t="shared" si="58"/>
        <v>3.0999</v>
      </c>
      <c r="V204" s="79">
        <f t="shared" si="58"/>
        <v>1.89379</v>
      </c>
      <c r="W204" s="85"/>
      <c r="X204" s="85"/>
      <c r="Y204" s="85"/>
      <c r="Z204" s="63"/>
      <c r="AA204" s="63"/>
      <c r="AB204" s="63"/>
    </row>
    <row r="205" s="4" customFormat="1" ht="39" customHeight="1" spans="1:28">
      <c r="A205" s="40" t="s">
        <v>39</v>
      </c>
      <c r="B205" s="46" t="s">
        <v>475</v>
      </c>
      <c r="C205" s="41"/>
      <c r="D205" s="42"/>
      <c r="E205" s="41"/>
      <c r="F205" s="43" t="s">
        <v>476</v>
      </c>
      <c r="G205" s="44">
        <f t="shared" ref="G205:I205" si="59">G206+G211+G225+G240+G249+G262+G264+G268+G277+G287+G291</f>
        <v>223.92</v>
      </c>
      <c r="H205" s="44">
        <f t="shared" si="59"/>
        <v>223.92</v>
      </c>
      <c r="I205" s="44">
        <f t="shared" si="59"/>
        <v>0</v>
      </c>
      <c r="J205" s="44">
        <f t="shared" ref="J205:V205" si="60">J206+J211+J225+J240+J249+J262+J264+J268+J277+J287+J291</f>
        <v>0</v>
      </c>
      <c r="K205" s="44">
        <f t="shared" si="60"/>
        <v>0</v>
      </c>
      <c r="L205" s="57"/>
      <c r="M205" s="57"/>
      <c r="N205" s="57"/>
      <c r="O205" s="57">
        <f t="shared" si="60"/>
        <v>142</v>
      </c>
      <c r="P205" s="57">
        <f t="shared" si="60"/>
        <v>64</v>
      </c>
      <c r="Q205" s="44">
        <f t="shared" si="60"/>
        <v>0.04972</v>
      </c>
      <c r="R205" s="44">
        <f t="shared" si="60"/>
        <v>0.0567</v>
      </c>
      <c r="S205" s="44">
        <f t="shared" si="60"/>
        <v>0</v>
      </c>
      <c r="T205" s="44">
        <f t="shared" si="60"/>
        <v>0.2283</v>
      </c>
      <c r="U205" s="44">
        <f t="shared" si="60"/>
        <v>0.2383</v>
      </c>
      <c r="V205" s="44">
        <f t="shared" si="60"/>
        <v>0</v>
      </c>
      <c r="W205" s="87"/>
      <c r="X205" s="87"/>
      <c r="Y205" s="87"/>
      <c r="Z205" s="57"/>
      <c r="AA205" s="57"/>
      <c r="AB205" s="57"/>
    </row>
    <row r="206" s="4" customFormat="1" ht="56" customHeight="1" spans="1:28">
      <c r="A206" s="45">
        <v>1.1</v>
      </c>
      <c r="B206" s="43" t="s">
        <v>477</v>
      </c>
      <c r="C206" s="47"/>
      <c r="D206" s="42"/>
      <c r="E206" s="45"/>
      <c r="F206" s="43" t="s">
        <v>478</v>
      </c>
      <c r="G206" s="44">
        <f>SUM(G207:G210)</f>
        <v>1.41</v>
      </c>
      <c r="H206" s="44">
        <v>1.41</v>
      </c>
      <c r="I206" s="44"/>
      <c r="J206" s="44"/>
      <c r="K206" s="44"/>
      <c r="L206" s="57" t="s">
        <v>479</v>
      </c>
      <c r="M206" s="41"/>
      <c r="N206" s="41"/>
      <c r="O206" s="58">
        <f t="shared" ref="O206:V206" si="61">SUM(O207:O210)</f>
        <v>6</v>
      </c>
      <c r="P206" s="58">
        <f t="shared" si="61"/>
        <v>0</v>
      </c>
      <c r="Q206" s="66">
        <f t="shared" si="61"/>
        <v>0.0004</v>
      </c>
      <c r="R206" s="66">
        <f t="shared" si="61"/>
        <v>0.001</v>
      </c>
      <c r="S206" s="66">
        <f t="shared" si="61"/>
        <v>0</v>
      </c>
      <c r="T206" s="66">
        <f t="shared" si="61"/>
        <v>0.0041</v>
      </c>
      <c r="U206" s="66">
        <f t="shared" si="61"/>
        <v>0.0041</v>
      </c>
      <c r="V206" s="66">
        <f t="shared" si="61"/>
        <v>0</v>
      </c>
      <c r="W206" s="45"/>
      <c r="X206" s="45"/>
      <c r="Y206" s="45"/>
      <c r="Z206" s="57"/>
      <c r="AA206" s="57"/>
      <c r="AB206" s="57"/>
    </row>
    <row r="207" s="4" customFormat="1" ht="54" customHeight="1" spans="1:28">
      <c r="A207" s="47">
        <v>1</v>
      </c>
      <c r="B207" s="49" t="s">
        <v>480</v>
      </c>
      <c r="C207" s="47" t="s">
        <v>46</v>
      </c>
      <c r="D207" s="42" t="s">
        <v>47</v>
      </c>
      <c r="E207" s="51" t="s">
        <v>60</v>
      </c>
      <c r="F207" s="49" t="s">
        <v>481</v>
      </c>
      <c r="G207" s="44">
        <v>0.03</v>
      </c>
      <c r="H207" s="44"/>
      <c r="I207" s="44"/>
      <c r="J207" s="44"/>
      <c r="K207" s="44"/>
      <c r="L207" s="57"/>
      <c r="M207" s="51" t="s">
        <v>482</v>
      </c>
      <c r="N207" s="57" t="s">
        <v>483</v>
      </c>
      <c r="O207" s="47">
        <v>1</v>
      </c>
      <c r="P207" s="47"/>
      <c r="Q207" s="66">
        <v>0.0001</v>
      </c>
      <c r="R207" s="66">
        <v>0.0001</v>
      </c>
      <c r="S207" s="66"/>
      <c r="T207" s="66">
        <v>0.0003</v>
      </c>
      <c r="U207" s="66">
        <v>0.0003</v>
      </c>
      <c r="V207" s="66"/>
      <c r="W207" s="47" t="s">
        <v>484</v>
      </c>
      <c r="X207" s="47" t="s">
        <v>485</v>
      </c>
      <c r="Y207" s="47" t="s">
        <v>60</v>
      </c>
      <c r="Z207" s="57" t="s">
        <v>62</v>
      </c>
      <c r="AA207" s="57"/>
      <c r="AB207" s="57"/>
    </row>
    <row r="208" s="4" customFormat="1" ht="57" customHeight="1" spans="1:28">
      <c r="A208" s="47">
        <v>2</v>
      </c>
      <c r="B208" s="49" t="s">
        <v>486</v>
      </c>
      <c r="C208" s="47" t="s">
        <v>46</v>
      </c>
      <c r="D208" s="42" t="s">
        <v>47</v>
      </c>
      <c r="E208" s="51" t="s">
        <v>64</v>
      </c>
      <c r="F208" s="49" t="s">
        <v>487</v>
      </c>
      <c r="G208" s="44">
        <v>0.15</v>
      </c>
      <c r="H208" s="44"/>
      <c r="I208" s="44"/>
      <c r="J208" s="44"/>
      <c r="K208" s="44"/>
      <c r="L208" s="57"/>
      <c r="M208" s="51" t="s">
        <v>176</v>
      </c>
      <c r="N208" s="57" t="s">
        <v>177</v>
      </c>
      <c r="O208" s="47">
        <v>2</v>
      </c>
      <c r="P208" s="47"/>
      <c r="Q208" s="66">
        <v>0.0002</v>
      </c>
      <c r="R208" s="66">
        <v>0.0002</v>
      </c>
      <c r="S208" s="66"/>
      <c r="T208" s="66">
        <v>0.0008</v>
      </c>
      <c r="U208" s="66">
        <v>0.0008</v>
      </c>
      <c r="V208" s="66"/>
      <c r="W208" s="47" t="s">
        <v>484</v>
      </c>
      <c r="X208" s="47" t="s">
        <v>485</v>
      </c>
      <c r="Y208" s="47" t="s">
        <v>64</v>
      </c>
      <c r="Z208" s="57" t="s">
        <v>66</v>
      </c>
      <c r="AA208" s="57"/>
      <c r="AB208" s="57"/>
    </row>
    <row r="209" s="4" customFormat="1" ht="72" customHeight="1" spans="1:28">
      <c r="A209" s="47">
        <v>3</v>
      </c>
      <c r="B209" s="50" t="s">
        <v>488</v>
      </c>
      <c r="C209" s="47" t="s">
        <v>46</v>
      </c>
      <c r="D209" s="42" t="s">
        <v>47</v>
      </c>
      <c r="E209" s="47" t="s">
        <v>68</v>
      </c>
      <c r="F209" s="49" t="s">
        <v>489</v>
      </c>
      <c r="G209" s="44">
        <v>0.93</v>
      </c>
      <c r="H209" s="44"/>
      <c r="I209" s="44"/>
      <c r="J209" s="44"/>
      <c r="K209" s="44"/>
      <c r="L209" s="57"/>
      <c r="M209" s="51" t="s">
        <v>490</v>
      </c>
      <c r="N209" s="57" t="s">
        <v>483</v>
      </c>
      <c r="O209" s="59">
        <v>2</v>
      </c>
      <c r="P209" s="59"/>
      <c r="Q209" s="66">
        <v>0</v>
      </c>
      <c r="R209" s="66">
        <v>0.0006</v>
      </c>
      <c r="S209" s="66"/>
      <c r="T209" s="66">
        <v>0.0022</v>
      </c>
      <c r="U209" s="66">
        <v>0.0022</v>
      </c>
      <c r="V209" s="66"/>
      <c r="W209" s="47" t="s">
        <v>484</v>
      </c>
      <c r="X209" s="47" t="s">
        <v>485</v>
      </c>
      <c r="Y209" s="47" t="s">
        <v>68</v>
      </c>
      <c r="Z209" s="57" t="s">
        <v>70</v>
      </c>
      <c r="AA209" s="57"/>
      <c r="AB209" s="57"/>
    </row>
    <row r="210" s="4" customFormat="1" ht="72" customHeight="1" spans="1:28">
      <c r="A210" s="47">
        <v>4</v>
      </c>
      <c r="B210" s="50" t="s">
        <v>491</v>
      </c>
      <c r="C210" s="47" t="s">
        <v>46</v>
      </c>
      <c r="D210" s="42" t="s">
        <v>47</v>
      </c>
      <c r="E210" s="47" t="s">
        <v>92</v>
      </c>
      <c r="F210" s="49" t="s">
        <v>492</v>
      </c>
      <c r="G210" s="44">
        <v>0.3</v>
      </c>
      <c r="H210" s="44"/>
      <c r="I210" s="44"/>
      <c r="J210" s="44"/>
      <c r="K210" s="44"/>
      <c r="L210" s="57"/>
      <c r="M210" s="51" t="s">
        <v>490</v>
      </c>
      <c r="N210" s="57" t="s">
        <v>483</v>
      </c>
      <c r="O210" s="59">
        <v>1</v>
      </c>
      <c r="P210" s="59"/>
      <c r="Q210" s="66">
        <v>0.0001</v>
      </c>
      <c r="R210" s="66">
        <v>0.0001</v>
      </c>
      <c r="S210" s="66"/>
      <c r="T210" s="66">
        <v>0.0008</v>
      </c>
      <c r="U210" s="66">
        <v>0.0008</v>
      </c>
      <c r="V210" s="66"/>
      <c r="W210" s="47" t="s">
        <v>484</v>
      </c>
      <c r="X210" s="47" t="s">
        <v>485</v>
      </c>
      <c r="Y210" s="47" t="s">
        <v>92</v>
      </c>
      <c r="Z210" s="57" t="s">
        <v>94</v>
      </c>
      <c r="AA210" s="57"/>
      <c r="AB210" s="57"/>
    </row>
    <row r="211" s="4" customFormat="1" ht="68" customHeight="1" spans="1:28">
      <c r="A211" s="45">
        <v>1.2</v>
      </c>
      <c r="B211" s="43" t="s">
        <v>493</v>
      </c>
      <c r="C211" s="47"/>
      <c r="D211" s="42"/>
      <c r="E211" s="45"/>
      <c r="F211" s="43" t="s">
        <v>494</v>
      </c>
      <c r="G211" s="44">
        <f>SUM(G212:G224)</f>
        <v>80</v>
      </c>
      <c r="H211" s="44">
        <v>80</v>
      </c>
      <c r="I211" s="44"/>
      <c r="J211" s="44"/>
      <c r="K211" s="44"/>
      <c r="L211" s="57" t="s">
        <v>495</v>
      </c>
      <c r="M211" s="41"/>
      <c r="N211" s="41"/>
      <c r="O211" s="58">
        <f t="shared" ref="O211:V211" si="62">SUM(O212:O224)</f>
        <v>23</v>
      </c>
      <c r="P211" s="58">
        <f t="shared" si="62"/>
        <v>14</v>
      </c>
      <c r="Q211" s="66">
        <f t="shared" si="62"/>
        <v>0.01</v>
      </c>
      <c r="R211" s="66">
        <f t="shared" si="62"/>
        <v>0.0112</v>
      </c>
      <c r="S211" s="66">
        <f t="shared" si="62"/>
        <v>0</v>
      </c>
      <c r="T211" s="66">
        <f t="shared" si="62"/>
        <v>0.0376</v>
      </c>
      <c r="U211" s="66">
        <f t="shared" si="62"/>
        <v>0.0457</v>
      </c>
      <c r="V211" s="66">
        <f t="shared" si="62"/>
        <v>0</v>
      </c>
      <c r="W211" s="47"/>
      <c r="X211" s="45"/>
      <c r="Y211" s="45"/>
      <c r="Z211" s="57"/>
      <c r="AA211" s="57"/>
      <c r="AB211" s="57"/>
    </row>
    <row r="212" s="4" customFormat="1" ht="57" customHeight="1" spans="1:28">
      <c r="A212" s="47">
        <v>1</v>
      </c>
      <c r="B212" s="49" t="s">
        <v>496</v>
      </c>
      <c r="C212" s="47" t="s">
        <v>46</v>
      </c>
      <c r="D212" s="42" t="s">
        <v>47</v>
      </c>
      <c r="E212" s="47" t="s">
        <v>48</v>
      </c>
      <c r="F212" s="48" t="s">
        <v>497</v>
      </c>
      <c r="G212" s="44">
        <v>10</v>
      </c>
      <c r="H212" s="44"/>
      <c r="I212" s="44"/>
      <c r="J212" s="44"/>
      <c r="K212" s="44"/>
      <c r="L212" s="57"/>
      <c r="M212" s="51" t="s">
        <v>498</v>
      </c>
      <c r="N212" s="51" t="s">
        <v>499</v>
      </c>
      <c r="O212" s="83">
        <v>2</v>
      </c>
      <c r="P212" s="83"/>
      <c r="Q212" s="68">
        <v>0.001</v>
      </c>
      <c r="R212" s="68">
        <v>0.001</v>
      </c>
      <c r="S212" s="68"/>
      <c r="T212" s="68">
        <v>0.0035</v>
      </c>
      <c r="U212" s="68">
        <v>0.0035</v>
      </c>
      <c r="V212" s="68"/>
      <c r="W212" s="47" t="s">
        <v>484</v>
      </c>
      <c r="X212" s="47" t="s">
        <v>485</v>
      </c>
      <c r="Y212" s="47" t="s">
        <v>48</v>
      </c>
      <c r="Z212" s="57" t="s">
        <v>54</v>
      </c>
      <c r="AA212" s="57"/>
      <c r="AB212" s="57"/>
    </row>
    <row r="213" s="4" customFormat="1" ht="57" customHeight="1" spans="1:28">
      <c r="A213" s="47">
        <v>2</v>
      </c>
      <c r="B213" s="48" t="s">
        <v>500</v>
      </c>
      <c r="C213" s="47" t="s">
        <v>46</v>
      </c>
      <c r="D213" s="42" t="s">
        <v>47</v>
      </c>
      <c r="E213" s="47" t="s">
        <v>56</v>
      </c>
      <c r="F213" s="48" t="s">
        <v>501</v>
      </c>
      <c r="G213" s="44">
        <v>4</v>
      </c>
      <c r="H213" s="44"/>
      <c r="I213" s="44"/>
      <c r="J213" s="44"/>
      <c r="K213" s="44"/>
      <c r="L213" s="57"/>
      <c r="M213" s="47" t="s">
        <v>502</v>
      </c>
      <c r="N213" s="47" t="s">
        <v>503</v>
      </c>
      <c r="O213" s="47">
        <v>1</v>
      </c>
      <c r="P213" s="47">
        <v>1</v>
      </c>
      <c r="Q213" s="66">
        <v>0.0003</v>
      </c>
      <c r="R213" s="66">
        <v>0.0003</v>
      </c>
      <c r="S213" s="66"/>
      <c r="T213" s="66">
        <v>0.0011</v>
      </c>
      <c r="U213" s="66">
        <v>0.0011</v>
      </c>
      <c r="V213" s="66"/>
      <c r="W213" s="47" t="s">
        <v>484</v>
      </c>
      <c r="X213" s="47" t="s">
        <v>485</v>
      </c>
      <c r="Y213" s="47" t="s">
        <v>56</v>
      </c>
      <c r="Z213" s="57" t="s">
        <v>58</v>
      </c>
      <c r="AA213" s="57"/>
      <c r="AB213" s="57"/>
    </row>
    <row r="214" s="4" customFormat="1" ht="57" customHeight="1" spans="1:28">
      <c r="A214" s="47">
        <v>3</v>
      </c>
      <c r="B214" s="48" t="s">
        <v>504</v>
      </c>
      <c r="C214" s="47" t="s">
        <v>46</v>
      </c>
      <c r="D214" s="42" t="s">
        <v>47</v>
      </c>
      <c r="E214" s="47" t="s">
        <v>60</v>
      </c>
      <c r="F214" s="48" t="s">
        <v>505</v>
      </c>
      <c r="G214" s="44">
        <v>8</v>
      </c>
      <c r="H214" s="44"/>
      <c r="I214" s="44"/>
      <c r="J214" s="44"/>
      <c r="K214" s="44"/>
      <c r="L214" s="57"/>
      <c r="M214" s="47" t="s">
        <v>506</v>
      </c>
      <c r="N214" s="51" t="s">
        <v>499</v>
      </c>
      <c r="O214" s="47">
        <v>3</v>
      </c>
      <c r="P214" s="47">
        <v>2</v>
      </c>
      <c r="Q214" s="66"/>
      <c r="R214" s="66">
        <v>0.0001</v>
      </c>
      <c r="S214" s="66"/>
      <c r="T214" s="66"/>
      <c r="U214" s="66">
        <v>0.0012</v>
      </c>
      <c r="V214" s="66"/>
      <c r="W214" s="47" t="s">
        <v>484</v>
      </c>
      <c r="X214" s="47" t="s">
        <v>485</v>
      </c>
      <c r="Y214" s="47" t="s">
        <v>60</v>
      </c>
      <c r="Z214" s="57" t="s">
        <v>62</v>
      </c>
      <c r="AA214" s="57"/>
      <c r="AB214" s="57"/>
    </row>
    <row r="215" s="4" customFormat="1" ht="57" customHeight="1" spans="1:28">
      <c r="A215" s="47">
        <v>4</v>
      </c>
      <c r="B215" s="50" t="s">
        <v>507</v>
      </c>
      <c r="C215" s="47" t="s">
        <v>46</v>
      </c>
      <c r="D215" s="42" t="s">
        <v>47</v>
      </c>
      <c r="E215" s="47" t="s">
        <v>64</v>
      </c>
      <c r="F215" s="49" t="s">
        <v>508</v>
      </c>
      <c r="G215" s="44">
        <v>6</v>
      </c>
      <c r="H215" s="44"/>
      <c r="I215" s="44"/>
      <c r="J215" s="44"/>
      <c r="K215" s="44"/>
      <c r="L215" s="57"/>
      <c r="M215" s="51" t="s">
        <v>498</v>
      </c>
      <c r="N215" s="51" t="s">
        <v>499</v>
      </c>
      <c r="O215" s="59">
        <v>2</v>
      </c>
      <c r="P215" s="59">
        <v>0</v>
      </c>
      <c r="Q215" s="66">
        <v>0.0006</v>
      </c>
      <c r="R215" s="66">
        <v>0.0006</v>
      </c>
      <c r="S215" s="66"/>
      <c r="T215" s="66">
        <v>0.0024</v>
      </c>
      <c r="U215" s="66">
        <v>0.0024</v>
      </c>
      <c r="V215" s="66"/>
      <c r="W215" s="47" t="s">
        <v>484</v>
      </c>
      <c r="X215" s="47" t="s">
        <v>485</v>
      </c>
      <c r="Y215" s="47" t="s">
        <v>64</v>
      </c>
      <c r="Z215" s="57" t="s">
        <v>66</v>
      </c>
      <c r="AA215" s="57"/>
      <c r="AB215" s="57"/>
    </row>
    <row r="216" s="4" customFormat="1" ht="57" customHeight="1" spans="1:28">
      <c r="A216" s="47">
        <v>5</v>
      </c>
      <c r="B216" s="50" t="s">
        <v>509</v>
      </c>
      <c r="C216" s="47" t="s">
        <v>46</v>
      </c>
      <c r="D216" s="42" t="s">
        <v>47</v>
      </c>
      <c r="E216" s="47" t="s">
        <v>68</v>
      </c>
      <c r="F216" s="49" t="s">
        <v>510</v>
      </c>
      <c r="G216" s="44">
        <v>6</v>
      </c>
      <c r="H216" s="44"/>
      <c r="I216" s="44"/>
      <c r="J216" s="44"/>
      <c r="K216" s="44"/>
      <c r="L216" s="57"/>
      <c r="M216" s="51" t="s">
        <v>498</v>
      </c>
      <c r="N216" s="51" t="s">
        <v>499</v>
      </c>
      <c r="O216" s="59">
        <v>2</v>
      </c>
      <c r="P216" s="59"/>
      <c r="Q216" s="66"/>
      <c r="R216" s="66">
        <v>0.0008</v>
      </c>
      <c r="S216" s="66"/>
      <c r="T216" s="66"/>
      <c r="U216" s="66">
        <v>0.0043</v>
      </c>
      <c r="V216" s="66"/>
      <c r="W216" s="47" t="s">
        <v>484</v>
      </c>
      <c r="X216" s="47" t="s">
        <v>485</v>
      </c>
      <c r="Y216" s="47" t="s">
        <v>68</v>
      </c>
      <c r="Z216" s="57" t="s">
        <v>70</v>
      </c>
      <c r="AA216" s="57"/>
      <c r="AB216" s="57"/>
    </row>
    <row r="217" s="4" customFormat="1" ht="57" customHeight="1" spans="1:28">
      <c r="A217" s="47">
        <v>6</v>
      </c>
      <c r="B217" s="50" t="s">
        <v>511</v>
      </c>
      <c r="C217" s="47" t="s">
        <v>46</v>
      </c>
      <c r="D217" s="42" t="s">
        <v>47</v>
      </c>
      <c r="E217" s="47" t="s">
        <v>72</v>
      </c>
      <c r="F217" s="49" t="s">
        <v>512</v>
      </c>
      <c r="G217" s="44">
        <v>13</v>
      </c>
      <c r="H217" s="44"/>
      <c r="I217" s="44"/>
      <c r="J217" s="44"/>
      <c r="K217" s="44"/>
      <c r="L217" s="57"/>
      <c r="M217" s="51" t="s">
        <v>498</v>
      </c>
      <c r="N217" s="51" t="s">
        <v>499</v>
      </c>
      <c r="O217" s="59">
        <v>2</v>
      </c>
      <c r="P217" s="59">
        <v>4</v>
      </c>
      <c r="Q217" s="66">
        <v>0.0027</v>
      </c>
      <c r="R217" s="66">
        <v>0.003</v>
      </c>
      <c r="S217" s="66"/>
      <c r="T217" s="66">
        <v>0.017</v>
      </c>
      <c r="U217" s="66">
        <v>0.0196</v>
      </c>
      <c r="V217" s="66"/>
      <c r="W217" s="47" t="s">
        <v>484</v>
      </c>
      <c r="X217" s="47" t="s">
        <v>485</v>
      </c>
      <c r="Y217" s="47" t="s">
        <v>72</v>
      </c>
      <c r="Z217" s="57" t="s">
        <v>74</v>
      </c>
      <c r="AA217" s="57"/>
      <c r="AB217" s="57"/>
    </row>
    <row r="218" s="4" customFormat="1" ht="57" customHeight="1" spans="1:28">
      <c r="A218" s="47">
        <v>7</v>
      </c>
      <c r="B218" s="50" t="s">
        <v>513</v>
      </c>
      <c r="C218" s="47" t="s">
        <v>46</v>
      </c>
      <c r="D218" s="42" t="s">
        <v>47</v>
      </c>
      <c r="E218" s="47" t="s">
        <v>76</v>
      </c>
      <c r="F218" s="49" t="s">
        <v>514</v>
      </c>
      <c r="G218" s="44">
        <v>7</v>
      </c>
      <c r="H218" s="44"/>
      <c r="I218" s="44"/>
      <c r="J218" s="44"/>
      <c r="K218" s="44"/>
      <c r="L218" s="57"/>
      <c r="M218" s="51" t="s">
        <v>498</v>
      </c>
      <c r="N218" s="51" t="s">
        <v>499</v>
      </c>
      <c r="O218" s="59">
        <v>2</v>
      </c>
      <c r="P218" s="59"/>
      <c r="Q218" s="66">
        <v>0.0004</v>
      </c>
      <c r="R218" s="66">
        <v>0.0004</v>
      </c>
      <c r="S218" s="66"/>
      <c r="T218" s="66">
        <v>0.0026</v>
      </c>
      <c r="U218" s="66">
        <v>0.0026</v>
      </c>
      <c r="V218" s="66"/>
      <c r="W218" s="47" t="s">
        <v>484</v>
      </c>
      <c r="X218" s="47" t="s">
        <v>485</v>
      </c>
      <c r="Y218" s="47" t="s">
        <v>76</v>
      </c>
      <c r="Z218" s="57" t="s">
        <v>78</v>
      </c>
      <c r="AA218" s="57"/>
      <c r="AB218" s="57"/>
    </row>
    <row r="219" s="4" customFormat="1" ht="57" customHeight="1" spans="1:28">
      <c r="A219" s="47">
        <v>8</v>
      </c>
      <c r="B219" s="50" t="s">
        <v>515</v>
      </c>
      <c r="C219" s="47" t="s">
        <v>46</v>
      </c>
      <c r="D219" s="42" t="s">
        <v>47</v>
      </c>
      <c r="E219" s="47" t="s">
        <v>80</v>
      </c>
      <c r="F219" s="49" t="s">
        <v>516</v>
      </c>
      <c r="G219" s="44">
        <v>16.5</v>
      </c>
      <c r="H219" s="44"/>
      <c r="I219" s="44"/>
      <c r="J219" s="44"/>
      <c r="K219" s="44"/>
      <c r="L219" s="57"/>
      <c r="M219" s="51" t="s">
        <v>498</v>
      </c>
      <c r="N219" s="51" t="s">
        <v>499</v>
      </c>
      <c r="O219" s="59">
        <v>3</v>
      </c>
      <c r="P219" s="59">
        <v>3</v>
      </c>
      <c r="Q219" s="66">
        <v>0.001</v>
      </c>
      <c r="R219" s="66">
        <v>0.001</v>
      </c>
      <c r="S219" s="66"/>
      <c r="T219" s="66">
        <v>0.0046</v>
      </c>
      <c r="U219" s="66">
        <v>0.0046</v>
      </c>
      <c r="V219" s="66"/>
      <c r="W219" s="47" t="s">
        <v>484</v>
      </c>
      <c r="X219" s="47" t="s">
        <v>485</v>
      </c>
      <c r="Y219" s="47" t="s">
        <v>80</v>
      </c>
      <c r="Z219" s="57" t="s">
        <v>82</v>
      </c>
      <c r="AA219" s="57"/>
      <c r="AB219" s="57"/>
    </row>
    <row r="220" s="4" customFormat="1" ht="57" customHeight="1" spans="1:28">
      <c r="A220" s="47">
        <v>9</v>
      </c>
      <c r="B220" s="50" t="s">
        <v>517</v>
      </c>
      <c r="C220" s="47" t="s">
        <v>46</v>
      </c>
      <c r="D220" s="42" t="s">
        <v>47</v>
      </c>
      <c r="E220" s="47" t="s">
        <v>84</v>
      </c>
      <c r="F220" s="49" t="s">
        <v>518</v>
      </c>
      <c r="G220" s="44">
        <v>5</v>
      </c>
      <c r="H220" s="44"/>
      <c r="I220" s="44"/>
      <c r="J220" s="44"/>
      <c r="K220" s="44"/>
      <c r="L220" s="57"/>
      <c r="M220" s="51" t="s">
        <v>498</v>
      </c>
      <c r="N220" s="51" t="s">
        <v>499</v>
      </c>
      <c r="O220" s="59">
        <v>2</v>
      </c>
      <c r="P220" s="59"/>
      <c r="Q220" s="66">
        <v>0.0003</v>
      </c>
      <c r="R220" s="66">
        <v>0.0003</v>
      </c>
      <c r="S220" s="66"/>
      <c r="T220" s="66" t="s">
        <v>519</v>
      </c>
      <c r="U220" s="66" t="s">
        <v>519</v>
      </c>
      <c r="V220" s="66"/>
      <c r="W220" s="47" t="s">
        <v>484</v>
      </c>
      <c r="X220" s="47" t="s">
        <v>485</v>
      </c>
      <c r="Y220" s="47" t="s">
        <v>84</v>
      </c>
      <c r="Z220" s="57" t="s">
        <v>86</v>
      </c>
      <c r="AA220" s="57"/>
      <c r="AB220" s="57"/>
    </row>
    <row r="221" s="4" customFormat="1" ht="57" customHeight="1" spans="1:28">
      <c r="A221" s="47">
        <v>10</v>
      </c>
      <c r="B221" s="50" t="s">
        <v>520</v>
      </c>
      <c r="C221" s="47" t="s">
        <v>46</v>
      </c>
      <c r="D221" s="42" t="s">
        <v>47</v>
      </c>
      <c r="E221" s="47" t="s">
        <v>88</v>
      </c>
      <c r="F221" s="49" t="s">
        <v>521</v>
      </c>
      <c r="G221" s="44">
        <v>1</v>
      </c>
      <c r="H221" s="44"/>
      <c r="I221" s="44"/>
      <c r="J221" s="44"/>
      <c r="K221" s="44"/>
      <c r="L221" s="57"/>
      <c r="M221" s="51" t="s">
        <v>498</v>
      </c>
      <c r="N221" s="51" t="s">
        <v>499</v>
      </c>
      <c r="O221" s="59">
        <v>1</v>
      </c>
      <c r="P221" s="59"/>
      <c r="Q221" s="66">
        <v>0.0002</v>
      </c>
      <c r="R221" s="66">
        <v>0.0002</v>
      </c>
      <c r="S221" s="66"/>
      <c r="T221" s="66">
        <v>0.001</v>
      </c>
      <c r="U221" s="66">
        <v>0.001</v>
      </c>
      <c r="V221" s="66"/>
      <c r="W221" s="47" t="s">
        <v>484</v>
      </c>
      <c r="X221" s="47" t="s">
        <v>485</v>
      </c>
      <c r="Y221" s="47" t="s">
        <v>88</v>
      </c>
      <c r="Z221" s="57" t="s">
        <v>90</v>
      </c>
      <c r="AA221" s="57"/>
      <c r="AB221" s="57"/>
    </row>
    <row r="222" s="4" customFormat="1" ht="57" customHeight="1" spans="1:28">
      <c r="A222" s="47">
        <v>11</v>
      </c>
      <c r="B222" s="50" t="s">
        <v>522</v>
      </c>
      <c r="C222" s="47" t="s">
        <v>46</v>
      </c>
      <c r="D222" s="42" t="s">
        <v>47</v>
      </c>
      <c r="E222" s="47" t="s">
        <v>92</v>
      </c>
      <c r="F222" s="49" t="s">
        <v>523</v>
      </c>
      <c r="G222" s="44">
        <v>1</v>
      </c>
      <c r="H222" s="44"/>
      <c r="I222" s="44"/>
      <c r="J222" s="44"/>
      <c r="K222" s="44"/>
      <c r="L222" s="57"/>
      <c r="M222" s="51" t="s">
        <v>498</v>
      </c>
      <c r="N222" s="51" t="s">
        <v>499</v>
      </c>
      <c r="O222" s="59">
        <v>1</v>
      </c>
      <c r="P222" s="59">
        <v>3</v>
      </c>
      <c r="Q222" s="66">
        <v>0.0033</v>
      </c>
      <c r="R222" s="66">
        <v>0.0033</v>
      </c>
      <c r="S222" s="66"/>
      <c r="T222" s="66">
        <v>0.0043</v>
      </c>
      <c r="U222" s="66">
        <v>0.0043</v>
      </c>
      <c r="V222" s="66"/>
      <c r="W222" s="47" t="s">
        <v>484</v>
      </c>
      <c r="X222" s="47" t="s">
        <v>485</v>
      </c>
      <c r="Y222" s="47" t="s">
        <v>92</v>
      </c>
      <c r="Z222" s="57" t="s">
        <v>94</v>
      </c>
      <c r="AA222" s="57"/>
      <c r="AB222" s="57"/>
    </row>
    <row r="223" s="4" customFormat="1" ht="57" customHeight="1" spans="1:28">
      <c r="A223" s="47">
        <v>12</v>
      </c>
      <c r="B223" s="50" t="s">
        <v>524</v>
      </c>
      <c r="C223" s="47" t="s">
        <v>46</v>
      </c>
      <c r="D223" s="42" t="s">
        <v>47</v>
      </c>
      <c r="E223" s="47" t="s">
        <v>96</v>
      </c>
      <c r="F223" s="49" t="s">
        <v>525</v>
      </c>
      <c r="G223" s="44">
        <v>1</v>
      </c>
      <c r="H223" s="44"/>
      <c r="I223" s="44"/>
      <c r="J223" s="44"/>
      <c r="K223" s="44"/>
      <c r="L223" s="57"/>
      <c r="M223" s="51" t="s">
        <v>498</v>
      </c>
      <c r="N223" s="51" t="s">
        <v>499</v>
      </c>
      <c r="O223" s="59">
        <v>1</v>
      </c>
      <c r="P223" s="59"/>
      <c r="Q223" s="66">
        <v>0.0001</v>
      </c>
      <c r="R223" s="66">
        <v>0.0001</v>
      </c>
      <c r="S223" s="66"/>
      <c r="T223" s="66">
        <v>0.0006</v>
      </c>
      <c r="U223" s="66">
        <v>0.0006</v>
      </c>
      <c r="V223" s="66"/>
      <c r="W223" s="47" t="s">
        <v>484</v>
      </c>
      <c r="X223" s="47" t="s">
        <v>485</v>
      </c>
      <c r="Y223" s="47" t="s">
        <v>96</v>
      </c>
      <c r="Z223" s="57" t="s">
        <v>98</v>
      </c>
      <c r="AA223" s="57"/>
      <c r="AB223" s="57"/>
    </row>
    <row r="224" s="4" customFormat="1" ht="57" customHeight="1" spans="1:28">
      <c r="A224" s="47">
        <v>13</v>
      </c>
      <c r="B224" s="48" t="s">
        <v>526</v>
      </c>
      <c r="C224" s="47" t="s">
        <v>46</v>
      </c>
      <c r="D224" s="42" t="s">
        <v>47</v>
      </c>
      <c r="E224" s="47" t="s">
        <v>100</v>
      </c>
      <c r="F224" s="48" t="s">
        <v>527</v>
      </c>
      <c r="G224" s="44">
        <v>1.5</v>
      </c>
      <c r="H224" s="44"/>
      <c r="I224" s="44"/>
      <c r="J224" s="44"/>
      <c r="K224" s="44"/>
      <c r="L224" s="57"/>
      <c r="M224" s="47" t="s">
        <v>498</v>
      </c>
      <c r="N224" s="47" t="s">
        <v>499</v>
      </c>
      <c r="O224" s="47">
        <v>1</v>
      </c>
      <c r="P224" s="47">
        <v>1</v>
      </c>
      <c r="Q224" s="66">
        <v>0.0001</v>
      </c>
      <c r="R224" s="66">
        <v>0.0001</v>
      </c>
      <c r="S224" s="66"/>
      <c r="T224" s="66">
        <v>0.0005</v>
      </c>
      <c r="U224" s="66">
        <v>0.0005</v>
      </c>
      <c r="V224" s="66"/>
      <c r="W224" s="47" t="s">
        <v>484</v>
      </c>
      <c r="X224" s="47" t="s">
        <v>485</v>
      </c>
      <c r="Y224" s="47" t="s">
        <v>100</v>
      </c>
      <c r="Z224" s="57" t="s">
        <v>102</v>
      </c>
      <c r="AA224" s="57"/>
      <c r="AB224" s="57"/>
    </row>
    <row r="225" s="4" customFormat="1" ht="71" customHeight="1" spans="1:28">
      <c r="A225" s="45">
        <v>1.3</v>
      </c>
      <c r="B225" s="43" t="s">
        <v>528</v>
      </c>
      <c r="C225" s="47"/>
      <c r="D225" s="42"/>
      <c r="E225" s="45"/>
      <c r="F225" s="43" t="s">
        <v>529</v>
      </c>
      <c r="G225" s="44">
        <f>SUM(G226:G239)</f>
        <v>66.6</v>
      </c>
      <c r="H225" s="44">
        <v>66.6</v>
      </c>
      <c r="I225" s="44"/>
      <c r="J225" s="44"/>
      <c r="K225" s="44"/>
      <c r="L225" s="57" t="s">
        <v>530</v>
      </c>
      <c r="M225" s="41"/>
      <c r="N225" s="41"/>
      <c r="O225" s="58">
        <f t="shared" ref="O225:V225" si="63">SUM(O226:O239)</f>
        <v>46</v>
      </c>
      <c r="P225" s="58">
        <f t="shared" si="63"/>
        <v>27</v>
      </c>
      <c r="Q225" s="66">
        <f t="shared" si="63"/>
        <v>0.0161</v>
      </c>
      <c r="R225" s="66">
        <f t="shared" si="63"/>
        <v>0.0161</v>
      </c>
      <c r="S225" s="66">
        <f t="shared" si="63"/>
        <v>0</v>
      </c>
      <c r="T225" s="66">
        <f t="shared" si="63"/>
        <v>0.0799</v>
      </c>
      <c r="U225" s="66">
        <f t="shared" si="63"/>
        <v>0.0799</v>
      </c>
      <c r="V225" s="66">
        <f t="shared" si="63"/>
        <v>0</v>
      </c>
      <c r="W225" s="47"/>
      <c r="X225" s="45"/>
      <c r="Y225" s="45"/>
      <c r="Z225" s="57"/>
      <c r="AA225" s="57"/>
      <c r="AB225" s="57"/>
    </row>
    <row r="226" s="4" customFormat="1" ht="53" customHeight="1" spans="1:28">
      <c r="A226" s="47">
        <v>1</v>
      </c>
      <c r="B226" s="48" t="s">
        <v>531</v>
      </c>
      <c r="C226" s="47" t="s">
        <v>46</v>
      </c>
      <c r="D226" s="42" t="s">
        <v>47</v>
      </c>
      <c r="E226" s="47" t="s">
        <v>48</v>
      </c>
      <c r="F226" s="48" t="s">
        <v>532</v>
      </c>
      <c r="G226" s="44">
        <v>4.2</v>
      </c>
      <c r="H226" s="44"/>
      <c r="I226" s="44"/>
      <c r="J226" s="44"/>
      <c r="K226" s="44"/>
      <c r="L226" s="57"/>
      <c r="M226" s="47" t="s">
        <v>533</v>
      </c>
      <c r="N226" s="47" t="s">
        <v>534</v>
      </c>
      <c r="O226" s="47">
        <v>5</v>
      </c>
      <c r="P226" s="47">
        <v>3</v>
      </c>
      <c r="Q226" s="66">
        <v>0.0012</v>
      </c>
      <c r="R226" s="66">
        <v>0.0012</v>
      </c>
      <c r="S226" s="66"/>
      <c r="T226" s="66">
        <v>0.0089</v>
      </c>
      <c r="U226" s="66">
        <v>0.0089</v>
      </c>
      <c r="V226" s="66"/>
      <c r="W226" s="47" t="s">
        <v>484</v>
      </c>
      <c r="X226" s="47" t="s">
        <v>485</v>
      </c>
      <c r="Y226" s="47" t="s">
        <v>48</v>
      </c>
      <c r="Z226" s="57" t="s">
        <v>54</v>
      </c>
      <c r="AA226" s="57"/>
      <c r="AB226" s="57"/>
    </row>
    <row r="227" s="4" customFormat="1" ht="53" customHeight="1" spans="1:28">
      <c r="A227" s="47">
        <v>2</v>
      </c>
      <c r="B227" s="48" t="s">
        <v>535</v>
      </c>
      <c r="C227" s="47" t="s">
        <v>46</v>
      </c>
      <c r="D227" s="42" t="s">
        <v>47</v>
      </c>
      <c r="E227" s="47" t="s">
        <v>56</v>
      </c>
      <c r="F227" s="48" t="s">
        <v>536</v>
      </c>
      <c r="G227" s="44">
        <v>3</v>
      </c>
      <c r="H227" s="44"/>
      <c r="I227" s="44"/>
      <c r="J227" s="44"/>
      <c r="K227" s="44"/>
      <c r="L227" s="57"/>
      <c r="M227" s="47" t="s">
        <v>533</v>
      </c>
      <c r="N227" s="47" t="s">
        <v>534</v>
      </c>
      <c r="O227" s="47">
        <v>2</v>
      </c>
      <c r="P227" s="47">
        <v>1</v>
      </c>
      <c r="Q227" s="66">
        <v>0.0008</v>
      </c>
      <c r="R227" s="66">
        <v>0.0008</v>
      </c>
      <c r="S227" s="66"/>
      <c r="T227" s="66">
        <v>0.004</v>
      </c>
      <c r="U227" s="66">
        <v>0.004</v>
      </c>
      <c r="V227" s="66"/>
      <c r="W227" s="47" t="s">
        <v>484</v>
      </c>
      <c r="X227" s="47" t="s">
        <v>485</v>
      </c>
      <c r="Y227" s="47" t="s">
        <v>56</v>
      </c>
      <c r="Z227" s="57" t="s">
        <v>58</v>
      </c>
      <c r="AA227" s="57"/>
      <c r="AB227" s="57"/>
    </row>
    <row r="228" s="4" customFormat="1" ht="53" customHeight="1" spans="1:28">
      <c r="A228" s="47">
        <v>3</v>
      </c>
      <c r="B228" s="50" t="s">
        <v>537</v>
      </c>
      <c r="C228" s="47" t="s">
        <v>46</v>
      </c>
      <c r="D228" s="42" t="s">
        <v>47</v>
      </c>
      <c r="E228" s="47" t="s">
        <v>60</v>
      </c>
      <c r="F228" s="49" t="s">
        <v>538</v>
      </c>
      <c r="G228" s="44">
        <v>9.6</v>
      </c>
      <c r="H228" s="44"/>
      <c r="I228" s="44"/>
      <c r="J228" s="44"/>
      <c r="K228" s="44"/>
      <c r="L228" s="57"/>
      <c r="M228" s="51" t="s">
        <v>533</v>
      </c>
      <c r="N228" s="51" t="s">
        <v>534</v>
      </c>
      <c r="O228" s="59">
        <v>6</v>
      </c>
      <c r="P228" s="59">
        <v>4</v>
      </c>
      <c r="Q228" s="66">
        <v>0.0012</v>
      </c>
      <c r="R228" s="66">
        <v>0.0012</v>
      </c>
      <c r="S228" s="66"/>
      <c r="T228" s="66">
        <v>0.0052</v>
      </c>
      <c r="U228" s="66">
        <v>0.0052</v>
      </c>
      <c r="V228" s="66"/>
      <c r="W228" s="47" t="s">
        <v>484</v>
      </c>
      <c r="X228" s="47" t="s">
        <v>485</v>
      </c>
      <c r="Y228" s="47" t="s">
        <v>60</v>
      </c>
      <c r="Z228" s="57" t="s">
        <v>62</v>
      </c>
      <c r="AA228" s="57"/>
      <c r="AB228" s="57"/>
    </row>
    <row r="229" s="4" customFormat="1" ht="53" customHeight="1" spans="1:28">
      <c r="A229" s="47">
        <v>4</v>
      </c>
      <c r="B229" s="50" t="s">
        <v>539</v>
      </c>
      <c r="C229" s="47" t="s">
        <v>46</v>
      </c>
      <c r="D229" s="42" t="s">
        <v>47</v>
      </c>
      <c r="E229" s="47" t="s">
        <v>64</v>
      </c>
      <c r="F229" s="49" t="s">
        <v>540</v>
      </c>
      <c r="G229" s="44">
        <v>0.8</v>
      </c>
      <c r="H229" s="44"/>
      <c r="I229" s="44"/>
      <c r="J229" s="44"/>
      <c r="K229" s="44"/>
      <c r="L229" s="57"/>
      <c r="M229" s="51" t="s">
        <v>176</v>
      </c>
      <c r="N229" s="51" t="s">
        <v>177</v>
      </c>
      <c r="O229" s="59">
        <v>1</v>
      </c>
      <c r="P229" s="59">
        <v>1</v>
      </c>
      <c r="Q229" s="66">
        <v>0.0003</v>
      </c>
      <c r="R229" s="66">
        <v>0.0003</v>
      </c>
      <c r="S229" s="66"/>
      <c r="T229" s="66">
        <v>0.0012</v>
      </c>
      <c r="U229" s="66">
        <v>0.0012</v>
      </c>
      <c r="V229" s="66"/>
      <c r="W229" s="47" t="s">
        <v>484</v>
      </c>
      <c r="X229" s="47" t="s">
        <v>485</v>
      </c>
      <c r="Y229" s="47" t="s">
        <v>64</v>
      </c>
      <c r="Z229" s="57" t="s">
        <v>66</v>
      </c>
      <c r="AA229" s="57"/>
      <c r="AB229" s="57"/>
    </row>
    <row r="230" s="4" customFormat="1" ht="63" customHeight="1" spans="1:28">
      <c r="A230" s="47">
        <v>5</v>
      </c>
      <c r="B230" s="50" t="s">
        <v>541</v>
      </c>
      <c r="C230" s="47" t="s">
        <v>46</v>
      </c>
      <c r="D230" s="42" t="s">
        <v>47</v>
      </c>
      <c r="E230" s="47" t="s">
        <v>72</v>
      </c>
      <c r="F230" s="49" t="s">
        <v>542</v>
      </c>
      <c r="G230" s="44">
        <v>3.4</v>
      </c>
      <c r="H230" s="44"/>
      <c r="I230" s="44"/>
      <c r="J230" s="44"/>
      <c r="K230" s="44"/>
      <c r="L230" s="57"/>
      <c r="M230" s="51" t="s">
        <v>533</v>
      </c>
      <c r="N230" s="51" t="s">
        <v>534</v>
      </c>
      <c r="O230" s="59"/>
      <c r="P230" s="59">
        <v>8</v>
      </c>
      <c r="Q230" s="66">
        <v>0.0015</v>
      </c>
      <c r="R230" s="66">
        <v>0.0015</v>
      </c>
      <c r="S230" s="66"/>
      <c r="T230" s="66">
        <v>0.0078</v>
      </c>
      <c r="U230" s="66">
        <v>0.0078</v>
      </c>
      <c r="V230" s="66"/>
      <c r="W230" s="47" t="s">
        <v>484</v>
      </c>
      <c r="X230" s="47" t="s">
        <v>485</v>
      </c>
      <c r="Y230" s="47" t="s">
        <v>72</v>
      </c>
      <c r="Z230" s="57" t="s">
        <v>74</v>
      </c>
      <c r="AA230" s="57"/>
      <c r="AB230" s="57"/>
    </row>
    <row r="231" s="4" customFormat="1" ht="60" customHeight="1" spans="1:28">
      <c r="A231" s="47">
        <v>6</v>
      </c>
      <c r="B231" s="50" t="s">
        <v>543</v>
      </c>
      <c r="C231" s="47" t="s">
        <v>46</v>
      </c>
      <c r="D231" s="42" t="s">
        <v>47</v>
      </c>
      <c r="E231" s="47" t="s">
        <v>76</v>
      </c>
      <c r="F231" s="49" t="s">
        <v>544</v>
      </c>
      <c r="G231" s="44">
        <v>3.8</v>
      </c>
      <c r="H231" s="44"/>
      <c r="I231" s="44"/>
      <c r="J231" s="44"/>
      <c r="K231" s="44"/>
      <c r="L231" s="57"/>
      <c r="M231" s="86" t="s">
        <v>533</v>
      </c>
      <c r="N231" s="51" t="s">
        <v>534</v>
      </c>
      <c r="O231" s="59">
        <v>6</v>
      </c>
      <c r="P231" s="59">
        <v>1</v>
      </c>
      <c r="Q231" s="66">
        <v>0.0008</v>
      </c>
      <c r="R231" s="66">
        <v>0.0008</v>
      </c>
      <c r="S231" s="66"/>
      <c r="T231" s="66">
        <v>0.0035</v>
      </c>
      <c r="U231" s="66">
        <v>0.0035</v>
      </c>
      <c r="V231" s="66"/>
      <c r="W231" s="47" t="s">
        <v>484</v>
      </c>
      <c r="X231" s="47" t="s">
        <v>485</v>
      </c>
      <c r="Y231" s="47" t="s">
        <v>76</v>
      </c>
      <c r="Z231" s="57" t="s">
        <v>78</v>
      </c>
      <c r="AA231" s="57"/>
      <c r="AB231" s="57"/>
    </row>
    <row r="232" s="4" customFormat="1" ht="59" customHeight="1" spans="1:28">
      <c r="A232" s="47">
        <v>7</v>
      </c>
      <c r="B232" s="50" t="s">
        <v>545</v>
      </c>
      <c r="C232" s="47" t="s">
        <v>46</v>
      </c>
      <c r="D232" s="42" t="s">
        <v>47</v>
      </c>
      <c r="E232" s="47" t="s">
        <v>80</v>
      </c>
      <c r="F232" s="49" t="s">
        <v>546</v>
      </c>
      <c r="G232" s="44">
        <v>13.2</v>
      </c>
      <c r="H232" s="44"/>
      <c r="I232" s="44"/>
      <c r="J232" s="44"/>
      <c r="K232" s="44"/>
      <c r="L232" s="57"/>
      <c r="M232" s="51" t="s">
        <v>533</v>
      </c>
      <c r="N232" s="51" t="s">
        <v>534</v>
      </c>
      <c r="O232" s="59">
        <v>10</v>
      </c>
      <c r="P232" s="59">
        <v>2</v>
      </c>
      <c r="Q232" s="66">
        <v>0.0032</v>
      </c>
      <c r="R232" s="66">
        <v>0.0032</v>
      </c>
      <c r="S232" s="66"/>
      <c r="T232" s="66">
        <v>0.0132</v>
      </c>
      <c r="U232" s="66">
        <v>0.0132</v>
      </c>
      <c r="V232" s="66"/>
      <c r="W232" s="47" t="s">
        <v>484</v>
      </c>
      <c r="X232" s="47" t="s">
        <v>485</v>
      </c>
      <c r="Y232" s="47" t="s">
        <v>80</v>
      </c>
      <c r="Z232" s="57" t="s">
        <v>82</v>
      </c>
      <c r="AA232" s="57"/>
      <c r="AB232" s="57"/>
    </row>
    <row r="233" s="4" customFormat="1" ht="59" customHeight="1" spans="1:28">
      <c r="A233" s="47">
        <v>8</v>
      </c>
      <c r="B233" s="48" t="s">
        <v>547</v>
      </c>
      <c r="C233" s="47" t="s">
        <v>46</v>
      </c>
      <c r="D233" s="42" t="s">
        <v>47</v>
      </c>
      <c r="E233" s="74" t="s">
        <v>123</v>
      </c>
      <c r="F233" s="48" t="s">
        <v>548</v>
      </c>
      <c r="G233" s="44">
        <v>6.6</v>
      </c>
      <c r="H233" s="44"/>
      <c r="I233" s="44"/>
      <c r="J233" s="44"/>
      <c r="K233" s="44"/>
      <c r="L233" s="57"/>
      <c r="M233" s="47" t="s">
        <v>533</v>
      </c>
      <c r="N233" s="47" t="s">
        <v>534</v>
      </c>
      <c r="O233" s="83">
        <v>4</v>
      </c>
      <c r="P233" s="83">
        <v>2</v>
      </c>
      <c r="Q233" s="66">
        <v>0.0015</v>
      </c>
      <c r="R233" s="68">
        <v>0.0015</v>
      </c>
      <c r="S233" s="68"/>
      <c r="T233" s="68">
        <v>0.0063</v>
      </c>
      <c r="U233" s="68">
        <v>0.0063</v>
      </c>
      <c r="V233" s="68"/>
      <c r="W233" s="47" t="s">
        <v>484</v>
      </c>
      <c r="X233" s="47" t="s">
        <v>485</v>
      </c>
      <c r="Y233" s="47" t="s">
        <v>123</v>
      </c>
      <c r="Z233" s="57" t="s">
        <v>125</v>
      </c>
      <c r="AA233" s="57"/>
      <c r="AB233" s="57"/>
    </row>
    <row r="234" s="4" customFormat="1" ht="59" customHeight="1" spans="1:28">
      <c r="A234" s="47">
        <v>9</v>
      </c>
      <c r="B234" s="48" t="s">
        <v>549</v>
      </c>
      <c r="C234" s="47" t="s">
        <v>46</v>
      </c>
      <c r="D234" s="42" t="s">
        <v>47</v>
      </c>
      <c r="E234" s="51" t="s">
        <v>84</v>
      </c>
      <c r="F234" s="48" t="s">
        <v>550</v>
      </c>
      <c r="G234" s="44">
        <v>1.2</v>
      </c>
      <c r="H234" s="44"/>
      <c r="I234" s="44"/>
      <c r="J234" s="44"/>
      <c r="K234" s="44"/>
      <c r="L234" s="57"/>
      <c r="M234" s="51" t="s">
        <v>533</v>
      </c>
      <c r="N234" s="51" t="s">
        <v>534</v>
      </c>
      <c r="O234" s="59">
        <v>2</v>
      </c>
      <c r="P234" s="59"/>
      <c r="Q234" s="66">
        <v>0.0004</v>
      </c>
      <c r="R234" s="66">
        <v>0.0004</v>
      </c>
      <c r="S234" s="66"/>
      <c r="T234" s="66">
        <v>0.0023</v>
      </c>
      <c r="U234" s="66">
        <v>0.0023</v>
      </c>
      <c r="V234" s="66"/>
      <c r="W234" s="47" t="s">
        <v>484</v>
      </c>
      <c r="X234" s="47" t="s">
        <v>485</v>
      </c>
      <c r="Y234" s="47" t="s">
        <v>84</v>
      </c>
      <c r="Z234" s="57" t="s">
        <v>86</v>
      </c>
      <c r="AA234" s="57"/>
      <c r="AB234" s="57"/>
    </row>
    <row r="235" s="4" customFormat="1" ht="59" customHeight="1" spans="1:28">
      <c r="A235" s="47">
        <v>10</v>
      </c>
      <c r="B235" s="50" t="s">
        <v>551</v>
      </c>
      <c r="C235" s="47" t="s">
        <v>46</v>
      </c>
      <c r="D235" s="42" t="s">
        <v>47</v>
      </c>
      <c r="E235" s="47" t="s">
        <v>88</v>
      </c>
      <c r="F235" s="49" t="s">
        <v>552</v>
      </c>
      <c r="G235" s="44">
        <v>1.8</v>
      </c>
      <c r="H235" s="44"/>
      <c r="I235" s="44"/>
      <c r="J235" s="44"/>
      <c r="K235" s="44"/>
      <c r="L235" s="57"/>
      <c r="M235" s="51" t="s">
        <v>533</v>
      </c>
      <c r="N235" s="51" t="s">
        <v>534</v>
      </c>
      <c r="O235" s="59">
        <v>2</v>
      </c>
      <c r="P235" s="59">
        <v>1</v>
      </c>
      <c r="Q235" s="66">
        <v>0.0008</v>
      </c>
      <c r="R235" s="66">
        <v>0.0008</v>
      </c>
      <c r="S235" s="66"/>
      <c r="T235" s="66">
        <v>0.004</v>
      </c>
      <c r="U235" s="66">
        <v>0.004</v>
      </c>
      <c r="V235" s="66"/>
      <c r="W235" s="47" t="s">
        <v>484</v>
      </c>
      <c r="X235" s="47" t="s">
        <v>485</v>
      </c>
      <c r="Y235" s="47" t="s">
        <v>88</v>
      </c>
      <c r="Z235" s="57" t="s">
        <v>90</v>
      </c>
      <c r="AA235" s="57"/>
      <c r="AB235" s="57"/>
    </row>
    <row r="236" s="4" customFormat="1" ht="59" customHeight="1" spans="1:28">
      <c r="A236" s="47">
        <v>11</v>
      </c>
      <c r="B236" s="50" t="s">
        <v>553</v>
      </c>
      <c r="C236" s="47" t="s">
        <v>46</v>
      </c>
      <c r="D236" s="42" t="s">
        <v>47</v>
      </c>
      <c r="E236" s="47" t="s">
        <v>92</v>
      </c>
      <c r="F236" s="49" t="s">
        <v>554</v>
      </c>
      <c r="G236" s="44">
        <v>2.8</v>
      </c>
      <c r="H236" s="44"/>
      <c r="I236" s="44"/>
      <c r="J236" s="44"/>
      <c r="K236" s="44"/>
      <c r="L236" s="57"/>
      <c r="M236" s="51" t="s">
        <v>533</v>
      </c>
      <c r="N236" s="51" t="s">
        <v>534</v>
      </c>
      <c r="O236" s="59">
        <v>1</v>
      </c>
      <c r="P236" s="59">
        <v>0</v>
      </c>
      <c r="Q236" s="66">
        <v>0.0005</v>
      </c>
      <c r="R236" s="66">
        <v>0.0005</v>
      </c>
      <c r="S236" s="66"/>
      <c r="T236" s="66">
        <v>0.0026</v>
      </c>
      <c r="U236" s="66">
        <v>0.0026</v>
      </c>
      <c r="V236" s="66"/>
      <c r="W236" s="47" t="s">
        <v>484</v>
      </c>
      <c r="X236" s="47" t="s">
        <v>485</v>
      </c>
      <c r="Y236" s="47" t="s">
        <v>92</v>
      </c>
      <c r="Z236" s="57" t="s">
        <v>94</v>
      </c>
      <c r="AA236" s="57"/>
      <c r="AB236" s="57"/>
    </row>
    <row r="237" s="4" customFormat="1" ht="59" customHeight="1" spans="1:28">
      <c r="A237" s="47">
        <v>12</v>
      </c>
      <c r="B237" s="50" t="s">
        <v>555</v>
      </c>
      <c r="C237" s="47" t="s">
        <v>46</v>
      </c>
      <c r="D237" s="42" t="s">
        <v>47</v>
      </c>
      <c r="E237" s="47" t="s">
        <v>96</v>
      </c>
      <c r="F237" s="49" t="s">
        <v>556</v>
      </c>
      <c r="G237" s="44">
        <v>1.8</v>
      </c>
      <c r="H237" s="44"/>
      <c r="I237" s="44"/>
      <c r="J237" s="44"/>
      <c r="K237" s="44"/>
      <c r="L237" s="57"/>
      <c r="M237" s="51" t="s">
        <v>533</v>
      </c>
      <c r="N237" s="51" t="s">
        <v>534</v>
      </c>
      <c r="O237" s="59">
        <v>1</v>
      </c>
      <c r="P237" s="59">
        <v>1</v>
      </c>
      <c r="Q237" s="66">
        <v>0.0005</v>
      </c>
      <c r="R237" s="66">
        <v>0.0005</v>
      </c>
      <c r="S237" s="66"/>
      <c r="T237" s="66">
        <v>0.0046</v>
      </c>
      <c r="U237" s="66">
        <v>0.0046</v>
      </c>
      <c r="V237" s="66"/>
      <c r="W237" s="47" t="s">
        <v>484</v>
      </c>
      <c r="X237" s="47" t="s">
        <v>485</v>
      </c>
      <c r="Y237" s="47" t="s">
        <v>96</v>
      </c>
      <c r="Z237" s="57" t="s">
        <v>98</v>
      </c>
      <c r="AA237" s="57"/>
      <c r="AB237" s="57"/>
    </row>
    <row r="238" s="4" customFormat="1" ht="66" customHeight="1" spans="1:28">
      <c r="A238" s="47">
        <v>13</v>
      </c>
      <c r="B238" s="48" t="s">
        <v>557</v>
      </c>
      <c r="C238" s="47" t="s">
        <v>46</v>
      </c>
      <c r="D238" s="42" t="s">
        <v>47</v>
      </c>
      <c r="E238" s="51" t="s">
        <v>133</v>
      </c>
      <c r="F238" s="49" t="s">
        <v>558</v>
      </c>
      <c r="G238" s="44">
        <v>7.6</v>
      </c>
      <c r="H238" s="44"/>
      <c r="I238" s="44"/>
      <c r="J238" s="44"/>
      <c r="K238" s="44"/>
      <c r="L238" s="57"/>
      <c r="M238" s="51" t="s">
        <v>533</v>
      </c>
      <c r="N238" s="59" t="s">
        <v>534</v>
      </c>
      <c r="O238" s="59">
        <v>1</v>
      </c>
      <c r="P238" s="59">
        <v>2</v>
      </c>
      <c r="Q238" s="66">
        <v>0.0005</v>
      </c>
      <c r="R238" s="66">
        <v>0.0005</v>
      </c>
      <c r="S238" s="68"/>
      <c r="T238" s="68">
        <v>0.0023</v>
      </c>
      <c r="U238" s="68">
        <v>0.0023</v>
      </c>
      <c r="V238" s="68"/>
      <c r="W238" s="47" t="s">
        <v>484</v>
      </c>
      <c r="X238" s="47" t="s">
        <v>485</v>
      </c>
      <c r="Y238" s="47" t="s">
        <v>133</v>
      </c>
      <c r="Z238" s="57" t="s">
        <v>135</v>
      </c>
      <c r="AA238" s="57"/>
      <c r="AB238" s="57"/>
    </row>
    <row r="239" s="4" customFormat="1" ht="59" customHeight="1" spans="1:28">
      <c r="A239" s="47">
        <v>14</v>
      </c>
      <c r="B239" s="48" t="s">
        <v>559</v>
      </c>
      <c r="C239" s="47" t="s">
        <v>46</v>
      </c>
      <c r="D239" s="42" t="s">
        <v>47</v>
      </c>
      <c r="E239" s="47" t="s">
        <v>100</v>
      </c>
      <c r="F239" s="48" t="s">
        <v>560</v>
      </c>
      <c r="G239" s="44">
        <v>6.8</v>
      </c>
      <c r="H239" s="44"/>
      <c r="I239" s="44"/>
      <c r="J239" s="44"/>
      <c r="K239" s="44"/>
      <c r="L239" s="57"/>
      <c r="M239" s="47" t="s">
        <v>533</v>
      </c>
      <c r="N239" s="47" t="s">
        <v>534</v>
      </c>
      <c r="O239" s="47">
        <v>5</v>
      </c>
      <c r="P239" s="47">
        <v>1</v>
      </c>
      <c r="Q239" s="66">
        <v>0.0029</v>
      </c>
      <c r="R239" s="66">
        <v>0.0029</v>
      </c>
      <c r="S239" s="66"/>
      <c r="T239" s="66">
        <v>0.014</v>
      </c>
      <c r="U239" s="66">
        <v>0.014</v>
      </c>
      <c r="V239" s="66"/>
      <c r="W239" s="47" t="s">
        <v>484</v>
      </c>
      <c r="X239" s="47" t="s">
        <v>485</v>
      </c>
      <c r="Y239" s="47" t="s">
        <v>100</v>
      </c>
      <c r="Z239" s="57" t="s">
        <v>102</v>
      </c>
      <c r="AA239" s="57"/>
      <c r="AB239" s="57"/>
    </row>
    <row r="240" s="4" customFormat="1" ht="66" customHeight="1" spans="1:28">
      <c r="A240" s="45">
        <v>1.4</v>
      </c>
      <c r="B240" s="43" t="s">
        <v>561</v>
      </c>
      <c r="C240" s="47"/>
      <c r="D240" s="42"/>
      <c r="E240" s="45"/>
      <c r="F240" s="43" t="s">
        <v>562</v>
      </c>
      <c r="G240" s="44">
        <f>SUM(G241:G248)</f>
        <v>20</v>
      </c>
      <c r="H240" s="44">
        <v>20</v>
      </c>
      <c r="I240" s="44"/>
      <c r="J240" s="44"/>
      <c r="K240" s="44"/>
      <c r="L240" s="57" t="s">
        <v>563</v>
      </c>
      <c r="M240" s="41"/>
      <c r="N240" s="41"/>
      <c r="O240" s="58">
        <f t="shared" ref="O240:V240" si="64">SUM(O241:O248)</f>
        <v>10</v>
      </c>
      <c r="P240" s="58">
        <f t="shared" si="64"/>
        <v>4</v>
      </c>
      <c r="Q240" s="66">
        <f t="shared" si="64"/>
        <v>0.00291</v>
      </c>
      <c r="R240" s="66">
        <f t="shared" si="64"/>
        <v>0.0033</v>
      </c>
      <c r="S240" s="66">
        <f t="shared" si="64"/>
        <v>0</v>
      </c>
      <c r="T240" s="66">
        <f t="shared" si="64"/>
        <v>0.0158</v>
      </c>
      <c r="U240" s="66">
        <f t="shared" si="64"/>
        <v>0.0158</v>
      </c>
      <c r="V240" s="66">
        <f t="shared" si="64"/>
        <v>0</v>
      </c>
      <c r="W240" s="47"/>
      <c r="X240" s="45"/>
      <c r="Y240" s="45"/>
      <c r="Z240" s="57"/>
      <c r="AA240" s="57"/>
      <c r="AB240" s="57"/>
    </row>
    <row r="241" s="4" customFormat="1" ht="67" customHeight="1" spans="1:28">
      <c r="A241" s="47">
        <v>1</v>
      </c>
      <c r="B241" s="48" t="s">
        <v>564</v>
      </c>
      <c r="C241" s="47" t="s">
        <v>46</v>
      </c>
      <c r="D241" s="42" t="s">
        <v>47</v>
      </c>
      <c r="E241" s="47" t="s">
        <v>48</v>
      </c>
      <c r="F241" s="48" t="s">
        <v>565</v>
      </c>
      <c r="G241" s="44">
        <v>3</v>
      </c>
      <c r="H241" s="44"/>
      <c r="I241" s="44"/>
      <c r="J241" s="44"/>
      <c r="K241" s="44"/>
      <c r="L241" s="57"/>
      <c r="M241" s="51" t="s">
        <v>498</v>
      </c>
      <c r="N241" s="51" t="s">
        <v>566</v>
      </c>
      <c r="O241" s="83">
        <v>2</v>
      </c>
      <c r="P241" s="83"/>
      <c r="Q241" s="68">
        <v>0.0003</v>
      </c>
      <c r="R241" s="68">
        <v>0.0003</v>
      </c>
      <c r="S241" s="68"/>
      <c r="T241" s="68">
        <v>0.0014</v>
      </c>
      <c r="U241" s="68">
        <v>0.0014</v>
      </c>
      <c r="V241" s="68"/>
      <c r="W241" s="47" t="s">
        <v>484</v>
      </c>
      <c r="X241" s="47" t="s">
        <v>485</v>
      </c>
      <c r="Y241" s="47" t="s">
        <v>48</v>
      </c>
      <c r="Z241" s="57" t="s">
        <v>54</v>
      </c>
      <c r="AA241" s="57"/>
      <c r="AB241" s="57"/>
    </row>
    <row r="242" s="4" customFormat="1" ht="67" customHeight="1" spans="1:28">
      <c r="A242" s="47">
        <v>2</v>
      </c>
      <c r="B242" s="50" t="s">
        <v>567</v>
      </c>
      <c r="C242" s="47" t="s">
        <v>46</v>
      </c>
      <c r="D242" s="42" t="s">
        <v>47</v>
      </c>
      <c r="E242" s="47" t="s">
        <v>60</v>
      </c>
      <c r="F242" s="49" t="s">
        <v>568</v>
      </c>
      <c r="G242" s="44">
        <v>8</v>
      </c>
      <c r="H242" s="44"/>
      <c r="I242" s="44"/>
      <c r="J242" s="44"/>
      <c r="K242" s="44"/>
      <c r="L242" s="57"/>
      <c r="M242" s="51" t="s">
        <v>498</v>
      </c>
      <c r="N242" s="51" t="s">
        <v>566</v>
      </c>
      <c r="O242" s="59">
        <v>3</v>
      </c>
      <c r="P242" s="59"/>
      <c r="Q242" s="66">
        <v>0.0017</v>
      </c>
      <c r="R242" s="66">
        <v>0.0017</v>
      </c>
      <c r="S242" s="66"/>
      <c r="T242" s="66">
        <v>0.0092</v>
      </c>
      <c r="U242" s="66">
        <v>0.0092</v>
      </c>
      <c r="V242" s="66"/>
      <c r="W242" s="47" t="s">
        <v>484</v>
      </c>
      <c r="X242" s="47" t="s">
        <v>485</v>
      </c>
      <c r="Y242" s="47" t="s">
        <v>60</v>
      </c>
      <c r="Z242" s="57" t="s">
        <v>62</v>
      </c>
      <c r="AA242" s="57"/>
      <c r="AB242" s="57"/>
    </row>
    <row r="243" s="4" customFormat="1" ht="67" customHeight="1" spans="1:28">
      <c r="A243" s="47">
        <v>4</v>
      </c>
      <c r="B243" s="50" t="s">
        <v>569</v>
      </c>
      <c r="C243" s="47" t="s">
        <v>46</v>
      </c>
      <c r="D243" s="42" t="s">
        <v>47</v>
      </c>
      <c r="E243" s="47" t="s">
        <v>76</v>
      </c>
      <c r="F243" s="49" t="s">
        <v>570</v>
      </c>
      <c r="G243" s="44">
        <v>1.5</v>
      </c>
      <c r="H243" s="44"/>
      <c r="I243" s="44"/>
      <c r="J243" s="44"/>
      <c r="K243" s="44"/>
      <c r="L243" s="57"/>
      <c r="M243" s="51" t="s">
        <v>498</v>
      </c>
      <c r="N243" s="51" t="s">
        <v>566</v>
      </c>
      <c r="O243" s="59">
        <v>1</v>
      </c>
      <c r="P243" s="59"/>
      <c r="Q243" s="66">
        <v>0.0001</v>
      </c>
      <c r="R243" s="66">
        <v>0.0001</v>
      </c>
      <c r="S243" s="66"/>
      <c r="T243" s="66">
        <v>0.0006</v>
      </c>
      <c r="U243" s="66">
        <v>0.0006</v>
      </c>
      <c r="V243" s="66"/>
      <c r="W243" s="47" t="s">
        <v>484</v>
      </c>
      <c r="X243" s="47" t="s">
        <v>485</v>
      </c>
      <c r="Y243" s="47" t="s">
        <v>76</v>
      </c>
      <c r="Z243" s="57" t="s">
        <v>78</v>
      </c>
      <c r="AA243" s="57"/>
      <c r="AB243" s="57"/>
    </row>
    <row r="244" s="4" customFormat="1" ht="67" customHeight="1" spans="1:28">
      <c r="A244" s="47">
        <v>5</v>
      </c>
      <c r="B244" s="50" t="s">
        <v>571</v>
      </c>
      <c r="C244" s="47" t="s">
        <v>46</v>
      </c>
      <c r="D244" s="42" t="s">
        <v>47</v>
      </c>
      <c r="E244" s="47" t="s">
        <v>80</v>
      </c>
      <c r="F244" s="49" t="s">
        <v>572</v>
      </c>
      <c r="G244" s="44">
        <v>2.5</v>
      </c>
      <c r="H244" s="44"/>
      <c r="I244" s="44"/>
      <c r="J244" s="44"/>
      <c r="K244" s="44"/>
      <c r="L244" s="57"/>
      <c r="M244" s="51" t="s">
        <v>498</v>
      </c>
      <c r="N244" s="51" t="s">
        <v>566</v>
      </c>
      <c r="O244" s="59">
        <v>1</v>
      </c>
      <c r="P244" s="59">
        <v>1</v>
      </c>
      <c r="Q244" s="66">
        <v>0.0003</v>
      </c>
      <c r="R244" s="66">
        <v>0.0003</v>
      </c>
      <c r="S244" s="66"/>
      <c r="T244" s="66">
        <v>0.0014</v>
      </c>
      <c r="U244" s="66">
        <v>0.0014</v>
      </c>
      <c r="V244" s="66"/>
      <c r="W244" s="47" t="s">
        <v>484</v>
      </c>
      <c r="X244" s="47" t="s">
        <v>485</v>
      </c>
      <c r="Y244" s="47" t="s">
        <v>80</v>
      </c>
      <c r="Z244" s="57" t="s">
        <v>82</v>
      </c>
      <c r="AA244" s="57"/>
      <c r="AB244" s="57"/>
    </row>
    <row r="245" s="4" customFormat="1" ht="57" customHeight="1" spans="1:28">
      <c r="A245" s="47">
        <v>6</v>
      </c>
      <c r="B245" s="48" t="s">
        <v>573</v>
      </c>
      <c r="C245" s="47" t="s">
        <v>46</v>
      </c>
      <c r="D245" s="42" t="s">
        <v>47</v>
      </c>
      <c r="E245" s="51" t="s">
        <v>84</v>
      </c>
      <c r="F245" s="48" t="s">
        <v>574</v>
      </c>
      <c r="G245" s="44">
        <v>1</v>
      </c>
      <c r="H245" s="44"/>
      <c r="I245" s="44"/>
      <c r="J245" s="44"/>
      <c r="K245" s="44"/>
      <c r="L245" s="57"/>
      <c r="M245" s="51" t="s">
        <v>498</v>
      </c>
      <c r="N245" s="51" t="s">
        <v>566</v>
      </c>
      <c r="O245" s="59">
        <v>1</v>
      </c>
      <c r="P245" s="59">
        <v>1</v>
      </c>
      <c r="Q245" s="66">
        <v>0.0002</v>
      </c>
      <c r="R245" s="68">
        <v>0.0002</v>
      </c>
      <c r="S245" s="68"/>
      <c r="T245" s="68">
        <v>0.0012</v>
      </c>
      <c r="U245" s="68">
        <v>0.0012</v>
      </c>
      <c r="V245" s="68"/>
      <c r="W245" s="47" t="s">
        <v>484</v>
      </c>
      <c r="X245" s="47" t="s">
        <v>485</v>
      </c>
      <c r="Y245" s="47" t="s">
        <v>84</v>
      </c>
      <c r="Z245" s="57" t="s">
        <v>86</v>
      </c>
      <c r="AA245" s="57"/>
      <c r="AB245" s="57"/>
    </row>
    <row r="246" s="4" customFormat="1" ht="57" customHeight="1" spans="1:28">
      <c r="A246" s="47">
        <v>7</v>
      </c>
      <c r="B246" s="50" t="s">
        <v>575</v>
      </c>
      <c r="C246" s="47" t="s">
        <v>46</v>
      </c>
      <c r="D246" s="42" t="s">
        <v>47</v>
      </c>
      <c r="E246" s="47" t="s">
        <v>88</v>
      </c>
      <c r="F246" s="49" t="s">
        <v>576</v>
      </c>
      <c r="G246" s="44">
        <v>1</v>
      </c>
      <c r="H246" s="44"/>
      <c r="I246" s="44"/>
      <c r="J246" s="44"/>
      <c r="K246" s="44"/>
      <c r="L246" s="57"/>
      <c r="M246" s="51" t="s">
        <v>498</v>
      </c>
      <c r="N246" s="51" t="s">
        <v>566</v>
      </c>
      <c r="O246" s="59"/>
      <c r="P246" s="59">
        <v>1</v>
      </c>
      <c r="Q246" s="66">
        <v>0.0001</v>
      </c>
      <c r="R246" s="66">
        <v>0.0001</v>
      </c>
      <c r="S246" s="66"/>
      <c r="T246" s="66">
        <v>0.0006</v>
      </c>
      <c r="U246" s="66">
        <v>0.0006</v>
      </c>
      <c r="V246" s="66"/>
      <c r="W246" s="47" t="s">
        <v>484</v>
      </c>
      <c r="X246" s="47" t="s">
        <v>485</v>
      </c>
      <c r="Y246" s="47" t="s">
        <v>88</v>
      </c>
      <c r="Z246" s="57" t="s">
        <v>90</v>
      </c>
      <c r="AA246" s="57"/>
      <c r="AB246" s="57"/>
    </row>
    <row r="247" s="4" customFormat="1" ht="66" customHeight="1" spans="1:28">
      <c r="A247" s="47">
        <v>8</v>
      </c>
      <c r="B247" s="50" t="s">
        <v>577</v>
      </c>
      <c r="C247" s="47" t="s">
        <v>46</v>
      </c>
      <c r="D247" s="42" t="s">
        <v>47</v>
      </c>
      <c r="E247" s="47" t="s">
        <v>92</v>
      </c>
      <c r="F247" s="49" t="s">
        <v>578</v>
      </c>
      <c r="G247" s="44">
        <v>2.5</v>
      </c>
      <c r="H247" s="44"/>
      <c r="I247" s="44"/>
      <c r="J247" s="44"/>
      <c r="K247" s="44"/>
      <c r="L247" s="57"/>
      <c r="M247" s="51" t="s">
        <v>498</v>
      </c>
      <c r="N247" s="51" t="s">
        <v>566</v>
      </c>
      <c r="O247" s="59">
        <v>1</v>
      </c>
      <c r="P247" s="59">
        <v>1</v>
      </c>
      <c r="Q247" s="66">
        <v>0.0002</v>
      </c>
      <c r="R247" s="66">
        <v>0.0005</v>
      </c>
      <c r="S247" s="66"/>
      <c r="T247" s="66">
        <v>0.0007</v>
      </c>
      <c r="U247" s="66">
        <v>0.0007</v>
      </c>
      <c r="V247" s="66"/>
      <c r="W247" s="47" t="s">
        <v>484</v>
      </c>
      <c r="X247" s="47" t="s">
        <v>485</v>
      </c>
      <c r="Y247" s="47" t="s">
        <v>92</v>
      </c>
      <c r="Z247" s="57" t="s">
        <v>94</v>
      </c>
      <c r="AA247" s="57"/>
      <c r="AB247" s="57"/>
    </row>
    <row r="248" s="4" customFormat="1" ht="65" customHeight="1" spans="1:28">
      <c r="A248" s="47">
        <v>9</v>
      </c>
      <c r="B248" s="50" t="s">
        <v>579</v>
      </c>
      <c r="C248" s="47" t="s">
        <v>46</v>
      </c>
      <c r="D248" s="42" t="s">
        <v>47</v>
      </c>
      <c r="E248" s="47" t="s">
        <v>96</v>
      </c>
      <c r="F248" s="49" t="s">
        <v>580</v>
      </c>
      <c r="G248" s="44">
        <v>0.5</v>
      </c>
      <c r="H248" s="44"/>
      <c r="I248" s="44"/>
      <c r="J248" s="44"/>
      <c r="K248" s="44"/>
      <c r="L248" s="57"/>
      <c r="M248" s="51" t="s">
        <v>498</v>
      </c>
      <c r="N248" s="51" t="s">
        <v>566</v>
      </c>
      <c r="O248" s="59">
        <v>1</v>
      </c>
      <c r="P248" s="59"/>
      <c r="Q248" s="66">
        <v>1e-5</v>
      </c>
      <c r="R248" s="66">
        <v>0.0001</v>
      </c>
      <c r="S248" s="66"/>
      <c r="T248" s="66">
        <v>0.0007</v>
      </c>
      <c r="U248" s="66">
        <v>0.0007</v>
      </c>
      <c r="V248" s="66"/>
      <c r="W248" s="47" t="s">
        <v>484</v>
      </c>
      <c r="X248" s="47" t="s">
        <v>485</v>
      </c>
      <c r="Y248" s="47" t="s">
        <v>96</v>
      </c>
      <c r="Z248" s="57" t="s">
        <v>98</v>
      </c>
      <c r="AA248" s="57"/>
      <c r="AB248" s="57"/>
    </row>
    <row r="249" s="4" customFormat="1" ht="69" customHeight="1" spans="1:28">
      <c r="A249" s="45">
        <v>1.5</v>
      </c>
      <c r="B249" s="43" t="s">
        <v>581</v>
      </c>
      <c r="C249" s="47"/>
      <c r="D249" s="42"/>
      <c r="E249" s="45"/>
      <c r="F249" s="43" t="s">
        <v>582</v>
      </c>
      <c r="G249" s="44">
        <f>SUM(G250:G261)</f>
        <v>6.68</v>
      </c>
      <c r="H249" s="44">
        <v>6.68</v>
      </c>
      <c r="I249" s="44"/>
      <c r="J249" s="44"/>
      <c r="K249" s="44"/>
      <c r="L249" s="57" t="s">
        <v>583</v>
      </c>
      <c r="M249" s="41"/>
      <c r="N249" s="41"/>
      <c r="O249" s="58">
        <f t="shared" ref="O249:V249" si="65">SUM(O250:O261)</f>
        <v>23</v>
      </c>
      <c r="P249" s="58">
        <f t="shared" si="65"/>
        <v>4</v>
      </c>
      <c r="Q249" s="66">
        <f t="shared" si="65"/>
        <v>0.01191</v>
      </c>
      <c r="R249" s="66">
        <f t="shared" si="65"/>
        <v>0.012</v>
      </c>
      <c r="S249" s="66">
        <f t="shared" si="65"/>
        <v>0</v>
      </c>
      <c r="T249" s="66">
        <f t="shared" si="65"/>
        <v>0.0325</v>
      </c>
      <c r="U249" s="66">
        <f t="shared" si="65"/>
        <v>0.0325</v>
      </c>
      <c r="V249" s="66">
        <f t="shared" si="65"/>
        <v>0</v>
      </c>
      <c r="W249" s="47"/>
      <c r="X249" s="45"/>
      <c r="Y249" s="45"/>
      <c r="Z249" s="57"/>
      <c r="AA249" s="57"/>
      <c r="AB249" s="57"/>
    </row>
    <row r="250" s="4" customFormat="1" ht="74" customHeight="1" spans="1:28">
      <c r="A250" s="47">
        <v>1</v>
      </c>
      <c r="B250" s="48" t="s">
        <v>584</v>
      </c>
      <c r="C250" s="47" t="s">
        <v>46</v>
      </c>
      <c r="D250" s="42" t="s">
        <v>47</v>
      </c>
      <c r="E250" s="47" t="s">
        <v>48</v>
      </c>
      <c r="F250" s="48" t="s">
        <v>585</v>
      </c>
      <c r="G250" s="44">
        <v>0.75</v>
      </c>
      <c r="H250" s="44"/>
      <c r="I250" s="44"/>
      <c r="J250" s="44"/>
      <c r="K250" s="44"/>
      <c r="L250" s="57"/>
      <c r="M250" s="51" t="s">
        <v>533</v>
      </c>
      <c r="N250" s="51" t="s">
        <v>534</v>
      </c>
      <c r="O250" s="83">
        <v>4</v>
      </c>
      <c r="P250" s="83"/>
      <c r="Q250" s="68">
        <v>0.0075</v>
      </c>
      <c r="R250" s="68">
        <v>0.0075</v>
      </c>
      <c r="S250" s="68"/>
      <c r="T250" s="68">
        <v>0.0156</v>
      </c>
      <c r="U250" s="68">
        <v>0.0156</v>
      </c>
      <c r="V250" s="68"/>
      <c r="W250" s="47" t="s">
        <v>484</v>
      </c>
      <c r="X250" s="47" t="s">
        <v>485</v>
      </c>
      <c r="Y250" s="47" t="s">
        <v>48</v>
      </c>
      <c r="Z250" s="57" t="s">
        <v>54</v>
      </c>
      <c r="AA250" s="57"/>
      <c r="AB250" s="57"/>
    </row>
    <row r="251" s="4" customFormat="1" ht="74" customHeight="1" spans="1:28">
      <c r="A251" s="47">
        <v>2</v>
      </c>
      <c r="B251" s="50" t="s">
        <v>586</v>
      </c>
      <c r="C251" s="47" t="s">
        <v>46</v>
      </c>
      <c r="D251" s="42" t="s">
        <v>47</v>
      </c>
      <c r="E251" s="47" t="s">
        <v>60</v>
      </c>
      <c r="F251" s="49" t="s">
        <v>587</v>
      </c>
      <c r="G251" s="44">
        <v>0.1</v>
      </c>
      <c r="H251" s="44"/>
      <c r="I251" s="44"/>
      <c r="J251" s="44"/>
      <c r="K251" s="44"/>
      <c r="L251" s="57"/>
      <c r="M251" s="51" t="s">
        <v>533</v>
      </c>
      <c r="N251" s="51" t="s">
        <v>534</v>
      </c>
      <c r="O251" s="59">
        <v>1</v>
      </c>
      <c r="P251" s="59"/>
      <c r="Q251" s="66">
        <v>0.0001</v>
      </c>
      <c r="R251" s="66">
        <v>0.0001</v>
      </c>
      <c r="S251" s="66"/>
      <c r="T251" s="66">
        <v>0.0005</v>
      </c>
      <c r="U251" s="66">
        <v>0.0005</v>
      </c>
      <c r="V251" s="66"/>
      <c r="W251" s="47" t="s">
        <v>484</v>
      </c>
      <c r="X251" s="47" t="s">
        <v>485</v>
      </c>
      <c r="Y251" s="47" t="s">
        <v>60</v>
      </c>
      <c r="Z251" s="57" t="s">
        <v>62</v>
      </c>
      <c r="AA251" s="57"/>
      <c r="AB251" s="57"/>
    </row>
    <row r="252" s="4" customFormat="1" ht="74" customHeight="1" spans="1:28">
      <c r="A252" s="47">
        <v>3</v>
      </c>
      <c r="B252" s="50" t="s">
        <v>588</v>
      </c>
      <c r="C252" s="47" t="s">
        <v>46</v>
      </c>
      <c r="D252" s="42" t="s">
        <v>47</v>
      </c>
      <c r="E252" s="47" t="s">
        <v>64</v>
      </c>
      <c r="F252" s="49" t="s">
        <v>589</v>
      </c>
      <c r="G252" s="44">
        <v>0.05</v>
      </c>
      <c r="H252" s="44"/>
      <c r="I252" s="44"/>
      <c r="J252" s="44"/>
      <c r="K252" s="44"/>
      <c r="L252" s="57"/>
      <c r="M252" s="51" t="s">
        <v>176</v>
      </c>
      <c r="N252" s="51" t="s">
        <v>177</v>
      </c>
      <c r="O252" s="59">
        <v>1</v>
      </c>
      <c r="P252" s="59"/>
      <c r="Q252" s="66">
        <v>0.0001</v>
      </c>
      <c r="R252" s="66">
        <v>0.0001</v>
      </c>
      <c r="S252" s="66"/>
      <c r="T252" s="66">
        <v>0.0004</v>
      </c>
      <c r="U252" s="66">
        <v>0.0004</v>
      </c>
      <c r="V252" s="66"/>
      <c r="W252" s="47" t="s">
        <v>484</v>
      </c>
      <c r="X252" s="47" t="s">
        <v>485</v>
      </c>
      <c r="Y252" s="47" t="s">
        <v>64</v>
      </c>
      <c r="Z252" s="57" t="s">
        <v>66</v>
      </c>
      <c r="AA252" s="57"/>
      <c r="AB252" s="57"/>
    </row>
    <row r="253" s="4" customFormat="1" ht="74" customHeight="1" spans="1:28">
      <c r="A253" s="47">
        <v>4</v>
      </c>
      <c r="B253" s="50" t="s">
        <v>590</v>
      </c>
      <c r="C253" s="47" t="s">
        <v>46</v>
      </c>
      <c r="D253" s="42" t="s">
        <v>47</v>
      </c>
      <c r="E253" s="47" t="s">
        <v>68</v>
      </c>
      <c r="F253" s="49" t="s">
        <v>591</v>
      </c>
      <c r="G253" s="44">
        <v>0.3</v>
      </c>
      <c r="H253" s="44"/>
      <c r="I253" s="44"/>
      <c r="J253" s="44"/>
      <c r="K253" s="44"/>
      <c r="L253" s="57"/>
      <c r="M253" s="51" t="s">
        <v>533</v>
      </c>
      <c r="N253" s="51" t="s">
        <v>534</v>
      </c>
      <c r="O253" s="59">
        <v>2</v>
      </c>
      <c r="P253" s="59"/>
      <c r="Q253" s="66">
        <v>0.0003</v>
      </c>
      <c r="R253" s="66">
        <v>0.0003</v>
      </c>
      <c r="S253" s="66"/>
      <c r="T253" s="66">
        <v>0.0016</v>
      </c>
      <c r="U253" s="66">
        <v>0.0016</v>
      </c>
      <c r="V253" s="66"/>
      <c r="W253" s="47" t="s">
        <v>484</v>
      </c>
      <c r="X253" s="47" t="s">
        <v>485</v>
      </c>
      <c r="Y253" s="47" t="s">
        <v>68</v>
      </c>
      <c r="Z253" s="57" t="s">
        <v>70</v>
      </c>
      <c r="AA253" s="57"/>
      <c r="AB253" s="57"/>
    </row>
    <row r="254" s="4" customFormat="1" ht="74" customHeight="1" spans="1:28">
      <c r="A254" s="47">
        <v>5</v>
      </c>
      <c r="B254" s="50" t="s">
        <v>592</v>
      </c>
      <c r="C254" s="47" t="s">
        <v>46</v>
      </c>
      <c r="D254" s="42" t="s">
        <v>47</v>
      </c>
      <c r="E254" s="47" t="s">
        <v>72</v>
      </c>
      <c r="F254" s="49" t="s">
        <v>593</v>
      </c>
      <c r="G254" s="44">
        <v>0.05</v>
      </c>
      <c r="H254" s="44"/>
      <c r="I254" s="44"/>
      <c r="J254" s="44"/>
      <c r="K254" s="44"/>
      <c r="L254" s="57"/>
      <c r="M254" s="51" t="s">
        <v>533</v>
      </c>
      <c r="N254" s="51" t="s">
        <v>534</v>
      </c>
      <c r="O254" s="59"/>
      <c r="P254" s="59">
        <v>1</v>
      </c>
      <c r="Q254" s="66">
        <v>0.0001</v>
      </c>
      <c r="R254" s="66">
        <v>0.0001</v>
      </c>
      <c r="S254" s="66"/>
      <c r="T254" s="66">
        <v>0.0005</v>
      </c>
      <c r="U254" s="66">
        <v>0.0005</v>
      </c>
      <c r="V254" s="66"/>
      <c r="W254" s="47" t="s">
        <v>484</v>
      </c>
      <c r="X254" s="47" t="s">
        <v>485</v>
      </c>
      <c r="Y254" s="47" t="s">
        <v>72</v>
      </c>
      <c r="Z254" s="57" t="s">
        <v>74</v>
      </c>
      <c r="AA254" s="57"/>
      <c r="AB254" s="57"/>
    </row>
    <row r="255" s="4" customFormat="1" ht="74" customHeight="1" spans="1:28">
      <c r="A255" s="47">
        <v>6</v>
      </c>
      <c r="B255" s="50" t="s">
        <v>594</v>
      </c>
      <c r="C255" s="47" t="s">
        <v>46</v>
      </c>
      <c r="D255" s="42" t="s">
        <v>47</v>
      </c>
      <c r="E255" s="47" t="s">
        <v>76</v>
      </c>
      <c r="F255" s="49" t="s">
        <v>595</v>
      </c>
      <c r="G255" s="44">
        <v>0.43</v>
      </c>
      <c r="H255" s="44"/>
      <c r="I255" s="44"/>
      <c r="J255" s="44"/>
      <c r="K255" s="44"/>
      <c r="L255" s="57"/>
      <c r="M255" s="51" t="s">
        <v>533</v>
      </c>
      <c r="N255" s="51" t="s">
        <v>534</v>
      </c>
      <c r="O255" s="59">
        <v>3</v>
      </c>
      <c r="P255" s="59"/>
      <c r="Q255" s="66">
        <v>0.0003</v>
      </c>
      <c r="R255" s="66">
        <v>0.0003</v>
      </c>
      <c r="S255" s="66"/>
      <c r="T255" s="66">
        <v>0.0014</v>
      </c>
      <c r="U255" s="66">
        <v>0.0014</v>
      </c>
      <c r="V255" s="66"/>
      <c r="W255" s="47" t="s">
        <v>484</v>
      </c>
      <c r="X255" s="47" t="s">
        <v>485</v>
      </c>
      <c r="Y255" s="47" t="s">
        <v>76</v>
      </c>
      <c r="Z255" s="57" t="s">
        <v>78</v>
      </c>
      <c r="AA255" s="57"/>
      <c r="AB255" s="57"/>
    </row>
    <row r="256" s="4" customFormat="1" ht="74" customHeight="1" spans="1:28">
      <c r="A256" s="47">
        <v>7</v>
      </c>
      <c r="B256" s="48" t="s">
        <v>596</v>
      </c>
      <c r="C256" s="47" t="s">
        <v>46</v>
      </c>
      <c r="D256" s="42" t="s">
        <v>47</v>
      </c>
      <c r="E256" s="74" t="s">
        <v>123</v>
      </c>
      <c r="F256" s="48" t="s">
        <v>597</v>
      </c>
      <c r="G256" s="44">
        <v>0.3</v>
      </c>
      <c r="H256" s="44"/>
      <c r="I256" s="44"/>
      <c r="J256" s="44"/>
      <c r="K256" s="44"/>
      <c r="L256" s="57"/>
      <c r="M256" s="47" t="s">
        <v>533</v>
      </c>
      <c r="N256" s="47" t="s">
        <v>534</v>
      </c>
      <c r="O256" s="47">
        <v>2</v>
      </c>
      <c r="P256" s="47"/>
      <c r="Q256" s="66">
        <v>0.0002</v>
      </c>
      <c r="R256" s="66">
        <v>0.0002</v>
      </c>
      <c r="S256" s="66"/>
      <c r="T256" s="66">
        <v>0.0006</v>
      </c>
      <c r="U256" s="66">
        <v>0.0006</v>
      </c>
      <c r="V256" s="66"/>
      <c r="W256" s="47" t="s">
        <v>484</v>
      </c>
      <c r="X256" s="47" t="s">
        <v>485</v>
      </c>
      <c r="Y256" s="47" t="s">
        <v>123</v>
      </c>
      <c r="Z256" s="57" t="s">
        <v>125</v>
      </c>
      <c r="AA256" s="57"/>
      <c r="AB256" s="57"/>
    </row>
    <row r="257" s="4" customFormat="1" ht="74" customHeight="1" spans="1:28">
      <c r="A257" s="47">
        <v>8</v>
      </c>
      <c r="B257" s="50" t="s">
        <v>598</v>
      </c>
      <c r="C257" s="47" t="s">
        <v>46</v>
      </c>
      <c r="D257" s="42" t="s">
        <v>47</v>
      </c>
      <c r="E257" s="47" t="s">
        <v>80</v>
      </c>
      <c r="F257" s="49" t="s">
        <v>599</v>
      </c>
      <c r="G257" s="44">
        <v>2</v>
      </c>
      <c r="H257" s="44"/>
      <c r="I257" s="44"/>
      <c r="J257" s="44"/>
      <c r="K257" s="44"/>
      <c r="L257" s="57"/>
      <c r="M257" s="51" t="s">
        <v>533</v>
      </c>
      <c r="N257" s="51" t="s">
        <v>534</v>
      </c>
      <c r="O257" s="59">
        <v>5</v>
      </c>
      <c r="P257" s="59"/>
      <c r="Q257" s="66">
        <v>0.0025</v>
      </c>
      <c r="R257" s="66">
        <v>0.0025</v>
      </c>
      <c r="S257" s="66"/>
      <c r="T257" s="66">
        <v>0.0078</v>
      </c>
      <c r="U257" s="66">
        <v>0.0078</v>
      </c>
      <c r="V257" s="66"/>
      <c r="W257" s="47" t="s">
        <v>484</v>
      </c>
      <c r="X257" s="47" t="s">
        <v>485</v>
      </c>
      <c r="Y257" s="47" t="s">
        <v>80</v>
      </c>
      <c r="Z257" s="57" t="s">
        <v>82</v>
      </c>
      <c r="AA257" s="57"/>
      <c r="AB257" s="57"/>
    </row>
    <row r="258" s="4" customFormat="1" ht="74" customHeight="1" spans="1:28">
      <c r="A258" s="47">
        <v>9</v>
      </c>
      <c r="B258" s="50" t="s">
        <v>600</v>
      </c>
      <c r="C258" s="47" t="s">
        <v>46</v>
      </c>
      <c r="D258" s="42" t="s">
        <v>47</v>
      </c>
      <c r="E258" s="47" t="s">
        <v>92</v>
      </c>
      <c r="F258" s="49" t="s">
        <v>601</v>
      </c>
      <c r="G258" s="44">
        <v>1.6</v>
      </c>
      <c r="H258" s="44"/>
      <c r="I258" s="44"/>
      <c r="J258" s="44"/>
      <c r="K258" s="44"/>
      <c r="L258" s="57"/>
      <c r="M258" s="51" t="s">
        <v>533</v>
      </c>
      <c r="N258" s="51" t="s">
        <v>534</v>
      </c>
      <c r="O258" s="59">
        <v>1</v>
      </c>
      <c r="P258" s="59">
        <v>1</v>
      </c>
      <c r="Q258" s="66">
        <v>0.0002</v>
      </c>
      <c r="R258" s="66">
        <v>0.0002</v>
      </c>
      <c r="S258" s="66"/>
      <c r="T258" s="66">
        <v>0.0008</v>
      </c>
      <c r="U258" s="66">
        <v>0.0008</v>
      </c>
      <c r="V258" s="66"/>
      <c r="W258" s="47" t="s">
        <v>484</v>
      </c>
      <c r="X258" s="47" t="s">
        <v>485</v>
      </c>
      <c r="Y258" s="47" t="s">
        <v>92</v>
      </c>
      <c r="Z258" s="57" t="s">
        <v>94</v>
      </c>
      <c r="AA258" s="57"/>
      <c r="AB258" s="57"/>
    </row>
    <row r="259" s="4" customFormat="1" ht="74" customHeight="1" spans="1:28">
      <c r="A259" s="47">
        <v>10</v>
      </c>
      <c r="B259" s="50" t="s">
        <v>602</v>
      </c>
      <c r="C259" s="47" t="s">
        <v>46</v>
      </c>
      <c r="D259" s="42" t="s">
        <v>47</v>
      </c>
      <c r="E259" s="47" t="s">
        <v>96</v>
      </c>
      <c r="F259" s="49" t="s">
        <v>603</v>
      </c>
      <c r="G259" s="44">
        <v>0.05</v>
      </c>
      <c r="H259" s="44"/>
      <c r="I259" s="44"/>
      <c r="J259" s="44"/>
      <c r="K259" s="44"/>
      <c r="L259" s="57"/>
      <c r="M259" s="51" t="s">
        <v>604</v>
      </c>
      <c r="N259" s="51"/>
      <c r="O259" s="59">
        <v>1</v>
      </c>
      <c r="P259" s="59"/>
      <c r="Q259" s="66">
        <v>1e-5</v>
      </c>
      <c r="R259" s="66">
        <v>0.0001</v>
      </c>
      <c r="S259" s="66"/>
      <c r="T259" s="66">
        <v>0.0007</v>
      </c>
      <c r="U259" s="66">
        <v>0.0007</v>
      </c>
      <c r="V259" s="66"/>
      <c r="W259" s="47" t="s">
        <v>484</v>
      </c>
      <c r="X259" s="47" t="s">
        <v>485</v>
      </c>
      <c r="Y259" s="47" t="s">
        <v>96</v>
      </c>
      <c r="Z259" s="57" t="s">
        <v>98</v>
      </c>
      <c r="AA259" s="57"/>
      <c r="AB259" s="57"/>
    </row>
    <row r="260" s="4" customFormat="1" ht="74" customHeight="1" spans="1:28">
      <c r="A260" s="47">
        <v>11</v>
      </c>
      <c r="B260" s="50" t="s">
        <v>605</v>
      </c>
      <c r="C260" s="47" t="s">
        <v>46</v>
      </c>
      <c r="D260" s="42" t="s">
        <v>47</v>
      </c>
      <c r="E260" s="47" t="s">
        <v>133</v>
      </c>
      <c r="F260" s="49" t="s">
        <v>606</v>
      </c>
      <c r="G260" s="44">
        <v>0.2</v>
      </c>
      <c r="H260" s="44"/>
      <c r="I260" s="44"/>
      <c r="J260" s="44"/>
      <c r="K260" s="44"/>
      <c r="L260" s="57"/>
      <c r="M260" s="51" t="s">
        <v>533</v>
      </c>
      <c r="N260" s="51" t="s">
        <v>534</v>
      </c>
      <c r="O260" s="59"/>
      <c r="P260" s="59">
        <v>1</v>
      </c>
      <c r="Q260" s="66">
        <v>0.0002</v>
      </c>
      <c r="R260" s="66">
        <v>0.0002</v>
      </c>
      <c r="S260" s="66"/>
      <c r="T260" s="66">
        <v>0.0008</v>
      </c>
      <c r="U260" s="66">
        <v>0.0008</v>
      </c>
      <c r="V260" s="66"/>
      <c r="W260" s="47" t="s">
        <v>484</v>
      </c>
      <c r="X260" s="47" t="s">
        <v>485</v>
      </c>
      <c r="Y260" s="47" t="s">
        <v>133</v>
      </c>
      <c r="Z260" s="57" t="s">
        <v>135</v>
      </c>
      <c r="AA260" s="57"/>
      <c r="AB260" s="57"/>
    </row>
    <row r="261" s="4" customFormat="1" ht="56" customHeight="1" spans="1:28">
      <c r="A261" s="47">
        <v>12</v>
      </c>
      <c r="B261" s="48" t="s">
        <v>607</v>
      </c>
      <c r="C261" s="47" t="s">
        <v>46</v>
      </c>
      <c r="D261" s="42" t="s">
        <v>47</v>
      </c>
      <c r="E261" s="47" t="s">
        <v>100</v>
      </c>
      <c r="F261" s="48" t="s">
        <v>608</v>
      </c>
      <c r="G261" s="44">
        <v>0.85</v>
      </c>
      <c r="H261" s="44"/>
      <c r="I261" s="44"/>
      <c r="J261" s="44"/>
      <c r="K261" s="44"/>
      <c r="L261" s="57"/>
      <c r="M261" s="47" t="s">
        <v>533</v>
      </c>
      <c r="N261" s="47" t="s">
        <v>534</v>
      </c>
      <c r="O261" s="47">
        <v>3</v>
      </c>
      <c r="P261" s="47">
        <v>1</v>
      </c>
      <c r="Q261" s="66">
        <v>0.0004</v>
      </c>
      <c r="R261" s="66">
        <v>0.0004</v>
      </c>
      <c r="S261" s="66"/>
      <c r="T261" s="66">
        <v>0.0018</v>
      </c>
      <c r="U261" s="66">
        <v>0.0018</v>
      </c>
      <c r="V261" s="66"/>
      <c r="W261" s="47" t="s">
        <v>484</v>
      </c>
      <c r="X261" s="47" t="s">
        <v>485</v>
      </c>
      <c r="Y261" s="47" t="s">
        <v>100</v>
      </c>
      <c r="Z261" s="57" t="s">
        <v>102</v>
      </c>
      <c r="AA261" s="57"/>
      <c r="AB261" s="57"/>
    </row>
    <row r="262" s="4" customFormat="1" ht="62" customHeight="1" spans="1:28">
      <c r="A262" s="45">
        <v>1.6</v>
      </c>
      <c r="B262" s="43" t="s">
        <v>609</v>
      </c>
      <c r="C262" s="47"/>
      <c r="D262" s="42"/>
      <c r="E262" s="45"/>
      <c r="F262" s="43" t="s">
        <v>610</v>
      </c>
      <c r="G262" s="44">
        <f>SUM(G263)</f>
        <v>0.15</v>
      </c>
      <c r="H262" s="44">
        <v>0.15</v>
      </c>
      <c r="I262" s="44"/>
      <c r="J262" s="44"/>
      <c r="K262" s="44"/>
      <c r="L262" s="57" t="s">
        <v>611</v>
      </c>
      <c r="M262" s="41"/>
      <c r="N262" s="41"/>
      <c r="O262" s="58">
        <f t="shared" ref="O262:V262" si="66">SUM(O263)</f>
        <v>1</v>
      </c>
      <c r="P262" s="58">
        <f t="shared" si="66"/>
        <v>0</v>
      </c>
      <c r="Q262" s="66">
        <f t="shared" si="66"/>
        <v>0.0001</v>
      </c>
      <c r="R262" s="66">
        <f t="shared" si="66"/>
        <v>0.0001</v>
      </c>
      <c r="S262" s="66">
        <f t="shared" si="66"/>
        <v>0</v>
      </c>
      <c r="T262" s="66">
        <f t="shared" si="66"/>
        <v>0.0005</v>
      </c>
      <c r="U262" s="66">
        <f t="shared" si="66"/>
        <v>0.0005</v>
      </c>
      <c r="V262" s="66">
        <f t="shared" si="66"/>
        <v>0</v>
      </c>
      <c r="W262" s="47"/>
      <c r="X262" s="45"/>
      <c r="Y262" s="45"/>
      <c r="Z262" s="57"/>
      <c r="AA262" s="57"/>
      <c r="AB262" s="57"/>
    </row>
    <row r="263" s="4" customFormat="1" ht="62" customHeight="1" spans="1:28">
      <c r="A263" s="47">
        <v>1</v>
      </c>
      <c r="B263" s="50" t="s">
        <v>612</v>
      </c>
      <c r="C263" s="47" t="s">
        <v>46</v>
      </c>
      <c r="D263" s="42" t="s">
        <v>47</v>
      </c>
      <c r="E263" s="47" t="s">
        <v>80</v>
      </c>
      <c r="F263" s="49" t="s">
        <v>613</v>
      </c>
      <c r="G263" s="44">
        <v>0.15</v>
      </c>
      <c r="H263" s="44"/>
      <c r="I263" s="44"/>
      <c r="J263" s="44"/>
      <c r="K263" s="44"/>
      <c r="L263" s="57"/>
      <c r="M263" s="51" t="s">
        <v>614</v>
      </c>
      <c r="N263" s="51" t="s">
        <v>615</v>
      </c>
      <c r="O263" s="59">
        <v>1</v>
      </c>
      <c r="P263" s="59"/>
      <c r="Q263" s="66">
        <v>0.0001</v>
      </c>
      <c r="R263" s="66">
        <v>0.0001</v>
      </c>
      <c r="S263" s="66"/>
      <c r="T263" s="66">
        <v>0.0005</v>
      </c>
      <c r="U263" s="66">
        <v>0.0005</v>
      </c>
      <c r="V263" s="66"/>
      <c r="W263" s="47" t="s">
        <v>484</v>
      </c>
      <c r="X263" s="47" t="s">
        <v>485</v>
      </c>
      <c r="Y263" s="47" t="s">
        <v>80</v>
      </c>
      <c r="Z263" s="57" t="s">
        <v>82</v>
      </c>
      <c r="AA263" s="57"/>
      <c r="AB263" s="57"/>
    </row>
    <row r="264" s="4" customFormat="1" ht="50" customHeight="1" spans="1:28">
      <c r="A264" s="45">
        <v>1.7</v>
      </c>
      <c r="B264" s="43" t="s">
        <v>616</v>
      </c>
      <c r="C264" s="47"/>
      <c r="D264" s="42"/>
      <c r="E264" s="45"/>
      <c r="F264" s="46" t="s">
        <v>617</v>
      </c>
      <c r="G264" s="44">
        <f>SUM(G265:G267)</f>
        <v>2.28</v>
      </c>
      <c r="H264" s="44">
        <v>2.28</v>
      </c>
      <c r="I264" s="44"/>
      <c r="J264" s="44"/>
      <c r="K264" s="44"/>
      <c r="L264" s="57"/>
      <c r="M264" s="41"/>
      <c r="N264" s="41"/>
      <c r="O264" s="58">
        <f t="shared" ref="O264:V264" si="67">SUM(O265:O267)</f>
        <v>2</v>
      </c>
      <c r="P264" s="58">
        <f t="shared" si="67"/>
        <v>3</v>
      </c>
      <c r="Q264" s="66">
        <f t="shared" si="67"/>
        <v>0.0006</v>
      </c>
      <c r="R264" s="66">
        <f t="shared" si="67"/>
        <v>0.0052</v>
      </c>
      <c r="S264" s="66">
        <f t="shared" si="67"/>
        <v>0</v>
      </c>
      <c r="T264" s="66">
        <f t="shared" si="67"/>
        <v>0.0207</v>
      </c>
      <c r="U264" s="66">
        <f t="shared" si="67"/>
        <v>0.0214</v>
      </c>
      <c r="V264" s="66">
        <f t="shared" si="67"/>
        <v>0</v>
      </c>
      <c r="W264" s="47"/>
      <c r="X264" s="45"/>
      <c r="Y264" s="45"/>
      <c r="Z264" s="57"/>
      <c r="AA264" s="57"/>
      <c r="AB264" s="57"/>
    </row>
    <row r="265" s="4" customFormat="1" ht="50" customHeight="1" spans="1:28">
      <c r="A265" s="47">
        <v>1</v>
      </c>
      <c r="B265" s="50" t="s">
        <v>618</v>
      </c>
      <c r="C265" s="47" t="s">
        <v>46</v>
      </c>
      <c r="D265" s="42" t="s">
        <v>47</v>
      </c>
      <c r="E265" s="47" t="s">
        <v>64</v>
      </c>
      <c r="F265" s="49" t="s">
        <v>619</v>
      </c>
      <c r="G265" s="44">
        <v>1.72</v>
      </c>
      <c r="H265" s="44"/>
      <c r="I265" s="44"/>
      <c r="J265" s="44"/>
      <c r="K265" s="44"/>
      <c r="L265" s="57"/>
      <c r="M265" s="51" t="s">
        <v>176</v>
      </c>
      <c r="N265" s="51" t="s">
        <v>177</v>
      </c>
      <c r="O265" s="59">
        <v>2</v>
      </c>
      <c r="P265" s="59">
        <v>1</v>
      </c>
      <c r="Q265" s="66">
        <v>0.0005</v>
      </c>
      <c r="R265" s="66">
        <v>0.005</v>
      </c>
      <c r="S265" s="66"/>
      <c r="T265" s="66">
        <v>0.02</v>
      </c>
      <c r="U265" s="66">
        <v>0.02</v>
      </c>
      <c r="V265" s="66"/>
      <c r="W265" s="47" t="s">
        <v>484</v>
      </c>
      <c r="X265" s="47" t="s">
        <v>485</v>
      </c>
      <c r="Y265" s="47" t="s">
        <v>64</v>
      </c>
      <c r="Z265" s="57" t="s">
        <v>66</v>
      </c>
      <c r="AA265" s="57"/>
      <c r="AB265" s="57"/>
    </row>
    <row r="266" s="4" customFormat="1" ht="50" customHeight="1" spans="1:28">
      <c r="A266" s="47">
        <v>2</v>
      </c>
      <c r="B266" s="50" t="s">
        <v>620</v>
      </c>
      <c r="C266" s="47" t="s">
        <v>46</v>
      </c>
      <c r="D266" s="42" t="s">
        <v>47</v>
      </c>
      <c r="E266" s="47" t="s">
        <v>76</v>
      </c>
      <c r="F266" s="49" t="s">
        <v>621</v>
      </c>
      <c r="G266" s="44">
        <v>0.4</v>
      </c>
      <c r="H266" s="44"/>
      <c r="I266" s="44"/>
      <c r="J266" s="44"/>
      <c r="K266" s="44"/>
      <c r="L266" s="57"/>
      <c r="M266" s="51" t="s">
        <v>622</v>
      </c>
      <c r="N266" s="51" t="s">
        <v>622</v>
      </c>
      <c r="O266" s="59"/>
      <c r="P266" s="59">
        <v>1</v>
      </c>
      <c r="Q266" s="66">
        <v>0.0001</v>
      </c>
      <c r="R266" s="66">
        <v>0.0001</v>
      </c>
      <c r="S266" s="66"/>
      <c r="T266" s="66">
        <v>0.0007</v>
      </c>
      <c r="U266" s="66">
        <v>0.0007</v>
      </c>
      <c r="V266" s="66"/>
      <c r="W266" s="47" t="s">
        <v>484</v>
      </c>
      <c r="X266" s="47" t="s">
        <v>485</v>
      </c>
      <c r="Y266" s="47" t="s">
        <v>76</v>
      </c>
      <c r="Z266" s="57" t="s">
        <v>78</v>
      </c>
      <c r="AA266" s="57"/>
      <c r="AB266" s="57"/>
    </row>
    <row r="267" s="4" customFormat="1" ht="50" customHeight="1" spans="1:28">
      <c r="A267" s="47">
        <v>3</v>
      </c>
      <c r="B267" s="50" t="s">
        <v>623</v>
      </c>
      <c r="C267" s="47" t="s">
        <v>46</v>
      </c>
      <c r="D267" s="42" t="s">
        <v>47</v>
      </c>
      <c r="E267" s="47" t="s">
        <v>88</v>
      </c>
      <c r="F267" s="49" t="s">
        <v>624</v>
      </c>
      <c r="G267" s="44">
        <v>0.16</v>
      </c>
      <c r="H267" s="44"/>
      <c r="I267" s="44"/>
      <c r="J267" s="44"/>
      <c r="K267" s="44"/>
      <c r="L267" s="57"/>
      <c r="M267" s="51" t="s">
        <v>625</v>
      </c>
      <c r="N267" s="51"/>
      <c r="O267" s="59"/>
      <c r="P267" s="59">
        <v>1</v>
      </c>
      <c r="Q267" s="66"/>
      <c r="R267" s="66">
        <v>0.0001</v>
      </c>
      <c r="S267" s="66"/>
      <c r="T267" s="66"/>
      <c r="U267" s="66">
        <v>0.0007</v>
      </c>
      <c r="V267" s="66"/>
      <c r="W267" s="47" t="s">
        <v>484</v>
      </c>
      <c r="X267" s="47" t="s">
        <v>485</v>
      </c>
      <c r="Y267" s="47" t="s">
        <v>88</v>
      </c>
      <c r="Z267" s="57" t="s">
        <v>90</v>
      </c>
      <c r="AA267" s="57"/>
      <c r="AB267" s="57"/>
    </row>
    <row r="268" s="4" customFormat="1" ht="61" customHeight="1" spans="1:28">
      <c r="A268" s="88">
        <v>1.8</v>
      </c>
      <c r="B268" s="43" t="s">
        <v>626</v>
      </c>
      <c r="C268" s="47"/>
      <c r="D268" s="42"/>
      <c r="E268" s="45"/>
      <c r="F268" s="43" t="s">
        <v>627</v>
      </c>
      <c r="G268" s="44">
        <f>SUM(G269:G276)</f>
        <v>14</v>
      </c>
      <c r="H268" s="44">
        <v>14</v>
      </c>
      <c r="I268" s="44"/>
      <c r="J268" s="44"/>
      <c r="K268" s="44"/>
      <c r="L268" s="57"/>
      <c r="M268" s="41"/>
      <c r="N268" s="41"/>
      <c r="O268" s="58">
        <f t="shared" ref="O268:V268" si="68">SUM(O269:O276)</f>
        <v>10</v>
      </c>
      <c r="P268" s="58">
        <f t="shared" si="68"/>
        <v>2</v>
      </c>
      <c r="Q268" s="66">
        <f t="shared" si="68"/>
        <v>0.0011</v>
      </c>
      <c r="R268" s="66">
        <f t="shared" si="68"/>
        <v>0.0012</v>
      </c>
      <c r="S268" s="66">
        <f t="shared" si="68"/>
        <v>0</v>
      </c>
      <c r="T268" s="66">
        <f t="shared" si="68"/>
        <v>0.0058</v>
      </c>
      <c r="U268" s="66">
        <f t="shared" si="68"/>
        <v>0.007</v>
      </c>
      <c r="V268" s="66">
        <f t="shared" si="68"/>
        <v>0</v>
      </c>
      <c r="W268" s="47"/>
      <c r="X268" s="45"/>
      <c r="Y268" s="45"/>
      <c r="Z268" s="57"/>
      <c r="AA268" s="57"/>
      <c r="AB268" s="57"/>
    </row>
    <row r="269" s="4" customFormat="1" ht="65" customHeight="1" spans="1:28">
      <c r="A269" s="47">
        <v>1</v>
      </c>
      <c r="B269" s="50" t="s">
        <v>628</v>
      </c>
      <c r="C269" s="47" t="s">
        <v>46</v>
      </c>
      <c r="D269" s="42" t="s">
        <v>47</v>
      </c>
      <c r="E269" s="47" t="s">
        <v>60</v>
      </c>
      <c r="F269" s="49" t="s">
        <v>629</v>
      </c>
      <c r="G269" s="44">
        <v>2</v>
      </c>
      <c r="H269" s="44"/>
      <c r="I269" s="44"/>
      <c r="J269" s="44"/>
      <c r="K269" s="44"/>
      <c r="L269" s="57"/>
      <c r="M269" s="51" t="s">
        <v>482</v>
      </c>
      <c r="N269" s="51" t="s">
        <v>177</v>
      </c>
      <c r="O269" s="59">
        <v>1</v>
      </c>
      <c r="P269" s="59">
        <v>1</v>
      </c>
      <c r="Q269" s="66"/>
      <c r="R269" s="66">
        <v>0.0001</v>
      </c>
      <c r="S269" s="66"/>
      <c r="T269" s="66"/>
      <c r="U269" s="66">
        <v>0.0012</v>
      </c>
      <c r="V269" s="66"/>
      <c r="W269" s="47" t="s">
        <v>484</v>
      </c>
      <c r="X269" s="47" t="s">
        <v>485</v>
      </c>
      <c r="Y269" s="47" t="s">
        <v>60</v>
      </c>
      <c r="Z269" s="57" t="s">
        <v>62</v>
      </c>
      <c r="AA269" s="57"/>
      <c r="AB269" s="57"/>
    </row>
    <row r="270" s="4" customFormat="1" ht="65" customHeight="1" spans="1:28">
      <c r="A270" s="47">
        <v>2</v>
      </c>
      <c r="B270" s="50" t="s">
        <v>630</v>
      </c>
      <c r="C270" s="47" t="s">
        <v>46</v>
      </c>
      <c r="D270" s="42" t="s">
        <v>47</v>
      </c>
      <c r="E270" s="47" t="s">
        <v>64</v>
      </c>
      <c r="F270" s="49" t="s">
        <v>631</v>
      </c>
      <c r="G270" s="44">
        <v>1</v>
      </c>
      <c r="H270" s="44"/>
      <c r="I270" s="44"/>
      <c r="J270" s="44"/>
      <c r="K270" s="44"/>
      <c r="L270" s="57"/>
      <c r="M270" s="51" t="s">
        <v>176</v>
      </c>
      <c r="N270" s="51" t="s">
        <v>177</v>
      </c>
      <c r="O270" s="59">
        <v>1</v>
      </c>
      <c r="P270" s="59"/>
      <c r="Q270" s="66">
        <v>0.0001</v>
      </c>
      <c r="R270" s="66">
        <v>0.0001</v>
      </c>
      <c r="S270" s="66"/>
      <c r="T270" s="66">
        <v>0.0004</v>
      </c>
      <c r="U270" s="66">
        <v>0.0004</v>
      </c>
      <c r="V270" s="66"/>
      <c r="W270" s="47" t="s">
        <v>484</v>
      </c>
      <c r="X270" s="47" t="s">
        <v>485</v>
      </c>
      <c r="Y270" s="47" t="s">
        <v>64</v>
      </c>
      <c r="Z270" s="57" t="s">
        <v>66</v>
      </c>
      <c r="AA270" s="57"/>
      <c r="AB270" s="57"/>
    </row>
    <row r="271" s="4" customFormat="1" ht="65" customHeight="1" spans="1:28">
      <c r="A271" s="47">
        <v>3</v>
      </c>
      <c r="B271" s="50" t="s">
        <v>632</v>
      </c>
      <c r="C271" s="47" t="s">
        <v>46</v>
      </c>
      <c r="D271" s="42" t="s">
        <v>47</v>
      </c>
      <c r="E271" s="47" t="s">
        <v>68</v>
      </c>
      <c r="F271" s="49" t="s">
        <v>633</v>
      </c>
      <c r="G271" s="44">
        <v>3</v>
      </c>
      <c r="H271" s="44"/>
      <c r="I271" s="44"/>
      <c r="J271" s="44"/>
      <c r="K271" s="44"/>
      <c r="L271" s="57"/>
      <c r="M271" s="51" t="s">
        <v>634</v>
      </c>
      <c r="N271" s="51" t="s">
        <v>635</v>
      </c>
      <c r="O271" s="59">
        <v>3</v>
      </c>
      <c r="P271" s="59"/>
      <c r="Q271" s="66">
        <v>0.0003</v>
      </c>
      <c r="R271" s="66">
        <v>0.0003</v>
      </c>
      <c r="S271" s="66"/>
      <c r="T271" s="66">
        <v>0.0014</v>
      </c>
      <c r="U271" s="66">
        <v>0.0014</v>
      </c>
      <c r="V271" s="66"/>
      <c r="W271" s="47" t="s">
        <v>484</v>
      </c>
      <c r="X271" s="47" t="s">
        <v>485</v>
      </c>
      <c r="Y271" s="47" t="s">
        <v>68</v>
      </c>
      <c r="Z271" s="57" t="s">
        <v>70</v>
      </c>
      <c r="AA271" s="57"/>
      <c r="AB271" s="57"/>
    </row>
    <row r="272" s="4" customFormat="1" ht="65" customHeight="1" spans="1:28">
      <c r="A272" s="47">
        <v>4</v>
      </c>
      <c r="B272" s="50" t="s">
        <v>636</v>
      </c>
      <c r="C272" s="47" t="s">
        <v>46</v>
      </c>
      <c r="D272" s="42" t="s">
        <v>47</v>
      </c>
      <c r="E272" s="47" t="s">
        <v>72</v>
      </c>
      <c r="F272" s="49" t="s">
        <v>637</v>
      </c>
      <c r="G272" s="44">
        <v>1</v>
      </c>
      <c r="H272" s="44"/>
      <c r="I272" s="44"/>
      <c r="J272" s="44"/>
      <c r="K272" s="44"/>
      <c r="L272" s="57"/>
      <c r="M272" s="51" t="s">
        <v>634</v>
      </c>
      <c r="N272" s="51" t="s">
        <v>635</v>
      </c>
      <c r="O272" s="59"/>
      <c r="P272" s="59">
        <v>1</v>
      </c>
      <c r="Q272" s="66">
        <v>0.0001</v>
      </c>
      <c r="R272" s="66">
        <v>0.0001</v>
      </c>
      <c r="S272" s="66"/>
      <c r="T272" s="66">
        <v>0.0006</v>
      </c>
      <c r="U272" s="66">
        <v>0.0006</v>
      </c>
      <c r="V272" s="66"/>
      <c r="W272" s="47" t="s">
        <v>484</v>
      </c>
      <c r="X272" s="47" t="s">
        <v>485</v>
      </c>
      <c r="Y272" s="47" t="s">
        <v>72</v>
      </c>
      <c r="Z272" s="57" t="s">
        <v>74</v>
      </c>
      <c r="AA272" s="57"/>
      <c r="AB272" s="57"/>
    </row>
    <row r="273" s="4" customFormat="1" ht="65" customHeight="1" spans="1:28">
      <c r="A273" s="47">
        <v>5</v>
      </c>
      <c r="B273" s="50" t="s">
        <v>638</v>
      </c>
      <c r="C273" s="47" t="s">
        <v>46</v>
      </c>
      <c r="D273" s="42" t="s">
        <v>47</v>
      </c>
      <c r="E273" s="47" t="s">
        <v>80</v>
      </c>
      <c r="F273" s="49" t="s">
        <v>639</v>
      </c>
      <c r="G273" s="44">
        <v>3</v>
      </c>
      <c r="H273" s="44"/>
      <c r="I273" s="44"/>
      <c r="J273" s="44"/>
      <c r="K273" s="44"/>
      <c r="L273" s="57"/>
      <c r="M273" s="51" t="s">
        <v>634</v>
      </c>
      <c r="N273" s="51" t="s">
        <v>635</v>
      </c>
      <c r="O273" s="59">
        <v>2</v>
      </c>
      <c r="P273" s="59"/>
      <c r="Q273" s="66">
        <v>0.0003</v>
      </c>
      <c r="R273" s="66">
        <v>0.0003</v>
      </c>
      <c r="S273" s="66"/>
      <c r="T273" s="66">
        <v>0.0016</v>
      </c>
      <c r="U273" s="66">
        <v>0.0016</v>
      </c>
      <c r="V273" s="66"/>
      <c r="W273" s="47" t="s">
        <v>484</v>
      </c>
      <c r="X273" s="47" t="s">
        <v>485</v>
      </c>
      <c r="Y273" s="47" t="s">
        <v>80</v>
      </c>
      <c r="Z273" s="57" t="s">
        <v>82</v>
      </c>
      <c r="AA273" s="57"/>
      <c r="AB273" s="57"/>
    </row>
    <row r="274" s="4" customFormat="1" ht="65" customHeight="1" spans="1:28">
      <c r="A274" s="47">
        <v>6</v>
      </c>
      <c r="B274" s="50" t="s">
        <v>640</v>
      </c>
      <c r="C274" s="47" t="s">
        <v>46</v>
      </c>
      <c r="D274" s="42" t="s">
        <v>47</v>
      </c>
      <c r="E274" s="47" t="s">
        <v>88</v>
      </c>
      <c r="F274" s="49" t="s">
        <v>641</v>
      </c>
      <c r="G274" s="44">
        <v>1</v>
      </c>
      <c r="H274" s="44"/>
      <c r="I274" s="44"/>
      <c r="J274" s="44"/>
      <c r="K274" s="44"/>
      <c r="L274" s="57"/>
      <c r="M274" s="51" t="s">
        <v>289</v>
      </c>
      <c r="N274" s="51"/>
      <c r="O274" s="59">
        <v>1</v>
      </c>
      <c r="P274" s="59"/>
      <c r="Q274" s="66">
        <v>0.0001</v>
      </c>
      <c r="R274" s="66">
        <v>0.0001</v>
      </c>
      <c r="S274" s="66"/>
      <c r="T274" s="66">
        <v>0.0007</v>
      </c>
      <c r="U274" s="66">
        <v>0.0007</v>
      </c>
      <c r="V274" s="66"/>
      <c r="W274" s="47" t="s">
        <v>484</v>
      </c>
      <c r="X274" s="47" t="s">
        <v>485</v>
      </c>
      <c r="Y274" s="47" t="s">
        <v>88</v>
      </c>
      <c r="Z274" s="57" t="s">
        <v>90</v>
      </c>
      <c r="AA274" s="57"/>
      <c r="AB274" s="57"/>
    </row>
    <row r="275" s="4" customFormat="1" ht="65" customHeight="1" spans="1:28">
      <c r="A275" s="47">
        <v>7</v>
      </c>
      <c r="B275" s="50" t="s">
        <v>642</v>
      </c>
      <c r="C275" s="47" t="s">
        <v>46</v>
      </c>
      <c r="D275" s="42" t="s">
        <v>47</v>
      </c>
      <c r="E275" s="47" t="s">
        <v>92</v>
      </c>
      <c r="F275" s="49" t="s">
        <v>643</v>
      </c>
      <c r="G275" s="44">
        <v>2</v>
      </c>
      <c r="H275" s="44"/>
      <c r="I275" s="44"/>
      <c r="J275" s="44"/>
      <c r="K275" s="44"/>
      <c r="L275" s="57"/>
      <c r="M275" s="51" t="s">
        <v>634</v>
      </c>
      <c r="N275" s="51" t="s">
        <v>635</v>
      </c>
      <c r="O275" s="59">
        <v>1</v>
      </c>
      <c r="P275" s="59"/>
      <c r="Q275" s="66">
        <v>0.0001</v>
      </c>
      <c r="R275" s="66">
        <v>0.0001</v>
      </c>
      <c r="S275" s="66"/>
      <c r="T275" s="66">
        <v>0.0004</v>
      </c>
      <c r="U275" s="66">
        <v>0.0004</v>
      </c>
      <c r="V275" s="66"/>
      <c r="W275" s="47" t="s">
        <v>484</v>
      </c>
      <c r="X275" s="47" t="s">
        <v>485</v>
      </c>
      <c r="Y275" s="47" t="s">
        <v>92</v>
      </c>
      <c r="Z275" s="57" t="s">
        <v>94</v>
      </c>
      <c r="AA275" s="57"/>
      <c r="AB275" s="57"/>
    </row>
    <row r="276" s="4" customFormat="1" ht="101" customHeight="1" spans="1:28">
      <c r="A276" s="47">
        <v>8</v>
      </c>
      <c r="B276" s="50" t="s">
        <v>644</v>
      </c>
      <c r="C276" s="47" t="s">
        <v>46</v>
      </c>
      <c r="D276" s="42" t="s">
        <v>47</v>
      </c>
      <c r="E276" s="47" t="s">
        <v>100</v>
      </c>
      <c r="F276" s="49" t="s">
        <v>645</v>
      </c>
      <c r="G276" s="44">
        <v>1</v>
      </c>
      <c r="H276" s="44"/>
      <c r="I276" s="44"/>
      <c r="J276" s="44"/>
      <c r="K276" s="44"/>
      <c r="L276" s="57"/>
      <c r="M276" s="51" t="s">
        <v>646</v>
      </c>
      <c r="N276" s="51" t="s">
        <v>647</v>
      </c>
      <c r="O276" s="59">
        <v>1</v>
      </c>
      <c r="P276" s="59"/>
      <c r="Q276" s="66">
        <v>0.0001</v>
      </c>
      <c r="R276" s="66">
        <v>0.0001</v>
      </c>
      <c r="S276" s="66"/>
      <c r="T276" s="66">
        <v>0.0007</v>
      </c>
      <c r="U276" s="66">
        <v>0.0007</v>
      </c>
      <c r="V276" s="66"/>
      <c r="W276" s="47" t="s">
        <v>484</v>
      </c>
      <c r="X276" s="47" t="s">
        <v>485</v>
      </c>
      <c r="Y276" s="47" t="s">
        <v>100</v>
      </c>
      <c r="Z276" s="57" t="s">
        <v>102</v>
      </c>
      <c r="AA276" s="57"/>
      <c r="AB276" s="57"/>
    </row>
    <row r="277" s="4" customFormat="1" ht="65" customHeight="1" spans="1:28">
      <c r="A277" s="88">
        <v>1.9</v>
      </c>
      <c r="B277" s="43" t="s">
        <v>648</v>
      </c>
      <c r="C277" s="47"/>
      <c r="D277" s="42"/>
      <c r="E277" s="45"/>
      <c r="F277" s="43" t="s">
        <v>649</v>
      </c>
      <c r="G277" s="44">
        <f>SUM(G278:G286)</f>
        <v>27</v>
      </c>
      <c r="H277" s="44">
        <v>27</v>
      </c>
      <c r="I277" s="44"/>
      <c r="J277" s="44"/>
      <c r="K277" s="44"/>
      <c r="L277" s="57" t="s">
        <v>650</v>
      </c>
      <c r="M277" s="41"/>
      <c r="N277" s="41"/>
      <c r="O277" s="58">
        <f t="shared" ref="O277:V277" si="69">SUM(O278:O286)</f>
        <v>13</v>
      </c>
      <c r="P277" s="58">
        <f t="shared" si="69"/>
        <v>8</v>
      </c>
      <c r="Q277" s="66">
        <f t="shared" si="69"/>
        <v>0.0036</v>
      </c>
      <c r="R277" s="66">
        <f t="shared" si="69"/>
        <v>0.0036</v>
      </c>
      <c r="S277" s="66">
        <f t="shared" si="69"/>
        <v>0</v>
      </c>
      <c r="T277" s="66">
        <f t="shared" si="69"/>
        <v>0.0164</v>
      </c>
      <c r="U277" s="66">
        <f t="shared" si="69"/>
        <v>0.0164</v>
      </c>
      <c r="V277" s="66">
        <f t="shared" si="69"/>
        <v>0</v>
      </c>
      <c r="W277" s="47"/>
      <c r="X277" s="45"/>
      <c r="Y277" s="45"/>
      <c r="Z277" s="57"/>
      <c r="AA277" s="57"/>
      <c r="AB277" s="57"/>
    </row>
    <row r="278" s="4" customFormat="1" ht="71" customHeight="1" spans="1:28">
      <c r="A278" s="47">
        <v>1</v>
      </c>
      <c r="B278" s="48" t="s">
        <v>651</v>
      </c>
      <c r="C278" s="47" t="s">
        <v>46</v>
      </c>
      <c r="D278" s="42" t="s">
        <v>47</v>
      </c>
      <c r="E278" s="47" t="s">
        <v>48</v>
      </c>
      <c r="F278" s="50" t="s">
        <v>652</v>
      </c>
      <c r="G278" s="44">
        <v>1.2</v>
      </c>
      <c r="H278" s="44"/>
      <c r="I278" s="44"/>
      <c r="J278" s="44"/>
      <c r="K278" s="44"/>
      <c r="L278" s="57"/>
      <c r="M278" s="51" t="s">
        <v>653</v>
      </c>
      <c r="N278" s="51" t="s">
        <v>654</v>
      </c>
      <c r="O278" s="82">
        <v>1</v>
      </c>
      <c r="P278" s="82"/>
      <c r="Q278" s="68">
        <v>0.0002</v>
      </c>
      <c r="R278" s="68">
        <v>0.0002</v>
      </c>
      <c r="S278" s="68"/>
      <c r="T278" s="68">
        <v>0.0009</v>
      </c>
      <c r="U278" s="68">
        <v>0.0009</v>
      </c>
      <c r="V278" s="68"/>
      <c r="W278" s="47" t="s">
        <v>484</v>
      </c>
      <c r="X278" s="47" t="s">
        <v>485</v>
      </c>
      <c r="Y278" s="47" t="s">
        <v>48</v>
      </c>
      <c r="Z278" s="57" t="s">
        <v>54</v>
      </c>
      <c r="AA278" s="57"/>
      <c r="AB278" s="57"/>
    </row>
    <row r="279" s="4" customFormat="1" ht="79" customHeight="1" spans="1:28">
      <c r="A279" s="47">
        <v>2</v>
      </c>
      <c r="B279" s="48" t="s">
        <v>655</v>
      </c>
      <c r="C279" s="47" t="s">
        <v>46</v>
      </c>
      <c r="D279" s="42" t="s">
        <v>47</v>
      </c>
      <c r="E279" s="47" t="s">
        <v>56</v>
      </c>
      <c r="F279" s="48" t="s">
        <v>656</v>
      </c>
      <c r="G279" s="44">
        <v>1.2</v>
      </c>
      <c r="H279" s="44"/>
      <c r="I279" s="44"/>
      <c r="J279" s="44"/>
      <c r="K279" s="44"/>
      <c r="L279" s="57"/>
      <c r="M279" s="47" t="s">
        <v>653</v>
      </c>
      <c r="N279" s="47" t="s">
        <v>657</v>
      </c>
      <c r="O279" s="47"/>
      <c r="P279" s="47"/>
      <c r="Q279" s="66"/>
      <c r="R279" s="66"/>
      <c r="S279" s="66"/>
      <c r="T279" s="66"/>
      <c r="U279" s="66"/>
      <c r="V279" s="66"/>
      <c r="W279" s="47" t="s">
        <v>484</v>
      </c>
      <c r="X279" s="47" t="s">
        <v>485</v>
      </c>
      <c r="Y279" s="47" t="s">
        <v>56</v>
      </c>
      <c r="Z279" s="57" t="s">
        <v>58</v>
      </c>
      <c r="AA279" s="57"/>
      <c r="AB279" s="57"/>
    </row>
    <row r="280" s="4" customFormat="1" ht="75" customHeight="1" spans="1:28">
      <c r="A280" s="47">
        <v>3</v>
      </c>
      <c r="B280" s="48" t="s">
        <v>658</v>
      </c>
      <c r="C280" s="47" t="s">
        <v>46</v>
      </c>
      <c r="D280" s="42" t="s">
        <v>47</v>
      </c>
      <c r="E280" s="47" t="s">
        <v>60</v>
      </c>
      <c r="F280" s="48" t="s">
        <v>659</v>
      </c>
      <c r="G280" s="44">
        <v>1.8</v>
      </c>
      <c r="H280" s="44"/>
      <c r="I280" s="44"/>
      <c r="J280" s="44"/>
      <c r="K280" s="44"/>
      <c r="L280" s="57"/>
      <c r="M280" s="47" t="s">
        <v>482</v>
      </c>
      <c r="N280" s="47"/>
      <c r="O280" s="47"/>
      <c r="P280" s="47">
        <v>3</v>
      </c>
      <c r="Q280" s="66">
        <v>0.0003</v>
      </c>
      <c r="R280" s="66">
        <v>0.0003</v>
      </c>
      <c r="S280" s="66"/>
      <c r="T280" s="66">
        <v>0.0019</v>
      </c>
      <c r="U280" s="66">
        <v>0.0019</v>
      </c>
      <c r="V280" s="66"/>
      <c r="W280" s="47" t="s">
        <v>484</v>
      </c>
      <c r="X280" s="47" t="s">
        <v>485</v>
      </c>
      <c r="Y280" s="47" t="s">
        <v>60</v>
      </c>
      <c r="Z280" s="57" t="s">
        <v>62</v>
      </c>
      <c r="AA280" s="57"/>
      <c r="AB280" s="57"/>
    </row>
    <row r="281" s="4" customFormat="1" ht="79" customHeight="1" spans="1:28">
      <c r="A281" s="47">
        <v>4</v>
      </c>
      <c r="B281" s="48" t="s">
        <v>660</v>
      </c>
      <c r="C281" s="47" t="s">
        <v>46</v>
      </c>
      <c r="D281" s="42" t="s">
        <v>47</v>
      </c>
      <c r="E281" s="47" t="s">
        <v>64</v>
      </c>
      <c r="F281" s="48" t="s">
        <v>661</v>
      </c>
      <c r="G281" s="44">
        <v>0.6</v>
      </c>
      <c r="H281" s="44"/>
      <c r="I281" s="44"/>
      <c r="J281" s="44"/>
      <c r="K281" s="44"/>
      <c r="L281" s="57"/>
      <c r="M281" s="47" t="s">
        <v>176</v>
      </c>
      <c r="N281" s="47" t="s">
        <v>177</v>
      </c>
      <c r="O281" s="47">
        <v>1</v>
      </c>
      <c r="P281" s="47"/>
      <c r="Q281" s="66">
        <v>0.0001</v>
      </c>
      <c r="R281" s="66">
        <v>0.0001</v>
      </c>
      <c r="S281" s="66"/>
      <c r="T281" s="66">
        <v>0.0004</v>
      </c>
      <c r="U281" s="66">
        <v>0.0004</v>
      </c>
      <c r="V281" s="66"/>
      <c r="W281" s="47" t="s">
        <v>484</v>
      </c>
      <c r="X281" s="47" t="s">
        <v>485</v>
      </c>
      <c r="Y281" s="47" t="s">
        <v>64</v>
      </c>
      <c r="Z281" s="57" t="s">
        <v>66</v>
      </c>
      <c r="AA281" s="57"/>
      <c r="AB281" s="57"/>
    </row>
    <row r="282" s="4" customFormat="1" ht="82" customHeight="1" spans="1:28">
      <c r="A282" s="47">
        <v>5</v>
      </c>
      <c r="B282" s="50" t="s">
        <v>662</v>
      </c>
      <c r="C282" s="47" t="s">
        <v>46</v>
      </c>
      <c r="D282" s="42" t="s">
        <v>47</v>
      </c>
      <c r="E282" s="47" t="s">
        <v>80</v>
      </c>
      <c r="F282" s="49" t="s">
        <v>663</v>
      </c>
      <c r="G282" s="44">
        <v>6</v>
      </c>
      <c r="H282" s="44"/>
      <c r="I282" s="44"/>
      <c r="J282" s="44"/>
      <c r="K282" s="44"/>
      <c r="L282" s="57"/>
      <c r="M282" s="51" t="s">
        <v>653</v>
      </c>
      <c r="N282" s="51" t="s">
        <v>657</v>
      </c>
      <c r="O282" s="59">
        <v>4</v>
      </c>
      <c r="P282" s="59">
        <v>1</v>
      </c>
      <c r="Q282" s="66">
        <v>0.001</v>
      </c>
      <c r="R282" s="66">
        <v>0.001</v>
      </c>
      <c r="S282" s="66"/>
      <c r="T282" s="66">
        <v>0.0045</v>
      </c>
      <c r="U282" s="66">
        <v>0.0045</v>
      </c>
      <c r="V282" s="66"/>
      <c r="W282" s="47" t="s">
        <v>484</v>
      </c>
      <c r="X282" s="47" t="s">
        <v>485</v>
      </c>
      <c r="Y282" s="47" t="s">
        <v>80</v>
      </c>
      <c r="Z282" s="57" t="s">
        <v>82</v>
      </c>
      <c r="AA282" s="57"/>
      <c r="AB282" s="57"/>
    </row>
    <row r="283" s="4" customFormat="1" ht="70" customHeight="1" spans="1:28">
      <c r="A283" s="47">
        <v>6</v>
      </c>
      <c r="B283" s="50" t="s">
        <v>664</v>
      </c>
      <c r="C283" s="47" t="s">
        <v>46</v>
      </c>
      <c r="D283" s="42" t="s">
        <v>47</v>
      </c>
      <c r="E283" s="47" t="s">
        <v>76</v>
      </c>
      <c r="F283" s="49" t="s">
        <v>665</v>
      </c>
      <c r="G283" s="44">
        <v>2.4</v>
      </c>
      <c r="H283" s="44"/>
      <c r="I283" s="44"/>
      <c r="J283" s="44"/>
      <c r="K283" s="44"/>
      <c r="L283" s="57"/>
      <c r="M283" s="51" t="s">
        <v>622</v>
      </c>
      <c r="N283" s="51" t="s">
        <v>622</v>
      </c>
      <c r="O283" s="59">
        <v>1</v>
      </c>
      <c r="P283" s="59">
        <v>1</v>
      </c>
      <c r="Q283" s="66">
        <v>0.0004</v>
      </c>
      <c r="R283" s="66">
        <v>0.0004</v>
      </c>
      <c r="S283" s="66"/>
      <c r="T283" s="66">
        <v>0.0014</v>
      </c>
      <c r="U283" s="66">
        <v>0.0014</v>
      </c>
      <c r="V283" s="66"/>
      <c r="W283" s="47" t="s">
        <v>484</v>
      </c>
      <c r="X283" s="47" t="s">
        <v>485</v>
      </c>
      <c r="Y283" s="47" t="s">
        <v>76</v>
      </c>
      <c r="Z283" s="57" t="s">
        <v>78</v>
      </c>
      <c r="AA283" s="57"/>
      <c r="AB283" s="57"/>
    </row>
    <row r="284" s="4" customFormat="1" ht="70" customHeight="1" spans="1:28">
      <c r="A284" s="47">
        <v>7</v>
      </c>
      <c r="B284" s="50" t="s">
        <v>666</v>
      </c>
      <c r="C284" s="47" t="s">
        <v>46</v>
      </c>
      <c r="D284" s="42" t="s">
        <v>47</v>
      </c>
      <c r="E284" s="47" t="s">
        <v>88</v>
      </c>
      <c r="F284" s="49" t="s">
        <v>667</v>
      </c>
      <c r="G284" s="44">
        <v>3</v>
      </c>
      <c r="H284" s="44"/>
      <c r="I284" s="44"/>
      <c r="J284" s="44"/>
      <c r="K284" s="44"/>
      <c r="L284" s="57"/>
      <c r="M284" s="51" t="s">
        <v>653</v>
      </c>
      <c r="N284" s="51" t="s">
        <v>668</v>
      </c>
      <c r="O284" s="59">
        <v>1</v>
      </c>
      <c r="P284" s="59"/>
      <c r="Q284" s="66">
        <v>0.0005</v>
      </c>
      <c r="R284" s="66">
        <v>0.0005</v>
      </c>
      <c r="S284" s="66"/>
      <c r="T284" s="66">
        <v>0.0026</v>
      </c>
      <c r="U284" s="66">
        <v>0.0026</v>
      </c>
      <c r="V284" s="66"/>
      <c r="W284" s="47" t="s">
        <v>484</v>
      </c>
      <c r="X284" s="47" t="s">
        <v>485</v>
      </c>
      <c r="Y284" s="47" t="s">
        <v>88</v>
      </c>
      <c r="Z284" s="57" t="s">
        <v>90</v>
      </c>
      <c r="AA284" s="57"/>
      <c r="AB284" s="57"/>
    </row>
    <row r="285" s="4" customFormat="1" ht="70" customHeight="1" spans="1:28">
      <c r="A285" s="47">
        <v>8</v>
      </c>
      <c r="B285" s="50" t="s">
        <v>669</v>
      </c>
      <c r="C285" s="47" t="s">
        <v>46</v>
      </c>
      <c r="D285" s="42" t="s">
        <v>47</v>
      </c>
      <c r="E285" s="47" t="s">
        <v>92</v>
      </c>
      <c r="F285" s="49" t="s">
        <v>670</v>
      </c>
      <c r="G285" s="44">
        <v>3</v>
      </c>
      <c r="H285" s="44"/>
      <c r="I285" s="44"/>
      <c r="J285" s="44"/>
      <c r="K285" s="44"/>
      <c r="L285" s="57"/>
      <c r="M285" s="51" t="s">
        <v>653</v>
      </c>
      <c r="N285" s="51" t="s">
        <v>671</v>
      </c>
      <c r="O285" s="59">
        <v>2</v>
      </c>
      <c r="P285" s="59">
        <v>1</v>
      </c>
      <c r="Q285" s="66">
        <v>0.0005</v>
      </c>
      <c r="R285" s="66">
        <v>0.0005</v>
      </c>
      <c r="S285" s="66"/>
      <c r="T285" s="66">
        <v>0.0015</v>
      </c>
      <c r="U285" s="66">
        <v>0.0015</v>
      </c>
      <c r="V285" s="66"/>
      <c r="W285" s="47" t="s">
        <v>484</v>
      </c>
      <c r="X285" s="47" t="s">
        <v>485</v>
      </c>
      <c r="Y285" s="47" t="s">
        <v>92</v>
      </c>
      <c r="Z285" s="57" t="s">
        <v>94</v>
      </c>
      <c r="AA285" s="57"/>
      <c r="AB285" s="57"/>
    </row>
    <row r="286" s="4" customFormat="1" ht="70" customHeight="1" spans="1:28">
      <c r="A286" s="47">
        <v>9</v>
      </c>
      <c r="B286" s="48" t="s">
        <v>672</v>
      </c>
      <c r="C286" s="47" t="s">
        <v>46</v>
      </c>
      <c r="D286" s="42" t="s">
        <v>47</v>
      </c>
      <c r="E286" s="47" t="s">
        <v>100</v>
      </c>
      <c r="F286" s="48" t="s">
        <v>673</v>
      </c>
      <c r="G286" s="44">
        <v>7.8</v>
      </c>
      <c r="H286" s="44"/>
      <c r="I286" s="44"/>
      <c r="J286" s="44"/>
      <c r="K286" s="44"/>
      <c r="L286" s="57"/>
      <c r="M286" s="47" t="s">
        <v>653</v>
      </c>
      <c r="N286" s="47" t="s">
        <v>674</v>
      </c>
      <c r="O286" s="47">
        <v>3</v>
      </c>
      <c r="P286" s="47">
        <v>2</v>
      </c>
      <c r="Q286" s="66">
        <v>0.0006</v>
      </c>
      <c r="R286" s="66">
        <v>0.0006</v>
      </c>
      <c r="S286" s="66"/>
      <c r="T286" s="66">
        <v>0.0032</v>
      </c>
      <c r="U286" s="66">
        <v>0.0032</v>
      </c>
      <c r="V286" s="66"/>
      <c r="W286" s="47" t="s">
        <v>484</v>
      </c>
      <c r="X286" s="47" t="s">
        <v>485</v>
      </c>
      <c r="Y286" s="47" t="s">
        <v>100</v>
      </c>
      <c r="Z286" s="57" t="s">
        <v>102</v>
      </c>
      <c r="AA286" s="57"/>
      <c r="AB286" s="57"/>
    </row>
    <row r="287" s="4" customFormat="1" ht="70" customHeight="1" spans="1:28">
      <c r="A287" s="89">
        <v>1.1</v>
      </c>
      <c r="B287" s="43" t="s">
        <v>675</v>
      </c>
      <c r="C287" s="47"/>
      <c r="D287" s="42"/>
      <c r="E287" s="45"/>
      <c r="F287" s="43" t="s">
        <v>676</v>
      </c>
      <c r="G287" s="44">
        <f>SUM(G288:G290)</f>
        <v>4</v>
      </c>
      <c r="H287" s="44">
        <v>4</v>
      </c>
      <c r="I287" s="44"/>
      <c r="J287" s="44"/>
      <c r="K287" s="44"/>
      <c r="L287" s="57"/>
      <c r="M287" s="41"/>
      <c r="N287" s="41"/>
      <c r="O287" s="58">
        <f t="shared" ref="O287:V287" si="70">SUM(O288:O290)</f>
        <v>3</v>
      </c>
      <c r="P287" s="58">
        <f t="shared" si="70"/>
        <v>1</v>
      </c>
      <c r="Q287" s="66">
        <f t="shared" si="70"/>
        <v>0.0014</v>
      </c>
      <c r="R287" s="66">
        <f t="shared" si="70"/>
        <v>0.0014</v>
      </c>
      <c r="S287" s="66">
        <f t="shared" si="70"/>
        <v>0</v>
      </c>
      <c r="T287" s="66">
        <f t="shared" si="70"/>
        <v>0.0077</v>
      </c>
      <c r="U287" s="66">
        <f t="shared" si="70"/>
        <v>0.0077</v>
      </c>
      <c r="V287" s="66">
        <f t="shared" si="70"/>
        <v>0</v>
      </c>
      <c r="W287" s="47"/>
      <c r="X287" s="45"/>
      <c r="Y287" s="45"/>
      <c r="Z287" s="57"/>
      <c r="AA287" s="57"/>
      <c r="AB287" s="57"/>
    </row>
    <row r="288" s="4" customFormat="1" ht="70" customHeight="1" spans="1:28">
      <c r="A288" s="47">
        <v>1</v>
      </c>
      <c r="B288" s="48" t="s">
        <v>677</v>
      </c>
      <c r="C288" s="47" t="s">
        <v>46</v>
      </c>
      <c r="D288" s="42" t="s">
        <v>47</v>
      </c>
      <c r="E288" s="47" t="s">
        <v>48</v>
      </c>
      <c r="F288" s="50" t="s">
        <v>678</v>
      </c>
      <c r="G288" s="44">
        <v>0.5</v>
      </c>
      <c r="H288" s="44"/>
      <c r="I288" s="44"/>
      <c r="J288" s="44"/>
      <c r="K288" s="44"/>
      <c r="L288" s="57"/>
      <c r="M288" s="51" t="s">
        <v>653</v>
      </c>
      <c r="N288" s="51" t="s">
        <v>679</v>
      </c>
      <c r="O288" s="82">
        <v>1</v>
      </c>
      <c r="P288" s="82"/>
      <c r="Q288" s="68">
        <v>0.0001</v>
      </c>
      <c r="R288" s="68">
        <v>0.0001</v>
      </c>
      <c r="S288" s="68"/>
      <c r="T288" s="68">
        <v>0.0005</v>
      </c>
      <c r="U288" s="68">
        <v>0.0005</v>
      </c>
      <c r="V288" s="68"/>
      <c r="W288" s="47" t="s">
        <v>484</v>
      </c>
      <c r="X288" s="47" t="s">
        <v>485</v>
      </c>
      <c r="Y288" s="47" t="s">
        <v>48</v>
      </c>
      <c r="Z288" s="57" t="s">
        <v>54</v>
      </c>
      <c r="AA288" s="57"/>
      <c r="AB288" s="57"/>
    </row>
    <row r="289" s="4" customFormat="1" ht="79" customHeight="1" spans="1:28">
      <c r="A289" s="47">
        <v>2</v>
      </c>
      <c r="B289" s="48" t="s">
        <v>680</v>
      </c>
      <c r="C289" s="47" t="s">
        <v>46</v>
      </c>
      <c r="D289" s="42" t="s">
        <v>47</v>
      </c>
      <c r="E289" s="47" t="s">
        <v>68</v>
      </c>
      <c r="F289" s="50" t="s">
        <v>681</v>
      </c>
      <c r="G289" s="44">
        <v>1</v>
      </c>
      <c r="H289" s="44"/>
      <c r="I289" s="44"/>
      <c r="J289" s="44"/>
      <c r="K289" s="44"/>
      <c r="L289" s="57"/>
      <c r="M289" s="51" t="s">
        <v>682</v>
      </c>
      <c r="N289" s="51"/>
      <c r="O289" s="82">
        <v>1</v>
      </c>
      <c r="P289" s="82"/>
      <c r="Q289" s="68">
        <v>0.0008</v>
      </c>
      <c r="R289" s="68">
        <v>0.0008</v>
      </c>
      <c r="S289" s="68"/>
      <c r="T289" s="68">
        <v>0.0041</v>
      </c>
      <c r="U289" s="68">
        <v>0.0041</v>
      </c>
      <c r="V289" s="68"/>
      <c r="W289" s="47" t="s">
        <v>484</v>
      </c>
      <c r="X289" s="47" t="s">
        <v>485</v>
      </c>
      <c r="Y289" s="47" t="s">
        <v>68</v>
      </c>
      <c r="Z289" s="57" t="s">
        <v>70</v>
      </c>
      <c r="AA289" s="57"/>
      <c r="AB289" s="57"/>
    </row>
    <row r="290" s="4" customFormat="1" ht="73" customHeight="1" spans="1:28">
      <c r="A290" s="47">
        <v>3</v>
      </c>
      <c r="B290" s="50" t="s">
        <v>683</v>
      </c>
      <c r="C290" s="47" t="s">
        <v>46</v>
      </c>
      <c r="D290" s="42" t="s">
        <v>47</v>
      </c>
      <c r="E290" s="47" t="s">
        <v>96</v>
      </c>
      <c r="F290" s="49" t="s">
        <v>684</v>
      </c>
      <c r="G290" s="44">
        <v>2.5</v>
      </c>
      <c r="H290" s="44"/>
      <c r="I290" s="44"/>
      <c r="J290" s="44"/>
      <c r="K290" s="44"/>
      <c r="L290" s="57"/>
      <c r="M290" s="51" t="s">
        <v>653</v>
      </c>
      <c r="N290" s="51" t="s">
        <v>685</v>
      </c>
      <c r="O290" s="59">
        <v>1</v>
      </c>
      <c r="P290" s="59">
        <v>1</v>
      </c>
      <c r="Q290" s="66">
        <v>0.0005</v>
      </c>
      <c r="R290" s="66">
        <v>0.0005</v>
      </c>
      <c r="S290" s="66"/>
      <c r="T290" s="66">
        <v>0.0031</v>
      </c>
      <c r="U290" s="66">
        <v>0.0031</v>
      </c>
      <c r="V290" s="66"/>
      <c r="W290" s="47" t="s">
        <v>484</v>
      </c>
      <c r="X290" s="47" t="s">
        <v>485</v>
      </c>
      <c r="Y290" s="47" t="s">
        <v>96</v>
      </c>
      <c r="Z290" s="57" t="s">
        <v>98</v>
      </c>
      <c r="AA290" s="57"/>
      <c r="AB290" s="57"/>
    </row>
    <row r="291" s="4" customFormat="1" ht="65" customHeight="1" spans="1:28">
      <c r="A291" s="45">
        <v>1.11</v>
      </c>
      <c r="B291" s="43" t="s">
        <v>686</v>
      </c>
      <c r="C291" s="47"/>
      <c r="D291" s="42"/>
      <c r="E291" s="45"/>
      <c r="F291" s="43" t="s">
        <v>687</v>
      </c>
      <c r="G291" s="44">
        <f>SUM(G292:G297)</f>
        <v>1.8</v>
      </c>
      <c r="H291" s="44">
        <v>1.8</v>
      </c>
      <c r="I291" s="44"/>
      <c r="J291" s="44"/>
      <c r="K291" s="44"/>
      <c r="L291" s="57" t="s">
        <v>688</v>
      </c>
      <c r="M291" s="41"/>
      <c r="N291" s="41"/>
      <c r="O291" s="58">
        <f t="shared" ref="O291:V291" si="71">SUM(O292:O297)</f>
        <v>5</v>
      </c>
      <c r="P291" s="58">
        <f t="shared" si="71"/>
        <v>1</v>
      </c>
      <c r="Q291" s="66">
        <f t="shared" si="71"/>
        <v>0.0016</v>
      </c>
      <c r="R291" s="66">
        <f t="shared" si="71"/>
        <v>0.0016</v>
      </c>
      <c r="S291" s="66">
        <f t="shared" si="71"/>
        <v>0</v>
      </c>
      <c r="T291" s="66">
        <f t="shared" si="71"/>
        <v>0.0073</v>
      </c>
      <c r="U291" s="66">
        <f t="shared" si="71"/>
        <v>0.0073</v>
      </c>
      <c r="V291" s="66">
        <f t="shared" si="71"/>
        <v>0</v>
      </c>
      <c r="W291" s="47"/>
      <c r="X291" s="45"/>
      <c r="Y291" s="45"/>
      <c r="Z291" s="57"/>
      <c r="AA291" s="57"/>
      <c r="AB291" s="57"/>
    </row>
    <row r="292" s="4" customFormat="1" ht="61" customHeight="1" spans="1:28">
      <c r="A292" s="47">
        <v>1</v>
      </c>
      <c r="B292" s="48" t="s">
        <v>689</v>
      </c>
      <c r="C292" s="47" t="s">
        <v>46</v>
      </c>
      <c r="D292" s="42" t="s">
        <v>47</v>
      </c>
      <c r="E292" s="47" t="s">
        <v>48</v>
      </c>
      <c r="F292" s="50" t="s">
        <v>690</v>
      </c>
      <c r="G292" s="44">
        <v>0.2</v>
      </c>
      <c r="H292" s="44"/>
      <c r="I292" s="44"/>
      <c r="J292" s="44"/>
      <c r="K292" s="44"/>
      <c r="L292" s="57"/>
      <c r="M292" s="51" t="s">
        <v>653</v>
      </c>
      <c r="N292" s="51" t="s">
        <v>679</v>
      </c>
      <c r="O292" s="82">
        <v>1</v>
      </c>
      <c r="P292" s="82"/>
      <c r="Q292" s="68">
        <v>0.0001</v>
      </c>
      <c r="R292" s="68">
        <v>0.0001</v>
      </c>
      <c r="S292" s="68"/>
      <c r="T292" s="68">
        <v>0.0005</v>
      </c>
      <c r="U292" s="68">
        <v>0.0005</v>
      </c>
      <c r="V292" s="68"/>
      <c r="W292" s="47" t="s">
        <v>484</v>
      </c>
      <c r="X292" s="47" t="s">
        <v>485</v>
      </c>
      <c r="Y292" s="47" t="s">
        <v>48</v>
      </c>
      <c r="Z292" s="57" t="s">
        <v>54</v>
      </c>
      <c r="AA292" s="57"/>
      <c r="AB292" s="57"/>
    </row>
    <row r="293" s="4" customFormat="1" ht="61" customHeight="1" spans="1:28">
      <c r="A293" s="47">
        <v>2</v>
      </c>
      <c r="B293" s="50" t="s">
        <v>691</v>
      </c>
      <c r="C293" s="47" t="s">
        <v>46</v>
      </c>
      <c r="D293" s="42" t="s">
        <v>47</v>
      </c>
      <c r="E293" s="47" t="s">
        <v>64</v>
      </c>
      <c r="F293" s="49" t="s">
        <v>692</v>
      </c>
      <c r="G293" s="44">
        <v>0.6</v>
      </c>
      <c r="H293" s="44"/>
      <c r="I293" s="44"/>
      <c r="J293" s="44"/>
      <c r="K293" s="44"/>
      <c r="L293" s="57"/>
      <c r="M293" s="51" t="s">
        <v>653</v>
      </c>
      <c r="N293" s="51" t="s">
        <v>693</v>
      </c>
      <c r="O293" s="59">
        <v>1</v>
      </c>
      <c r="P293" s="84"/>
      <c r="Q293" s="66">
        <v>0.0003</v>
      </c>
      <c r="R293" s="66">
        <v>0.0003</v>
      </c>
      <c r="S293" s="66"/>
      <c r="T293" s="66">
        <v>0.0012</v>
      </c>
      <c r="U293" s="66">
        <v>0.0012</v>
      </c>
      <c r="V293" s="66"/>
      <c r="W293" s="47" t="s">
        <v>484</v>
      </c>
      <c r="X293" s="47" t="s">
        <v>485</v>
      </c>
      <c r="Y293" s="47" t="s">
        <v>64</v>
      </c>
      <c r="Z293" s="57" t="s">
        <v>66</v>
      </c>
      <c r="AA293" s="57"/>
      <c r="AB293" s="57"/>
    </row>
    <row r="294" s="4" customFormat="1" ht="61" customHeight="1" spans="1:28">
      <c r="A294" s="47">
        <v>3</v>
      </c>
      <c r="B294" s="48" t="s">
        <v>694</v>
      </c>
      <c r="C294" s="47" t="s">
        <v>46</v>
      </c>
      <c r="D294" s="42" t="s">
        <v>47</v>
      </c>
      <c r="E294" s="47" t="s">
        <v>68</v>
      </c>
      <c r="F294" s="48" t="s">
        <v>695</v>
      </c>
      <c r="G294" s="44">
        <v>0.2</v>
      </c>
      <c r="H294" s="44"/>
      <c r="I294" s="44"/>
      <c r="J294" s="44"/>
      <c r="K294" s="44"/>
      <c r="L294" s="57"/>
      <c r="M294" s="51" t="s">
        <v>653</v>
      </c>
      <c r="N294" s="51" t="s">
        <v>696</v>
      </c>
      <c r="O294" s="59">
        <v>1</v>
      </c>
      <c r="P294" s="90"/>
      <c r="Q294" s="66">
        <v>0.0008</v>
      </c>
      <c r="R294" s="66">
        <v>0.0008</v>
      </c>
      <c r="S294" s="68"/>
      <c r="T294" s="66">
        <v>0.0041</v>
      </c>
      <c r="U294" s="66">
        <v>0.0041</v>
      </c>
      <c r="V294" s="68"/>
      <c r="W294" s="47" t="s">
        <v>484</v>
      </c>
      <c r="X294" s="47" t="s">
        <v>485</v>
      </c>
      <c r="Y294" s="47" t="s">
        <v>68</v>
      </c>
      <c r="Z294" s="57" t="s">
        <v>70</v>
      </c>
      <c r="AA294" s="57"/>
      <c r="AB294" s="57"/>
    </row>
    <row r="295" s="4" customFormat="1" ht="61" customHeight="1" spans="1:28">
      <c r="A295" s="47">
        <v>4</v>
      </c>
      <c r="B295" s="77" t="s">
        <v>697</v>
      </c>
      <c r="C295" s="47" t="s">
        <v>46</v>
      </c>
      <c r="D295" s="42" t="s">
        <v>47</v>
      </c>
      <c r="E295" s="74" t="s">
        <v>88</v>
      </c>
      <c r="F295" s="77" t="s">
        <v>698</v>
      </c>
      <c r="G295" s="44">
        <v>0.2</v>
      </c>
      <c r="H295" s="44"/>
      <c r="I295" s="44"/>
      <c r="J295" s="44"/>
      <c r="K295" s="44"/>
      <c r="L295" s="57"/>
      <c r="M295" s="51" t="s">
        <v>289</v>
      </c>
      <c r="N295" s="51"/>
      <c r="O295" s="59"/>
      <c r="P295" s="60">
        <v>1</v>
      </c>
      <c r="Q295" s="66">
        <v>0.0001</v>
      </c>
      <c r="R295" s="66">
        <v>0.0001</v>
      </c>
      <c r="S295" s="68"/>
      <c r="T295" s="66">
        <v>0.0006</v>
      </c>
      <c r="U295" s="66">
        <v>0.0006</v>
      </c>
      <c r="V295" s="68"/>
      <c r="W295" s="47" t="s">
        <v>484</v>
      </c>
      <c r="X295" s="47" t="s">
        <v>485</v>
      </c>
      <c r="Y295" s="74" t="s">
        <v>88</v>
      </c>
      <c r="Z295" s="57" t="s">
        <v>90</v>
      </c>
      <c r="AA295" s="57"/>
      <c r="AB295" s="57"/>
    </row>
    <row r="296" s="4" customFormat="1" ht="61" customHeight="1" spans="1:28">
      <c r="A296" s="47">
        <v>5</v>
      </c>
      <c r="B296" s="77" t="s">
        <v>699</v>
      </c>
      <c r="C296" s="47" t="s">
        <v>46</v>
      </c>
      <c r="D296" s="42" t="s">
        <v>47</v>
      </c>
      <c r="E296" s="74" t="s">
        <v>92</v>
      </c>
      <c r="F296" s="77" t="s">
        <v>700</v>
      </c>
      <c r="G296" s="44">
        <v>0.2</v>
      </c>
      <c r="H296" s="44"/>
      <c r="I296" s="44"/>
      <c r="J296" s="44"/>
      <c r="K296" s="44"/>
      <c r="L296" s="57"/>
      <c r="M296" s="51" t="s">
        <v>288</v>
      </c>
      <c r="N296" s="51" t="s">
        <v>288</v>
      </c>
      <c r="O296" s="59">
        <v>1</v>
      </c>
      <c r="P296" s="90"/>
      <c r="Q296" s="66">
        <v>0.0001</v>
      </c>
      <c r="R296" s="66">
        <v>0.0001</v>
      </c>
      <c r="S296" s="68"/>
      <c r="T296" s="66">
        <v>0.0004</v>
      </c>
      <c r="U296" s="66">
        <v>0.0004</v>
      </c>
      <c r="V296" s="68"/>
      <c r="W296" s="47" t="s">
        <v>484</v>
      </c>
      <c r="X296" s="47" t="s">
        <v>485</v>
      </c>
      <c r="Y296" s="74" t="s">
        <v>92</v>
      </c>
      <c r="Z296" s="57" t="s">
        <v>94</v>
      </c>
      <c r="AA296" s="57"/>
      <c r="AB296" s="57"/>
    </row>
    <row r="297" s="4" customFormat="1" ht="61" customHeight="1" spans="1:28">
      <c r="A297" s="47">
        <v>6</v>
      </c>
      <c r="B297" s="77" t="s">
        <v>701</v>
      </c>
      <c r="C297" s="47" t="s">
        <v>46</v>
      </c>
      <c r="D297" s="42" t="s">
        <v>47</v>
      </c>
      <c r="E297" s="74" t="s">
        <v>133</v>
      </c>
      <c r="F297" s="77" t="s">
        <v>702</v>
      </c>
      <c r="G297" s="44">
        <v>0.4</v>
      </c>
      <c r="H297" s="44"/>
      <c r="I297" s="44"/>
      <c r="J297" s="44"/>
      <c r="K297" s="44"/>
      <c r="L297" s="57"/>
      <c r="M297" s="51" t="s">
        <v>653</v>
      </c>
      <c r="N297" s="51" t="s">
        <v>703</v>
      </c>
      <c r="O297" s="59">
        <v>1</v>
      </c>
      <c r="P297" s="90"/>
      <c r="Q297" s="66">
        <v>0.0002</v>
      </c>
      <c r="R297" s="66">
        <v>0.0002</v>
      </c>
      <c r="S297" s="68"/>
      <c r="T297" s="66">
        <v>0.0005</v>
      </c>
      <c r="U297" s="66">
        <v>0.0005</v>
      </c>
      <c r="V297" s="68"/>
      <c r="W297" s="47" t="s">
        <v>484</v>
      </c>
      <c r="X297" s="47" t="s">
        <v>485</v>
      </c>
      <c r="Y297" s="74" t="s">
        <v>133</v>
      </c>
      <c r="Z297" s="57" t="s">
        <v>135</v>
      </c>
      <c r="AA297" s="57"/>
      <c r="AB297" s="57"/>
    </row>
    <row r="298" s="4" customFormat="1" ht="39" customHeight="1" spans="1:28">
      <c r="A298" s="40" t="s">
        <v>166</v>
      </c>
      <c r="B298" s="46" t="s">
        <v>704</v>
      </c>
      <c r="C298" s="41"/>
      <c r="D298" s="42"/>
      <c r="E298" s="41"/>
      <c r="F298" s="43" t="s">
        <v>705</v>
      </c>
      <c r="G298" s="44">
        <f t="shared" ref="G298:I298" si="72">G299+G304+G318+G334+G349+G364+G369+G378+G394+G410+G420</f>
        <v>1943.115</v>
      </c>
      <c r="H298" s="44">
        <f t="shared" si="72"/>
        <v>1943.115</v>
      </c>
      <c r="I298" s="44">
        <f t="shared" si="72"/>
        <v>0</v>
      </c>
      <c r="J298" s="44">
        <f t="shared" ref="J298:V298" si="73">J299+J304+J318+J334+J349+J364+J369+J378+J394+J410+J420</f>
        <v>0</v>
      </c>
      <c r="K298" s="44">
        <f t="shared" si="73"/>
        <v>0</v>
      </c>
      <c r="L298" s="57"/>
      <c r="M298" s="41"/>
      <c r="N298" s="41"/>
      <c r="O298" s="41">
        <f t="shared" si="73"/>
        <v>259</v>
      </c>
      <c r="P298" s="41">
        <f t="shared" si="73"/>
        <v>129</v>
      </c>
      <c r="Q298" s="66">
        <f t="shared" si="73"/>
        <v>0.5951</v>
      </c>
      <c r="R298" s="66">
        <f t="shared" si="73"/>
        <v>0.5952</v>
      </c>
      <c r="S298" s="66">
        <f t="shared" si="73"/>
        <v>0</v>
      </c>
      <c r="T298" s="66">
        <f t="shared" si="73"/>
        <v>2.4872</v>
      </c>
      <c r="U298" s="66">
        <f t="shared" si="73"/>
        <v>2.8616</v>
      </c>
      <c r="V298" s="66">
        <f t="shared" si="73"/>
        <v>0</v>
      </c>
      <c r="W298" s="45"/>
      <c r="X298" s="45"/>
      <c r="Y298" s="45"/>
      <c r="Z298" s="57"/>
      <c r="AA298" s="57"/>
      <c r="AB298" s="57"/>
    </row>
    <row r="299" s="4" customFormat="1" ht="63" customHeight="1" spans="1:28">
      <c r="A299" s="45">
        <v>2.1</v>
      </c>
      <c r="B299" s="43" t="s">
        <v>477</v>
      </c>
      <c r="C299" s="47"/>
      <c r="D299" s="42"/>
      <c r="E299" s="45"/>
      <c r="F299" s="46" t="s">
        <v>706</v>
      </c>
      <c r="G299" s="44">
        <f>SUM(G300:G303)</f>
        <v>24.12</v>
      </c>
      <c r="H299" s="44">
        <v>24.12</v>
      </c>
      <c r="I299" s="44"/>
      <c r="J299" s="44"/>
      <c r="K299" s="44"/>
      <c r="L299" s="57" t="s">
        <v>707</v>
      </c>
      <c r="M299" s="41"/>
      <c r="N299" s="41"/>
      <c r="O299" s="70">
        <f t="shared" ref="O299:V299" si="74">SUM(O300:O303)</f>
        <v>8</v>
      </c>
      <c r="P299" s="70">
        <f t="shared" si="74"/>
        <v>2</v>
      </c>
      <c r="Q299" s="68">
        <f t="shared" si="74"/>
        <v>0.0238</v>
      </c>
      <c r="R299" s="68">
        <f t="shared" si="74"/>
        <v>0.0238</v>
      </c>
      <c r="S299" s="68">
        <f t="shared" si="74"/>
        <v>0</v>
      </c>
      <c r="T299" s="68">
        <f t="shared" si="74"/>
        <v>0.1212</v>
      </c>
      <c r="U299" s="68">
        <f t="shared" si="74"/>
        <v>0.1212</v>
      </c>
      <c r="V299" s="68">
        <f t="shared" si="74"/>
        <v>0</v>
      </c>
      <c r="W299" s="45"/>
      <c r="X299" s="45"/>
      <c r="Y299" s="45"/>
      <c r="Z299" s="57"/>
      <c r="AA299" s="57"/>
      <c r="AB299" s="57"/>
    </row>
    <row r="300" s="4" customFormat="1" ht="70" customHeight="1" spans="1:28">
      <c r="A300" s="47">
        <v>1</v>
      </c>
      <c r="B300" s="48" t="s">
        <v>480</v>
      </c>
      <c r="C300" s="47" t="s">
        <v>46</v>
      </c>
      <c r="D300" s="42" t="s">
        <v>47</v>
      </c>
      <c r="E300" s="47" t="s">
        <v>60</v>
      </c>
      <c r="F300" s="49" t="s">
        <v>708</v>
      </c>
      <c r="G300" s="44">
        <v>18.09</v>
      </c>
      <c r="H300" s="44"/>
      <c r="I300" s="44"/>
      <c r="J300" s="44"/>
      <c r="K300" s="44"/>
      <c r="L300" s="57"/>
      <c r="M300" s="51" t="s">
        <v>709</v>
      </c>
      <c r="N300" s="51" t="s">
        <v>710</v>
      </c>
      <c r="O300" s="59">
        <v>6</v>
      </c>
      <c r="P300" s="59">
        <v>1</v>
      </c>
      <c r="Q300" s="66">
        <v>0.0167</v>
      </c>
      <c r="R300" s="66">
        <v>0.0167</v>
      </c>
      <c r="S300" s="66"/>
      <c r="T300" s="66">
        <v>0.0821</v>
      </c>
      <c r="U300" s="66">
        <v>0.0821</v>
      </c>
      <c r="V300" s="66"/>
      <c r="W300" s="47" t="s">
        <v>484</v>
      </c>
      <c r="X300" s="47" t="s">
        <v>485</v>
      </c>
      <c r="Y300" s="47" t="s">
        <v>60</v>
      </c>
      <c r="Z300" s="57" t="s">
        <v>62</v>
      </c>
      <c r="AA300" s="57"/>
      <c r="AB300" s="57"/>
    </row>
    <row r="301" s="4" customFormat="1" ht="70" customHeight="1" spans="1:28">
      <c r="A301" s="47">
        <v>2</v>
      </c>
      <c r="B301" s="48" t="s">
        <v>711</v>
      </c>
      <c r="C301" s="47" t="s">
        <v>46</v>
      </c>
      <c r="D301" s="42" t="s">
        <v>47</v>
      </c>
      <c r="E301" s="47" t="s">
        <v>64</v>
      </c>
      <c r="F301" s="49" t="s">
        <v>712</v>
      </c>
      <c r="G301" s="44">
        <v>1.29</v>
      </c>
      <c r="H301" s="44"/>
      <c r="I301" s="44"/>
      <c r="J301" s="44"/>
      <c r="K301" s="44"/>
      <c r="L301" s="57"/>
      <c r="M301" s="51" t="s">
        <v>176</v>
      </c>
      <c r="N301" s="51" t="s">
        <v>177</v>
      </c>
      <c r="O301" s="59">
        <v>1</v>
      </c>
      <c r="P301" s="59"/>
      <c r="Q301" s="66">
        <v>0.0023</v>
      </c>
      <c r="R301" s="66">
        <v>0.0023</v>
      </c>
      <c r="S301" s="66"/>
      <c r="T301" s="66">
        <v>0.0122</v>
      </c>
      <c r="U301" s="66">
        <v>0.0122</v>
      </c>
      <c r="V301" s="66"/>
      <c r="W301" s="47" t="s">
        <v>484</v>
      </c>
      <c r="X301" s="47" t="s">
        <v>485</v>
      </c>
      <c r="Y301" s="47" t="s">
        <v>64</v>
      </c>
      <c r="Z301" s="57" t="s">
        <v>66</v>
      </c>
      <c r="AA301" s="57"/>
      <c r="AB301" s="57"/>
    </row>
    <row r="302" s="4" customFormat="1" ht="70" customHeight="1" spans="1:28">
      <c r="A302" s="47">
        <v>3</v>
      </c>
      <c r="B302" s="48" t="s">
        <v>488</v>
      </c>
      <c r="C302" s="47" t="s">
        <v>46</v>
      </c>
      <c r="D302" s="42" t="s">
        <v>47</v>
      </c>
      <c r="E302" s="47" t="s">
        <v>68</v>
      </c>
      <c r="F302" s="49" t="s">
        <v>713</v>
      </c>
      <c r="G302" s="44">
        <v>1.74</v>
      </c>
      <c r="H302" s="44"/>
      <c r="I302" s="44"/>
      <c r="J302" s="44"/>
      <c r="K302" s="44"/>
      <c r="L302" s="57"/>
      <c r="M302" s="51" t="s">
        <v>709</v>
      </c>
      <c r="N302" s="51" t="s">
        <v>710</v>
      </c>
      <c r="O302" s="59">
        <v>1</v>
      </c>
      <c r="P302" s="59">
        <v>0</v>
      </c>
      <c r="Q302" s="66">
        <v>0.0008</v>
      </c>
      <c r="R302" s="66">
        <v>0.0008</v>
      </c>
      <c r="S302" s="66"/>
      <c r="T302" s="66">
        <v>0.0041</v>
      </c>
      <c r="U302" s="66">
        <v>0.0041</v>
      </c>
      <c r="V302" s="66"/>
      <c r="W302" s="47" t="s">
        <v>484</v>
      </c>
      <c r="X302" s="47" t="s">
        <v>485</v>
      </c>
      <c r="Y302" s="47" t="s">
        <v>68</v>
      </c>
      <c r="Z302" s="57" t="s">
        <v>70</v>
      </c>
      <c r="AA302" s="57"/>
      <c r="AB302" s="57"/>
    </row>
    <row r="303" s="4" customFormat="1" ht="70" customHeight="1" spans="1:28">
      <c r="A303" s="47">
        <v>4</v>
      </c>
      <c r="B303" s="48" t="s">
        <v>714</v>
      </c>
      <c r="C303" s="47" t="s">
        <v>46</v>
      </c>
      <c r="D303" s="42" t="s">
        <v>47</v>
      </c>
      <c r="E303" s="47" t="s">
        <v>96</v>
      </c>
      <c r="F303" s="49" t="s">
        <v>715</v>
      </c>
      <c r="G303" s="44">
        <v>3</v>
      </c>
      <c r="H303" s="44"/>
      <c r="I303" s="44"/>
      <c r="J303" s="44"/>
      <c r="K303" s="44"/>
      <c r="L303" s="57"/>
      <c r="M303" s="51" t="s">
        <v>709</v>
      </c>
      <c r="N303" s="51" t="s">
        <v>710</v>
      </c>
      <c r="O303" s="59">
        <v>0</v>
      </c>
      <c r="P303" s="59">
        <v>1</v>
      </c>
      <c r="Q303" s="66">
        <v>0.004</v>
      </c>
      <c r="R303" s="66">
        <v>0.004</v>
      </c>
      <c r="S303" s="66"/>
      <c r="T303" s="66">
        <v>0.0228</v>
      </c>
      <c r="U303" s="66">
        <v>0.0228</v>
      </c>
      <c r="V303" s="66"/>
      <c r="W303" s="47" t="s">
        <v>484</v>
      </c>
      <c r="X303" s="47" t="s">
        <v>485</v>
      </c>
      <c r="Y303" s="47" t="s">
        <v>96</v>
      </c>
      <c r="Z303" s="57" t="s">
        <v>98</v>
      </c>
      <c r="AA303" s="57"/>
      <c r="AB303" s="57"/>
    </row>
    <row r="304" s="4" customFormat="1" ht="54" customHeight="1" spans="1:28">
      <c r="A304" s="45">
        <v>2.2</v>
      </c>
      <c r="B304" s="46" t="s">
        <v>493</v>
      </c>
      <c r="C304" s="47"/>
      <c r="D304" s="42"/>
      <c r="E304" s="41"/>
      <c r="F304" s="46" t="s">
        <v>716</v>
      </c>
      <c r="G304" s="44">
        <f>SUM(G305:G317)</f>
        <v>383.5</v>
      </c>
      <c r="H304" s="44">
        <v>383.5</v>
      </c>
      <c r="I304" s="44"/>
      <c r="J304" s="44"/>
      <c r="K304" s="44"/>
      <c r="L304" s="57" t="s">
        <v>717</v>
      </c>
      <c r="M304" s="41"/>
      <c r="N304" s="41"/>
      <c r="O304" s="91">
        <f t="shared" ref="O304:V304" si="75">SUM(O305:O317)</f>
        <v>25</v>
      </c>
      <c r="P304" s="91">
        <f t="shared" si="75"/>
        <v>12</v>
      </c>
      <c r="Q304" s="66">
        <f t="shared" si="75"/>
        <v>0.1203</v>
      </c>
      <c r="R304" s="66">
        <f t="shared" si="75"/>
        <v>0.1203</v>
      </c>
      <c r="S304" s="66">
        <f t="shared" si="75"/>
        <v>0</v>
      </c>
      <c r="T304" s="66">
        <f t="shared" si="75"/>
        <v>0.1641</v>
      </c>
      <c r="U304" s="66">
        <f t="shared" si="75"/>
        <v>0.1641</v>
      </c>
      <c r="V304" s="66">
        <f t="shared" si="75"/>
        <v>0</v>
      </c>
      <c r="W304" s="47"/>
      <c r="X304" s="45"/>
      <c r="Y304" s="45"/>
      <c r="Z304" s="57"/>
      <c r="AA304" s="57"/>
      <c r="AB304" s="57"/>
    </row>
    <row r="305" s="4" customFormat="1" ht="54" customHeight="1" spans="1:28">
      <c r="A305" s="47">
        <v>1</v>
      </c>
      <c r="B305" s="48" t="s">
        <v>496</v>
      </c>
      <c r="C305" s="47" t="s">
        <v>46</v>
      </c>
      <c r="D305" s="42" t="s">
        <v>47</v>
      </c>
      <c r="E305" s="47" t="s">
        <v>48</v>
      </c>
      <c r="F305" s="49" t="s">
        <v>718</v>
      </c>
      <c r="G305" s="44">
        <v>31</v>
      </c>
      <c r="H305" s="44"/>
      <c r="I305" s="44"/>
      <c r="J305" s="44"/>
      <c r="K305" s="44"/>
      <c r="L305" s="57"/>
      <c r="M305" s="51" t="s">
        <v>719</v>
      </c>
      <c r="N305" s="51" t="s">
        <v>499</v>
      </c>
      <c r="O305" s="59">
        <v>4</v>
      </c>
      <c r="P305" s="59">
        <v>1</v>
      </c>
      <c r="Q305" s="66">
        <f>R305</f>
        <v>0.0038</v>
      </c>
      <c r="R305" s="66">
        <v>0.0038</v>
      </c>
      <c r="S305" s="66"/>
      <c r="T305" s="66">
        <f>U305</f>
        <v>0.0175</v>
      </c>
      <c r="U305" s="66">
        <v>0.0175</v>
      </c>
      <c r="V305" s="66"/>
      <c r="W305" s="47" t="s">
        <v>484</v>
      </c>
      <c r="X305" s="47" t="s">
        <v>485</v>
      </c>
      <c r="Y305" s="47" t="s">
        <v>48</v>
      </c>
      <c r="Z305" s="57" t="s">
        <v>54</v>
      </c>
      <c r="AA305" s="57"/>
      <c r="AB305" s="57"/>
    </row>
    <row r="306" s="4" customFormat="1" ht="54" customHeight="1" spans="1:28">
      <c r="A306" s="47">
        <v>2</v>
      </c>
      <c r="B306" s="48" t="s">
        <v>500</v>
      </c>
      <c r="C306" s="47" t="s">
        <v>46</v>
      </c>
      <c r="D306" s="42" t="s">
        <v>47</v>
      </c>
      <c r="E306" s="47" t="s">
        <v>56</v>
      </c>
      <c r="F306" s="49" t="s">
        <v>720</v>
      </c>
      <c r="G306" s="44">
        <v>7.5</v>
      </c>
      <c r="H306" s="44"/>
      <c r="I306" s="44"/>
      <c r="J306" s="44"/>
      <c r="K306" s="44"/>
      <c r="L306" s="57"/>
      <c r="M306" s="51" t="s">
        <v>719</v>
      </c>
      <c r="N306" s="51" t="s">
        <v>499</v>
      </c>
      <c r="O306" s="59">
        <v>1</v>
      </c>
      <c r="P306" s="59">
        <v>0</v>
      </c>
      <c r="Q306" s="66">
        <v>0.0012</v>
      </c>
      <c r="R306" s="66">
        <v>0.0012</v>
      </c>
      <c r="S306" s="66"/>
      <c r="T306" s="66">
        <v>0.0078</v>
      </c>
      <c r="U306" s="66">
        <v>0.0078</v>
      </c>
      <c r="V306" s="66"/>
      <c r="W306" s="47" t="s">
        <v>484</v>
      </c>
      <c r="X306" s="47" t="s">
        <v>485</v>
      </c>
      <c r="Y306" s="47" t="s">
        <v>56</v>
      </c>
      <c r="Z306" s="57" t="s">
        <v>58</v>
      </c>
      <c r="AA306" s="57"/>
      <c r="AB306" s="57"/>
    </row>
    <row r="307" s="4" customFormat="1" ht="54" customHeight="1" spans="1:28">
      <c r="A307" s="47">
        <v>3</v>
      </c>
      <c r="B307" s="48" t="s">
        <v>504</v>
      </c>
      <c r="C307" s="47" t="s">
        <v>46</v>
      </c>
      <c r="D307" s="42" t="s">
        <v>47</v>
      </c>
      <c r="E307" s="47" t="s">
        <v>60</v>
      </c>
      <c r="F307" s="49" t="s">
        <v>721</v>
      </c>
      <c r="G307" s="44">
        <v>116</v>
      </c>
      <c r="H307" s="44"/>
      <c r="I307" s="44"/>
      <c r="J307" s="44"/>
      <c r="K307" s="44"/>
      <c r="L307" s="57"/>
      <c r="M307" s="51" t="s">
        <v>719</v>
      </c>
      <c r="N307" s="51" t="s">
        <v>499</v>
      </c>
      <c r="O307" s="59">
        <v>3</v>
      </c>
      <c r="P307" s="59">
        <v>1</v>
      </c>
      <c r="Q307" s="66">
        <v>0.0053</v>
      </c>
      <c r="R307" s="66">
        <v>0.0053</v>
      </c>
      <c r="S307" s="66"/>
      <c r="T307" s="66">
        <v>0.0251</v>
      </c>
      <c r="U307" s="66">
        <v>0.0251</v>
      </c>
      <c r="V307" s="66"/>
      <c r="W307" s="47" t="s">
        <v>484</v>
      </c>
      <c r="X307" s="47" t="s">
        <v>485</v>
      </c>
      <c r="Y307" s="47" t="s">
        <v>60</v>
      </c>
      <c r="Z307" s="57" t="s">
        <v>62</v>
      </c>
      <c r="AA307" s="57"/>
      <c r="AB307" s="57"/>
    </row>
    <row r="308" s="4" customFormat="1" ht="54" customHeight="1" spans="1:28">
      <c r="A308" s="47">
        <v>4</v>
      </c>
      <c r="B308" s="48" t="s">
        <v>509</v>
      </c>
      <c r="C308" s="47" t="s">
        <v>46</v>
      </c>
      <c r="D308" s="42" t="s">
        <v>47</v>
      </c>
      <c r="E308" s="47" t="s">
        <v>68</v>
      </c>
      <c r="F308" s="49" t="s">
        <v>722</v>
      </c>
      <c r="G308" s="44">
        <v>8</v>
      </c>
      <c r="H308" s="44"/>
      <c r="I308" s="44"/>
      <c r="J308" s="44"/>
      <c r="K308" s="44"/>
      <c r="L308" s="57"/>
      <c r="M308" s="51" t="s">
        <v>719</v>
      </c>
      <c r="N308" s="51" t="s">
        <v>499</v>
      </c>
      <c r="O308" s="59">
        <v>1</v>
      </c>
      <c r="P308" s="59">
        <v>0</v>
      </c>
      <c r="Q308" s="66">
        <v>0.0005</v>
      </c>
      <c r="R308" s="66">
        <v>0.0005</v>
      </c>
      <c r="S308" s="66"/>
      <c r="T308" s="66">
        <v>0.0023</v>
      </c>
      <c r="U308" s="66">
        <v>0.0023</v>
      </c>
      <c r="V308" s="66"/>
      <c r="W308" s="47" t="s">
        <v>484</v>
      </c>
      <c r="X308" s="47" t="s">
        <v>485</v>
      </c>
      <c r="Y308" s="47" t="s">
        <v>68</v>
      </c>
      <c r="Z308" s="57" t="s">
        <v>70</v>
      </c>
      <c r="AA308" s="57"/>
      <c r="AB308" s="57"/>
    </row>
    <row r="309" s="4" customFormat="1" ht="61" customHeight="1" spans="1:28">
      <c r="A309" s="47">
        <v>5</v>
      </c>
      <c r="B309" s="48" t="s">
        <v>511</v>
      </c>
      <c r="C309" s="47" t="s">
        <v>46</v>
      </c>
      <c r="D309" s="42" t="s">
        <v>47</v>
      </c>
      <c r="E309" s="47" t="s">
        <v>72</v>
      </c>
      <c r="F309" s="49" t="s">
        <v>723</v>
      </c>
      <c r="G309" s="44">
        <v>30.5</v>
      </c>
      <c r="H309" s="44"/>
      <c r="I309" s="44"/>
      <c r="J309" s="44"/>
      <c r="K309" s="44"/>
      <c r="L309" s="57"/>
      <c r="M309" s="51" t="s">
        <v>719</v>
      </c>
      <c r="N309" s="51" t="s">
        <v>499</v>
      </c>
      <c r="O309" s="59">
        <v>0</v>
      </c>
      <c r="P309" s="59">
        <v>1</v>
      </c>
      <c r="Q309" s="66">
        <v>0.0006</v>
      </c>
      <c r="R309" s="66">
        <v>0.0006</v>
      </c>
      <c r="S309" s="66"/>
      <c r="T309" s="66">
        <v>0.0043</v>
      </c>
      <c r="U309" s="66">
        <v>0.0043</v>
      </c>
      <c r="V309" s="66"/>
      <c r="W309" s="47" t="s">
        <v>484</v>
      </c>
      <c r="X309" s="47" t="s">
        <v>485</v>
      </c>
      <c r="Y309" s="47" t="s">
        <v>72</v>
      </c>
      <c r="Z309" s="57" t="s">
        <v>74</v>
      </c>
      <c r="AA309" s="57"/>
      <c r="AB309" s="57"/>
    </row>
    <row r="310" s="4" customFormat="1" ht="59" customHeight="1" spans="1:28">
      <c r="A310" s="47">
        <v>6</v>
      </c>
      <c r="B310" s="48" t="s">
        <v>515</v>
      </c>
      <c r="C310" s="47" t="s">
        <v>46</v>
      </c>
      <c r="D310" s="42" t="s">
        <v>47</v>
      </c>
      <c r="E310" s="47" t="s">
        <v>80</v>
      </c>
      <c r="F310" s="49" t="s">
        <v>724</v>
      </c>
      <c r="G310" s="44">
        <v>69.5</v>
      </c>
      <c r="H310" s="44"/>
      <c r="I310" s="44"/>
      <c r="J310" s="44"/>
      <c r="K310" s="44"/>
      <c r="L310" s="57"/>
      <c r="M310" s="51" t="s">
        <v>719</v>
      </c>
      <c r="N310" s="51" t="s">
        <v>499</v>
      </c>
      <c r="O310" s="59">
        <v>4</v>
      </c>
      <c r="P310" s="59">
        <v>1</v>
      </c>
      <c r="Q310" s="66">
        <v>0.0042</v>
      </c>
      <c r="R310" s="66">
        <v>0.0042</v>
      </c>
      <c r="S310" s="66"/>
      <c r="T310" s="66">
        <v>0.0256</v>
      </c>
      <c r="U310" s="66">
        <v>0.0256</v>
      </c>
      <c r="V310" s="66"/>
      <c r="W310" s="47" t="s">
        <v>484</v>
      </c>
      <c r="X310" s="47" t="s">
        <v>485</v>
      </c>
      <c r="Y310" s="47" t="s">
        <v>80</v>
      </c>
      <c r="Z310" s="57" t="s">
        <v>82</v>
      </c>
      <c r="AA310" s="57"/>
      <c r="AB310" s="57"/>
    </row>
    <row r="311" s="4" customFormat="1" ht="54" customHeight="1" spans="1:28">
      <c r="A311" s="47">
        <v>7</v>
      </c>
      <c r="B311" s="48" t="s">
        <v>725</v>
      </c>
      <c r="C311" s="47" t="s">
        <v>46</v>
      </c>
      <c r="D311" s="42" t="s">
        <v>47</v>
      </c>
      <c r="E311" s="47" t="s">
        <v>123</v>
      </c>
      <c r="F311" s="49" t="s">
        <v>726</v>
      </c>
      <c r="G311" s="44">
        <v>15</v>
      </c>
      <c r="H311" s="44"/>
      <c r="I311" s="44"/>
      <c r="J311" s="44"/>
      <c r="K311" s="44"/>
      <c r="L311" s="57"/>
      <c r="M311" s="51" t="s">
        <v>719</v>
      </c>
      <c r="N311" s="51" t="s">
        <v>499</v>
      </c>
      <c r="O311" s="59">
        <v>0</v>
      </c>
      <c r="P311" s="59">
        <v>1</v>
      </c>
      <c r="Q311" s="66">
        <v>0.0027</v>
      </c>
      <c r="R311" s="66">
        <v>0.0027</v>
      </c>
      <c r="S311" s="66"/>
      <c r="T311" s="66">
        <v>0.0108</v>
      </c>
      <c r="U311" s="66">
        <v>0.0108</v>
      </c>
      <c r="V311" s="66"/>
      <c r="W311" s="47" t="s">
        <v>484</v>
      </c>
      <c r="X311" s="47" t="s">
        <v>485</v>
      </c>
      <c r="Y311" s="47" t="s">
        <v>123</v>
      </c>
      <c r="Z311" s="57" t="s">
        <v>125</v>
      </c>
      <c r="AA311" s="57"/>
      <c r="AB311" s="57"/>
    </row>
    <row r="312" s="4" customFormat="1" ht="69" customHeight="1" spans="1:28">
      <c r="A312" s="47">
        <v>8</v>
      </c>
      <c r="B312" s="48" t="s">
        <v>727</v>
      </c>
      <c r="C312" s="47" t="s">
        <v>46</v>
      </c>
      <c r="D312" s="42" t="s">
        <v>47</v>
      </c>
      <c r="E312" s="47" t="s">
        <v>76</v>
      </c>
      <c r="F312" s="49" t="s">
        <v>728</v>
      </c>
      <c r="G312" s="44">
        <v>67.5</v>
      </c>
      <c r="H312" s="44"/>
      <c r="I312" s="44"/>
      <c r="J312" s="44"/>
      <c r="K312" s="44"/>
      <c r="L312" s="57"/>
      <c r="M312" s="51" t="s">
        <v>264</v>
      </c>
      <c r="N312" s="51" t="s">
        <v>264</v>
      </c>
      <c r="O312" s="59">
        <v>7</v>
      </c>
      <c r="P312" s="59">
        <v>2</v>
      </c>
      <c r="Q312" s="66">
        <v>0.098</v>
      </c>
      <c r="R312" s="66">
        <v>0.098</v>
      </c>
      <c r="S312" s="66"/>
      <c r="T312" s="66">
        <v>0.0486</v>
      </c>
      <c r="U312" s="66">
        <v>0.0486</v>
      </c>
      <c r="V312" s="66"/>
      <c r="W312" s="47" t="s">
        <v>484</v>
      </c>
      <c r="X312" s="47" t="s">
        <v>485</v>
      </c>
      <c r="Y312" s="47" t="s">
        <v>76</v>
      </c>
      <c r="Z312" s="57" t="s">
        <v>78</v>
      </c>
      <c r="AA312" s="57"/>
      <c r="AB312" s="57"/>
    </row>
    <row r="313" s="4" customFormat="1" ht="54" customHeight="1" spans="1:28">
      <c r="A313" s="47">
        <v>9</v>
      </c>
      <c r="B313" s="48" t="s">
        <v>520</v>
      </c>
      <c r="C313" s="47" t="s">
        <v>46</v>
      </c>
      <c r="D313" s="42" t="s">
        <v>47</v>
      </c>
      <c r="E313" s="47" t="s">
        <v>88</v>
      </c>
      <c r="F313" s="49" t="s">
        <v>729</v>
      </c>
      <c r="G313" s="44">
        <v>7.5</v>
      </c>
      <c r="H313" s="44"/>
      <c r="I313" s="44"/>
      <c r="J313" s="44"/>
      <c r="K313" s="44"/>
      <c r="L313" s="57"/>
      <c r="M313" s="51" t="s">
        <v>719</v>
      </c>
      <c r="N313" s="51" t="s">
        <v>499</v>
      </c>
      <c r="O313" s="59">
        <v>1</v>
      </c>
      <c r="P313" s="59">
        <v>1</v>
      </c>
      <c r="Q313" s="66">
        <v>0.0011</v>
      </c>
      <c r="R313" s="66">
        <v>0.0011</v>
      </c>
      <c r="S313" s="66"/>
      <c r="T313" s="66">
        <v>0.0054</v>
      </c>
      <c r="U313" s="66">
        <v>0.0054</v>
      </c>
      <c r="V313" s="66"/>
      <c r="W313" s="47" t="s">
        <v>484</v>
      </c>
      <c r="X313" s="47" t="s">
        <v>485</v>
      </c>
      <c r="Y313" s="47" t="s">
        <v>88</v>
      </c>
      <c r="Z313" s="57" t="s">
        <v>90</v>
      </c>
      <c r="AA313" s="57"/>
      <c r="AB313" s="57"/>
    </row>
    <row r="314" s="4" customFormat="1" ht="54" customHeight="1" spans="1:28">
      <c r="A314" s="47">
        <v>10</v>
      </c>
      <c r="B314" s="48" t="s">
        <v>522</v>
      </c>
      <c r="C314" s="47" t="s">
        <v>46</v>
      </c>
      <c r="D314" s="42" t="s">
        <v>47</v>
      </c>
      <c r="E314" s="47" t="s">
        <v>92</v>
      </c>
      <c r="F314" s="49" t="s">
        <v>730</v>
      </c>
      <c r="G314" s="44">
        <v>16</v>
      </c>
      <c r="H314" s="44"/>
      <c r="I314" s="44"/>
      <c r="J314" s="44"/>
      <c r="K314" s="44"/>
      <c r="L314" s="57"/>
      <c r="M314" s="51" t="s">
        <v>719</v>
      </c>
      <c r="N314" s="51" t="s">
        <v>499</v>
      </c>
      <c r="O314" s="59">
        <v>0</v>
      </c>
      <c r="P314" s="59">
        <v>1</v>
      </c>
      <c r="Q314" s="66">
        <v>0.0001</v>
      </c>
      <c r="R314" s="66">
        <v>0.0001</v>
      </c>
      <c r="S314" s="66"/>
      <c r="T314" s="66">
        <v>0.0004</v>
      </c>
      <c r="U314" s="66">
        <v>0.0004</v>
      </c>
      <c r="V314" s="66"/>
      <c r="W314" s="47" t="s">
        <v>484</v>
      </c>
      <c r="X314" s="47" t="s">
        <v>485</v>
      </c>
      <c r="Y314" s="47" t="s">
        <v>92</v>
      </c>
      <c r="Z314" s="57" t="s">
        <v>94</v>
      </c>
      <c r="AA314" s="57"/>
      <c r="AB314" s="57"/>
    </row>
    <row r="315" s="4" customFormat="1" ht="54" customHeight="1" spans="1:28">
      <c r="A315" s="47">
        <v>11</v>
      </c>
      <c r="B315" s="48" t="s">
        <v>524</v>
      </c>
      <c r="C315" s="47" t="s">
        <v>46</v>
      </c>
      <c r="D315" s="42" t="s">
        <v>47</v>
      </c>
      <c r="E315" s="47" t="s">
        <v>96</v>
      </c>
      <c r="F315" s="49" t="s">
        <v>731</v>
      </c>
      <c r="G315" s="44">
        <v>1</v>
      </c>
      <c r="H315" s="44"/>
      <c r="I315" s="44"/>
      <c r="J315" s="44"/>
      <c r="K315" s="44"/>
      <c r="L315" s="57"/>
      <c r="M315" s="51" t="s">
        <v>719</v>
      </c>
      <c r="N315" s="51" t="s">
        <v>499</v>
      </c>
      <c r="O315" s="59"/>
      <c r="P315" s="59">
        <v>1</v>
      </c>
      <c r="Q315" s="66">
        <v>0.0002</v>
      </c>
      <c r="R315" s="66">
        <v>0.0002</v>
      </c>
      <c r="S315" s="66"/>
      <c r="T315" s="66">
        <v>0.0007</v>
      </c>
      <c r="U315" s="66">
        <v>0.0007</v>
      </c>
      <c r="V315" s="66"/>
      <c r="W315" s="47" t="s">
        <v>484</v>
      </c>
      <c r="X315" s="47" t="s">
        <v>485</v>
      </c>
      <c r="Y315" s="47" t="s">
        <v>96</v>
      </c>
      <c r="Z315" s="57" t="s">
        <v>98</v>
      </c>
      <c r="AA315" s="57"/>
      <c r="AB315" s="57"/>
    </row>
    <row r="316" s="4" customFormat="1" ht="54" customHeight="1" spans="1:28">
      <c r="A316" s="47">
        <v>12</v>
      </c>
      <c r="B316" s="48" t="s">
        <v>732</v>
      </c>
      <c r="C316" s="47" t="s">
        <v>46</v>
      </c>
      <c r="D316" s="42" t="s">
        <v>47</v>
      </c>
      <c r="E316" s="47" t="s">
        <v>133</v>
      </c>
      <c r="F316" s="49" t="s">
        <v>733</v>
      </c>
      <c r="G316" s="44">
        <v>1.5</v>
      </c>
      <c r="H316" s="44"/>
      <c r="I316" s="44"/>
      <c r="J316" s="44"/>
      <c r="K316" s="44"/>
      <c r="L316" s="57"/>
      <c r="M316" s="51" t="s">
        <v>734</v>
      </c>
      <c r="N316" s="51" t="s">
        <v>499</v>
      </c>
      <c r="O316" s="59">
        <v>1</v>
      </c>
      <c r="P316" s="59"/>
      <c r="Q316" s="66">
        <v>0.0001</v>
      </c>
      <c r="R316" s="66">
        <v>0.0001</v>
      </c>
      <c r="S316" s="66"/>
      <c r="T316" s="66">
        <v>0.0006</v>
      </c>
      <c r="U316" s="66">
        <v>0.0006</v>
      </c>
      <c r="V316" s="66"/>
      <c r="W316" s="47" t="s">
        <v>484</v>
      </c>
      <c r="X316" s="47" t="s">
        <v>485</v>
      </c>
      <c r="Y316" s="47" t="s">
        <v>133</v>
      </c>
      <c r="Z316" s="57" t="s">
        <v>135</v>
      </c>
      <c r="AA316" s="57"/>
      <c r="AB316" s="57"/>
    </row>
    <row r="317" s="4" customFormat="1" ht="54" customHeight="1" spans="1:28">
      <c r="A317" s="47">
        <v>13</v>
      </c>
      <c r="B317" s="48" t="s">
        <v>526</v>
      </c>
      <c r="C317" s="47" t="s">
        <v>46</v>
      </c>
      <c r="D317" s="42" t="s">
        <v>47</v>
      </c>
      <c r="E317" s="47" t="s">
        <v>100</v>
      </c>
      <c r="F317" s="49" t="s">
        <v>735</v>
      </c>
      <c r="G317" s="44">
        <v>12.5</v>
      </c>
      <c r="H317" s="44"/>
      <c r="I317" s="44"/>
      <c r="J317" s="44"/>
      <c r="K317" s="44"/>
      <c r="L317" s="57"/>
      <c r="M317" s="51" t="s">
        <v>719</v>
      </c>
      <c r="N317" s="51" t="s">
        <v>499</v>
      </c>
      <c r="O317" s="59">
        <v>3</v>
      </c>
      <c r="P317" s="59">
        <v>2</v>
      </c>
      <c r="Q317" s="66">
        <v>0.0025</v>
      </c>
      <c r="R317" s="66">
        <v>0.0025</v>
      </c>
      <c r="S317" s="66"/>
      <c r="T317" s="66">
        <v>0.015</v>
      </c>
      <c r="U317" s="66">
        <v>0.015</v>
      </c>
      <c r="V317" s="66"/>
      <c r="W317" s="47" t="s">
        <v>484</v>
      </c>
      <c r="X317" s="47" t="s">
        <v>485</v>
      </c>
      <c r="Y317" s="47" t="s">
        <v>100</v>
      </c>
      <c r="Z317" s="57" t="s">
        <v>102</v>
      </c>
      <c r="AA317" s="57"/>
      <c r="AB317" s="57"/>
    </row>
    <row r="318" s="4" customFormat="1" ht="66" customHeight="1" spans="1:28">
      <c r="A318" s="45">
        <v>2.3</v>
      </c>
      <c r="B318" s="43" t="s">
        <v>528</v>
      </c>
      <c r="C318" s="47"/>
      <c r="D318" s="42"/>
      <c r="E318" s="41"/>
      <c r="F318" s="46" t="s">
        <v>736</v>
      </c>
      <c r="G318" s="44">
        <f>SUM(G319:G333)</f>
        <v>757.4</v>
      </c>
      <c r="H318" s="44">
        <v>757.4</v>
      </c>
      <c r="I318" s="44"/>
      <c r="J318" s="44"/>
      <c r="K318" s="44"/>
      <c r="L318" s="57" t="s">
        <v>737</v>
      </c>
      <c r="M318" s="41"/>
      <c r="N318" s="41"/>
      <c r="O318" s="91">
        <f t="shared" ref="O318:V318" si="76">SUM(O319:O333)</f>
        <v>69</v>
      </c>
      <c r="P318" s="91">
        <f t="shared" si="76"/>
        <v>39</v>
      </c>
      <c r="Q318" s="66">
        <f t="shared" si="76"/>
        <v>0.201</v>
      </c>
      <c r="R318" s="66">
        <f t="shared" si="76"/>
        <v>0.201</v>
      </c>
      <c r="S318" s="66">
        <f t="shared" si="76"/>
        <v>0</v>
      </c>
      <c r="T318" s="66">
        <f t="shared" si="76"/>
        <v>0.925</v>
      </c>
      <c r="U318" s="66">
        <f t="shared" si="76"/>
        <v>1.1122</v>
      </c>
      <c r="V318" s="66">
        <f t="shared" si="76"/>
        <v>0</v>
      </c>
      <c r="W318" s="47"/>
      <c r="X318" s="45"/>
      <c r="Y318" s="45"/>
      <c r="Z318" s="57"/>
      <c r="AA318" s="57"/>
      <c r="AB318" s="57"/>
    </row>
    <row r="319" s="4" customFormat="1" ht="54" customHeight="1" spans="1:28">
      <c r="A319" s="47">
        <v>1</v>
      </c>
      <c r="B319" s="48" t="s">
        <v>531</v>
      </c>
      <c r="C319" s="47" t="s">
        <v>46</v>
      </c>
      <c r="D319" s="42" t="s">
        <v>47</v>
      </c>
      <c r="E319" s="47" t="s">
        <v>48</v>
      </c>
      <c r="F319" s="49" t="s">
        <v>738</v>
      </c>
      <c r="G319" s="44">
        <v>64.2</v>
      </c>
      <c r="H319" s="44"/>
      <c r="I319" s="44"/>
      <c r="J319" s="44"/>
      <c r="K319" s="44"/>
      <c r="L319" s="57"/>
      <c r="M319" s="57" t="s">
        <v>533</v>
      </c>
      <c r="N319" s="57" t="s">
        <v>739</v>
      </c>
      <c r="O319" s="59">
        <v>8</v>
      </c>
      <c r="P319" s="59">
        <v>7</v>
      </c>
      <c r="Q319" s="66">
        <v>0.0089</v>
      </c>
      <c r="R319" s="66">
        <v>0.0089</v>
      </c>
      <c r="S319" s="66"/>
      <c r="T319" s="66">
        <v>0.0235</v>
      </c>
      <c r="U319" s="66">
        <v>0.0235</v>
      </c>
      <c r="V319" s="66"/>
      <c r="W319" s="47" t="s">
        <v>484</v>
      </c>
      <c r="X319" s="47" t="s">
        <v>485</v>
      </c>
      <c r="Y319" s="47" t="s">
        <v>48</v>
      </c>
      <c r="Z319" s="57" t="s">
        <v>54</v>
      </c>
      <c r="AA319" s="57"/>
      <c r="AB319" s="57"/>
    </row>
    <row r="320" s="4" customFormat="1" ht="66" customHeight="1" spans="1:28">
      <c r="A320" s="47">
        <v>2</v>
      </c>
      <c r="B320" s="48" t="s">
        <v>535</v>
      </c>
      <c r="C320" s="47" t="s">
        <v>46</v>
      </c>
      <c r="D320" s="42" t="s">
        <v>47</v>
      </c>
      <c r="E320" s="47" t="s">
        <v>56</v>
      </c>
      <c r="F320" s="49" t="s">
        <v>740</v>
      </c>
      <c r="G320" s="44">
        <v>24.4</v>
      </c>
      <c r="H320" s="44"/>
      <c r="I320" s="44"/>
      <c r="J320" s="44"/>
      <c r="K320" s="44"/>
      <c r="L320" s="57"/>
      <c r="M320" s="57" t="s">
        <v>533</v>
      </c>
      <c r="N320" s="57" t="s">
        <v>739</v>
      </c>
      <c r="O320" s="59">
        <v>0</v>
      </c>
      <c r="P320" s="59">
        <v>1</v>
      </c>
      <c r="Q320" s="66">
        <v>0.0609</v>
      </c>
      <c r="R320" s="66">
        <v>0.0609</v>
      </c>
      <c r="S320" s="66"/>
      <c r="T320" s="66">
        <v>0.2718</v>
      </c>
      <c r="U320" s="66">
        <v>0.2718</v>
      </c>
      <c r="V320" s="66"/>
      <c r="W320" s="47" t="s">
        <v>484</v>
      </c>
      <c r="X320" s="47" t="s">
        <v>485</v>
      </c>
      <c r="Y320" s="47" t="s">
        <v>56</v>
      </c>
      <c r="Z320" s="57" t="s">
        <v>58</v>
      </c>
      <c r="AA320" s="57"/>
      <c r="AB320" s="57"/>
    </row>
    <row r="321" s="4" customFormat="1" ht="80" customHeight="1" spans="1:28">
      <c r="A321" s="47">
        <v>3</v>
      </c>
      <c r="B321" s="48" t="s">
        <v>537</v>
      </c>
      <c r="C321" s="47" t="s">
        <v>46</v>
      </c>
      <c r="D321" s="42" t="s">
        <v>47</v>
      </c>
      <c r="E321" s="47" t="s">
        <v>60</v>
      </c>
      <c r="F321" s="49" t="s">
        <v>741</v>
      </c>
      <c r="G321" s="44">
        <v>155</v>
      </c>
      <c r="H321" s="44"/>
      <c r="I321" s="44"/>
      <c r="J321" s="44"/>
      <c r="K321" s="44"/>
      <c r="L321" s="57"/>
      <c r="M321" s="57" t="s">
        <v>533</v>
      </c>
      <c r="N321" s="57" t="s">
        <v>739</v>
      </c>
      <c r="O321" s="59">
        <v>12</v>
      </c>
      <c r="P321" s="59">
        <v>6</v>
      </c>
      <c r="Q321" s="66">
        <v>0.0356</v>
      </c>
      <c r="R321" s="66">
        <v>0.0356</v>
      </c>
      <c r="S321" s="66"/>
      <c r="T321" s="66">
        <v>0.1679</v>
      </c>
      <c r="U321" s="66">
        <v>0.1679</v>
      </c>
      <c r="V321" s="66"/>
      <c r="W321" s="47" t="s">
        <v>484</v>
      </c>
      <c r="X321" s="47" t="s">
        <v>485</v>
      </c>
      <c r="Y321" s="47" t="s">
        <v>60</v>
      </c>
      <c r="Z321" s="57" t="s">
        <v>62</v>
      </c>
      <c r="AA321" s="57"/>
      <c r="AB321" s="57"/>
    </row>
    <row r="322" s="4" customFormat="1" ht="54" customHeight="1" spans="1:28">
      <c r="A322" s="47">
        <v>4</v>
      </c>
      <c r="B322" s="48" t="s">
        <v>742</v>
      </c>
      <c r="C322" s="47" t="s">
        <v>46</v>
      </c>
      <c r="D322" s="42" t="s">
        <v>47</v>
      </c>
      <c r="E322" s="47" t="s">
        <v>64</v>
      </c>
      <c r="F322" s="49" t="s">
        <v>743</v>
      </c>
      <c r="G322" s="44">
        <v>8</v>
      </c>
      <c r="H322" s="44"/>
      <c r="I322" s="44"/>
      <c r="J322" s="44"/>
      <c r="K322" s="44"/>
      <c r="L322" s="57"/>
      <c r="M322" s="57" t="s">
        <v>176</v>
      </c>
      <c r="N322" s="57" t="s">
        <v>739</v>
      </c>
      <c r="O322" s="59">
        <v>1</v>
      </c>
      <c r="P322" s="59"/>
      <c r="Q322" s="66">
        <v>0.0019</v>
      </c>
      <c r="R322" s="66">
        <v>0.0019</v>
      </c>
      <c r="S322" s="66"/>
      <c r="T322" s="66">
        <v>0.0122</v>
      </c>
      <c r="U322" s="66">
        <v>0.0122</v>
      </c>
      <c r="V322" s="66"/>
      <c r="W322" s="47" t="s">
        <v>484</v>
      </c>
      <c r="X322" s="47" t="s">
        <v>485</v>
      </c>
      <c r="Y322" s="47" t="s">
        <v>64</v>
      </c>
      <c r="Z322" s="57" t="s">
        <v>66</v>
      </c>
      <c r="AA322" s="57"/>
      <c r="AB322" s="57"/>
    </row>
    <row r="323" s="4" customFormat="1" ht="76" customHeight="1" spans="1:28">
      <c r="A323" s="47">
        <v>5</v>
      </c>
      <c r="B323" s="48" t="s">
        <v>744</v>
      </c>
      <c r="C323" s="47" t="s">
        <v>46</v>
      </c>
      <c r="D323" s="42" t="s">
        <v>47</v>
      </c>
      <c r="E323" s="47" t="s">
        <v>68</v>
      </c>
      <c r="F323" s="49" t="s">
        <v>745</v>
      </c>
      <c r="G323" s="44">
        <v>86.8</v>
      </c>
      <c r="H323" s="44"/>
      <c r="I323" s="44"/>
      <c r="J323" s="44"/>
      <c r="K323" s="44"/>
      <c r="L323" s="57"/>
      <c r="M323" s="57" t="s">
        <v>533</v>
      </c>
      <c r="N323" s="57" t="s">
        <v>739</v>
      </c>
      <c r="O323" s="59">
        <v>13</v>
      </c>
      <c r="P323" s="59">
        <v>0</v>
      </c>
      <c r="Q323" s="66">
        <v>0.0195</v>
      </c>
      <c r="R323" s="66">
        <v>0.0195</v>
      </c>
      <c r="S323" s="66"/>
      <c r="T323" s="66">
        <v>0.0866</v>
      </c>
      <c r="U323" s="66">
        <v>0.0866</v>
      </c>
      <c r="V323" s="66"/>
      <c r="W323" s="47" t="s">
        <v>484</v>
      </c>
      <c r="X323" s="47" t="s">
        <v>485</v>
      </c>
      <c r="Y323" s="47" t="s">
        <v>68</v>
      </c>
      <c r="Z323" s="57" t="s">
        <v>70</v>
      </c>
      <c r="AA323" s="57"/>
      <c r="AB323" s="57"/>
    </row>
    <row r="324" s="4" customFormat="1" ht="76" customHeight="1" spans="1:28">
      <c r="A324" s="47">
        <v>6</v>
      </c>
      <c r="B324" s="48" t="s">
        <v>541</v>
      </c>
      <c r="C324" s="47" t="s">
        <v>46</v>
      </c>
      <c r="D324" s="42" t="s">
        <v>47</v>
      </c>
      <c r="E324" s="47" t="s">
        <v>72</v>
      </c>
      <c r="F324" s="49" t="s">
        <v>746</v>
      </c>
      <c r="G324" s="44">
        <v>39.8</v>
      </c>
      <c r="H324" s="44"/>
      <c r="I324" s="44"/>
      <c r="J324" s="44"/>
      <c r="K324" s="44"/>
      <c r="L324" s="57"/>
      <c r="M324" s="57" t="s">
        <v>533</v>
      </c>
      <c r="N324" s="57" t="s">
        <v>739</v>
      </c>
      <c r="O324" s="59">
        <v>2</v>
      </c>
      <c r="P324" s="59">
        <v>11</v>
      </c>
      <c r="Q324" s="66">
        <v>0.0116</v>
      </c>
      <c r="R324" s="66">
        <v>0.0116</v>
      </c>
      <c r="S324" s="66"/>
      <c r="T324" s="66">
        <v>0.0628</v>
      </c>
      <c r="U324" s="66">
        <v>0.0628</v>
      </c>
      <c r="V324" s="66"/>
      <c r="W324" s="47" t="s">
        <v>484</v>
      </c>
      <c r="X324" s="47" t="s">
        <v>485</v>
      </c>
      <c r="Y324" s="47" t="s">
        <v>72</v>
      </c>
      <c r="Z324" s="57" t="s">
        <v>74</v>
      </c>
      <c r="AA324" s="57"/>
      <c r="AB324" s="57"/>
    </row>
    <row r="325" s="4" customFormat="1" ht="76" customHeight="1" spans="1:28">
      <c r="A325" s="47">
        <v>7</v>
      </c>
      <c r="B325" s="48" t="s">
        <v>543</v>
      </c>
      <c r="C325" s="47" t="s">
        <v>46</v>
      </c>
      <c r="D325" s="42" t="s">
        <v>47</v>
      </c>
      <c r="E325" s="47" t="s">
        <v>76</v>
      </c>
      <c r="F325" s="49" t="s">
        <v>747</v>
      </c>
      <c r="G325" s="44">
        <v>74.6</v>
      </c>
      <c r="H325" s="44"/>
      <c r="I325" s="44"/>
      <c r="J325" s="44"/>
      <c r="K325" s="44"/>
      <c r="L325" s="57"/>
      <c r="M325" s="57" t="s">
        <v>533</v>
      </c>
      <c r="N325" s="57" t="s">
        <v>739</v>
      </c>
      <c r="O325" s="59">
        <v>2</v>
      </c>
      <c r="P325" s="59">
        <v>0</v>
      </c>
      <c r="Q325" s="66">
        <v>0.002</v>
      </c>
      <c r="R325" s="66">
        <v>0.002</v>
      </c>
      <c r="S325" s="66"/>
      <c r="T325" s="66">
        <v>0.012</v>
      </c>
      <c r="U325" s="66">
        <v>0.012</v>
      </c>
      <c r="V325" s="66"/>
      <c r="W325" s="47" t="s">
        <v>484</v>
      </c>
      <c r="X325" s="47" t="s">
        <v>485</v>
      </c>
      <c r="Y325" s="47" t="s">
        <v>76</v>
      </c>
      <c r="Z325" s="57" t="s">
        <v>78</v>
      </c>
      <c r="AA325" s="57"/>
      <c r="AB325" s="57"/>
    </row>
    <row r="326" s="4" customFormat="1" ht="76" customHeight="1" spans="1:28">
      <c r="A326" s="47">
        <v>8</v>
      </c>
      <c r="B326" s="48" t="s">
        <v>547</v>
      </c>
      <c r="C326" s="47" t="s">
        <v>46</v>
      </c>
      <c r="D326" s="42" t="s">
        <v>47</v>
      </c>
      <c r="E326" s="47" t="s">
        <v>123</v>
      </c>
      <c r="F326" s="49" t="s">
        <v>748</v>
      </c>
      <c r="G326" s="44">
        <v>39</v>
      </c>
      <c r="H326" s="44"/>
      <c r="I326" s="44"/>
      <c r="J326" s="44"/>
      <c r="K326" s="44"/>
      <c r="L326" s="57"/>
      <c r="M326" s="57" t="s">
        <v>533</v>
      </c>
      <c r="N326" s="57" t="s">
        <v>749</v>
      </c>
      <c r="O326" s="59">
        <v>4</v>
      </c>
      <c r="P326" s="59">
        <v>2</v>
      </c>
      <c r="Q326" s="66">
        <v>0.0122</v>
      </c>
      <c r="R326" s="66">
        <v>0.0122</v>
      </c>
      <c r="S326" s="66"/>
      <c r="T326" s="66">
        <v>0.064</v>
      </c>
      <c r="U326" s="66">
        <v>0.064</v>
      </c>
      <c r="V326" s="66"/>
      <c r="W326" s="47" t="s">
        <v>484</v>
      </c>
      <c r="X326" s="47" t="s">
        <v>485</v>
      </c>
      <c r="Y326" s="47" t="s">
        <v>123</v>
      </c>
      <c r="Z326" s="57" t="s">
        <v>125</v>
      </c>
      <c r="AA326" s="57"/>
      <c r="AB326" s="57"/>
    </row>
    <row r="327" s="4" customFormat="1" ht="63" customHeight="1" spans="1:28">
      <c r="A327" s="47">
        <v>9</v>
      </c>
      <c r="B327" s="48" t="s">
        <v>545</v>
      </c>
      <c r="C327" s="47" t="s">
        <v>46</v>
      </c>
      <c r="D327" s="42" t="s">
        <v>47</v>
      </c>
      <c r="E327" s="47" t="s">
        <v>80</v>
      </c>
      <c r="F327" s="49" t="s">
        <v>750</v>
      </c>
      <c r="G327" s="44">
        <v>76.4</v>
      </c>
      <c r="H327" s="44"/>
      <c r="I327" s="44"/>
      <c r="J327" s="44"/>
      <c r="K327" s="44"/>
      <c r="L327" s="57"/>
      <c r="M327" s="57" t="s">
        <v>533</v>
      </c>
      <c r="N327" s="57" t="s">
        <v>739</v>
      </c>
      <c r="O327" s="59">
        <v>10</v>
      </c>
      <c r="P327" s="59">
        <v>3</v>
      </c>
      <c r="Q327" s="66">
        <v>0.0179</v>
      </c>
      <c r="R327" s="66">
        <v>0.0179</v>
      </c>
      <c r="S327" s="66"/>
      <c r="T327" s="66">
        <v>0.0852</v>
      </c>
      <c r="U327" s="66">
        <v>0.0852</v>
      </c>
      <c r="V327" s="66"/>
      <c r="W327" s="47" t="s">
        <v>484</v>
      </c>
      <c r="X327" s="47" t="s">
        <v>485</v>
      </c>
      <c r="Y327" s="47" t="s">
        <v>80</v>
      </c>
      <c r="Z327" s="57" t="s">
        <v>82</v>
      </c>
      <c r="AA327" s="57"/>
      <c r="AB327" s="57"/>
    </row>
    <row r="328" s="4" customFormat="1" ht="54" customHeight="1" spans="1:28">
      <c r="A328" s="47">
        <v>10</v>
      </c>
      <c r="B328" s="48" t="s">
        <v>549</v>
      </c>
      <c r="C328" s="47" t="s">
        <v>46</v>
      </c>
      <c r="D328" s="42" t="s">
        <v>47</v>
      </c>
      <c r="E328" s="47" t="s">
        <v>84</v>
      </c>
      <c r="F328" s="49" t="s">
        <v>751</v>
      </c>
      <c r="G328" s="44">
        <v>18</v>
      </c>
      <c r="H328" s="44"/>
      <c r="I328" s="44"/>
      <c r="J328" s="44"/>
      <c r="K328" s="44"/>
      <c r="L328" s="57"/>
      <c r="M328" s="57" t="s">
        <v>533</v>
      </c>
      <c r="N328" s="57" t="s">
        <v>739</v>
      </c>
      <c r="O328" s="59">
        <v>2</v>
      </c>
      <c r="P328" s="59">
        <v>1</v>
      </c>
      <c r="Q328" s="66">
        <v>0.004</v>
      </c>
      <c r="R328" s="66">
        <v>0.004</v>
      </c>
      <c r="S328" s="66"/>
      <c r="T328" s="66">
        <v>0.0208</v>
      </c>
      <c r="U328" s="66">
        <v>0.208</v>
      </c>
      <c r="V328" s="66"/>
      <c r="W328" s="47" t="s">
        <v>484</v>
      </c>
      <c r="X328" s="47" t="s">
        <v>485</v>
      </c>
      <c r="Y328" s="47" t="s">
        <v>84</v>
      </c>
      <c r="Z328" s="57" t="s">
        <v>86</v>
      </c>
      <c r="AA328" s="57"/>
      <c r="AB328" s="57"/>
    </row>
    <row r="329" s="4" customFormat="1" ht="54" customHeight="1" spans="1:28">
      <c r="A329" s="47">
        <v>11</v>
      </c>
      <c r="B329" s="48" t="s">
        <v>551</v>
      </c>
      <c r="C329" s="47" t="s">
        <v>46</v>
      </c>
      <c r="D329" s="42" t="s">
        <v>47</v>
      </c>
      <c r="E329" s="47" t="s">
        <v>88</v>
      </c>
      <c r="F329" s="49" t="s">
        <v>752</v>
      </c>
      <c r="G329" s="44">
        <v>17.4</v>
      </c>
      <c r="H329" s="44"/>
      <c r="I329" s="44"/>
      <c r="J329" s="44"/>
      <c r="K329" s="44"/>
      <c r="L329" s="57"/>
      <c r="M329" s="57" t="s">
        <v>533</v>
      </c>
      <c r="N329" s="57" t="s">
        <v>739</v>
      </c>
      <c r="O329" s="59">
        <v>2</v>
      </c>
      <c r="P329" s="59">
        <v>1</v>
      </c>
      <c r="Q329" s="66">
        <v>0.0042</v>
      </c>
      <c r="R329" s="66">
        <v>0.0042</v>
      </c>
      <c r="S329" s="66"/>
      <c r="T329" s="66">
        <v>0.0201</v>
      </c>
      <c r="U329" s="66">
        <v>0.0201</v>
      </c>
      <c r="V329" s="66"/>
      <c r="W329" s="47" t="s">
        <v>484</v>
      </c>
      <c r="X329" s="47" t="s">
        <v>485</v>
      </c>
      <c r="Y329" s="47" t="s">
        <v>88</v>
      </c>
      <c r="Z329" s="57" t="s">
        <v>90</v>
      </c>
      <c r="AA329" s="57"/>
      <c r="AB329" s="57"/>
    </row>
    <row r="330" s="4" customFormat="1" ht="54" customHeight="1" spans="1:28">
      <c r="A330" s="47">
        <v>12</v>
      </c>
      <c r="B330" s="48" t="s">
        <v>553</v>
      </c>
      <c r="C330" s="47" t="s">
        <v>46</v>
      </c>
      <c r="D330" s="42" t="s">
        <v>47</v>
      </c>
      <c r="E330" s="47" t="s">
        <v>92</v>
      </c>
      <c r="F330" s="49" t="s">
        <v>753</v>
      </c>
      <c r="G330" s="44">
        <v>53.4</v>
      </c>
      <c r="H330" s="44"/>
      <c r="I330" s="44"/>
      <c r="J330" s="44"/>
      <c r="K330" s="44"/>
      <c r="L330" s="57"/>
      <c r="M330" s="57" t="s">
        <v>533</v>
      </c>
      <c r="N330" s="57" t="s">
        <v>739</v>
      </c>
      <c r="O330" s="59">
        <v>1</v>
      </c>
      <c r="P330" s="59">
        <v>2</v>
      </c>
      <c r="Q330" s="66">
        <v>0.007</v>
      </c>
      <c r="R330" s="66">
        <v>0.007</v>
      </c>
      <c r="S330" s="66"/>
      <c r="T330" s="66">
        <v>0.0228</v>
      </c>
      <c r="U330" s="66">
        <v>0.0228</v>
      </c>
      <c r="V330" s="66"/>
      <c r="W330" s="47" t="s">
        <v>484</v>
      </c>
      <c r="X330" s="47" t="s">
        <v>485</v>
      </c>
      <c r="Y330" s="47" t="s">
        <v>92</v>
      </c>
      <c r="Z330" s="57" t="s">
        <v>94</v>
      </c>
      <c r="AA330" s="57"/>
      <c r="AB330" s="57"/>
    </row>
    <row r="331" s="4" customFormat="1" ht="54" customHeight="1" spans="1:28">
      <c r="A331" s="47">
        <v>13</v>
      </c>
      <c r="B331" s="48" t="s">
        <v>555</v>
      </c>
      <c r="C331" s="47" t="s">
        <v>46</v>
      </c>
      <c r="D331" s="42" t="s">
        <v>47</v>
      </c>
      <c r="E331" s="47" t="s">
        <v>96</v>
      </c>
      <c r="F331" s="49" t="s">
        <v>754</v>
      </c>
      <c r="G331" s="44">
        <v>25.8</v>
      </c>
      <c r="H331" s="44"/>
      <c r="I331" s="44"/>
      <c r="J331" s="44"/>
      <c r="K331" s="44"/>
      <c r="L331" s="57"/>
      <c r="M331" s="57" t="s">
        <v>533</v>
      </c>
      <c r="N331" s="57" t="s">
        <v>739</v>
      </c>
      <c r="O331" s="59">
        <v>2</v>
      </c>
      <c r="P331" s="59">
        <v>2</v>
      </c>
      <c r="Q331" s="66">
        <v>0.0087</v>
      </c>
      <c r="R331" s="66">
        <v>0.0087</v>
      </c>
      <c r="S331" s="66"/>
      <c r="T331" s="66">
        <v>0.0459</v>
      </c>
      <c r="U331" s="66">
        <v>0.0459</v>
      </c>
      <c r="V331" s="66"/>
      <c r="W331" s="47" t="s">
        <v>484</v>
      </c>
      <c r="X331" s="47" t="s">
        <v>485</v>
      </c>
      <c r="Y331" s="47" t="s">
        <v>96</v>
      </c>
      <c r="Z331" s="57" t="s">
        <v>98</v>
      </c>
      <c r="AA331" s="57"/>
      <c r="AB331" s="57"/>
    </row>
    <row r="332" s="4" customFormat="1" ht="54" customHeight="1" spans="1:28">
      <c r="A332" s="47">
        <v>14</v>
      </c>
      <c r="B332" s="48" t="s">
        <v>557</v>
      </c>
      <c r="C332" s="47" t="s">
        <v>46</v>
      </c>
      <c r="D332" s="42" t="s">
        <v>47</v>
      </c>
      <c r="E332" s="47" t="s">
        <v>133</v>
      </c>
      <c r="F332" s="49" t="s">
        <v>755</v>
      </c>
      <c r="G332" s="44">
        <v>14.6</v>
      </c>
      <c r="H332" s="44"/>
      <c r="I332" s="44"/>
      <c r="J332" s="44"/>
      <c r="K332" s="44"/>
      <c r="L332" s="57"/>
      <c r="M332" s="57" t="s">
        <v>734</v>
      </c>
      <c r="N332" s="57" t="s">
        <v>739</v>
      </c>
      <c r="O332" s="59">
        <v>3</v>
      </c>
      <c r="P332" s="59">
        <v>1</v>
      </c>
      <c r="Q332" s="66">
        <v>0.0052</v>
      </c>
      <c r="R332" s="66">
        <v>0.0052</v>
      </c>
      <c r="S332" s="66"/>
      <c r="T332" s="66">
        <v>0.0223</v>
      </c>
      <c r="U332" s="66">
        <v>0.0223</v>
      </c>
      <c r="V332" s="66"/>
      <c r="W332" s="47" t="s">
        <v>484</v>
      </c>
      <c r="X332" s="47" t="s">
        <v>485</v>
      </c>
      <c r="Y332" s="47" t="s">
        <v>133</v>
      </c>
      <c r="Z332" s="57" t="s">
        <v>135</v>
      </c>
      <c r="AA332" s="57"/>
      <c r="AB332" s="57"/>
    </row>
    <row r="333" s="4" customFormat="1" ht="54" customHeight="1" spans="1:28">
      <c r="A333" s="47">
        <v>15</v>
      </c>
      <c r="B333" s="48" t="s">
        <v>559</v>
      </c>
      <c r="C333" s="47" t="s">
        <v>46</v>
      </c>
      <c r="D333" s="42" t="s">
        <v>47</v>
      </c>
      <c r="E333" s="47" t="s">
        <v>100</v>
      </c>
      <c r="F333" s="49" t="s">
        <v>756</v>
      </c>
      <c r="G333" s="44">
        <v>60</v>
      </c>
      <c r="H333" s="44"/>
      <c r="I333" s="44"/>
      <c r="J333" s="44"/>
      <c r="K333" s="44"/>
      <c r="L333" s="57"/>
      <c r="M333" s="57" t="s">
        <v>533</v>
      </c>
      <c r="N333" s="57" t="s">
        <v>739</v>
      </c>
      <c r="O333" s="59">
        <v>7</v>
      </c>
      <c r="P333" s="59">
        <v>2</v>
      </c>
      <c r="Q333" s="66">
        <v>0.0014</v>
      </c>
      <c r="R333" s="66">
        <v>0.0014</v>
      </c>
      <c r="S333" s="66"/>
      <c r="T333" s="66">
        <v>0.0071</v>
      </c>
      <c r="U333" s="66">
        <v>0.0071</v>
      </c>
      <c r="V333" s="66"/>
      <c r="W333" s="47" t="s">
        <v>484</v>
      </c>
      <c r="X333" s="47" t="s">
        <v>485</v>
      </c>
      <c r="Y333" s="47" t="s">
        <v>100</v>
      </c>
      <c r="Z333" s="57" t="s">
        <v>102</v>
      </c>
      <c r="AA333" s="57"/>
      <c r="AB333" s="57"/>
    </row>
    <row r="334" s="4" customFormat="1" ht="62" customHeight="1" spans="1:28">
      <c r="A334" s="45">
        <v>2.4</v>
      </c>
      <c r="B334" s="43" t="s">
        <v>561</v>
      </c>
      <c r="C334" s="47"/>
      <c r="D334" s="42"/>
      <c r="E334" s="41"/>
      <c r="F334" s="46" t="s">
        <v>757</v>
      </c>
      <c r="G334" s="44">
        <f>SUM(G335:G348)</f>
        <v>76.95</v>
      </c>
      <c r="H334" s="44">
        <v>76.95</v>
      </c>
      <c r="I334" s="44"/>
      <c r="J334" s="44"/>
      <c r="K334" s="44"/>
      <c r="L334" s="57" t="s">
        <v>758</v>
      </c>
      <c r="M334" s="41"/>
      <c r="N334" s="41"/>
      <c r="O334" s="91">
        <f t="shared" ref="O334:V334" si="77">SUM(O335:O348)</f>
        <v>19</v>
      </c>
      <c r="P334" s="91">
        <f t="shared" si="77"/>
        <v>17</v>
      </c>
      <c r="Q334" s="66">
        <f t="shared" si="77"/>
        <v>0.0404</v>
      </c>
      <c r="R334" s="66">
        <f t="shared" si="77"/>
        <v>0.0405</v>
      </c>
      <c r="S334" s="66">
        <f t="shared" si="77"/>
        <v>0</v>
      </c>
      <c r="T334" s="66">
        <f t="shared" si="77"/>
        <v>0.2066</v>
      </c>
      <c r="U334" s="66">
        <f t="shared" si="77"/>
        <v>0.3938</v>
      </c>
      <c r="V334" s="66">
        <f t="shared" si="77"/>
        <v>0</v>
      </c>
      <c r="W334" s="47"/>
      <c r="X334" s="45"/>
      <c r="Y334" s="45"/>
      <c r="Z334" s="57"/>
      <c r="AA334" s="57"/>
      <c r="AB334" s="57"/>
    </row>
    <row r="335" s="4" customFormat="1" ht="53" customHeight="1" spans="1:28">
      <c r="A335" s="47">
        <v>1</v>
      </c>
      <c r="B335" s="48" t="s">
        <v>564</v>
      </c>
      <c r="C335" s="47" t="s">
        <v>46</v>
      </c>
      <c r="D335" s="42" t="s">
        <v>47</v>
      </c>
      <c r="E335" s="47" t="s">
        <v>48</v>
      </c>
      <c r="F335" s="49" t="s">
        <v>759</v>
      </c>
      <c r="G335" s="44">
        <v>9.5</v>
      </c>
      <c r="H335" s="44"/>
      <c r="I335" s="44"/>
      <c r="J335" s="44"/>
      <c r="K335" s="44"/>
      <c r="L335" s="57"/>
      <c r="M335" s="57" t="s">
        <v>760</v>
      </c>
      <c r="N335" s="57" t="s">
        <v>761</v>
      </c>
      <c r="O335" s="59">
        <v>3</v>
      </c>
      <c r="P335" s="59">
        <v>0</v>
      </c>
      <c r="Q335" s="66">
        <f>R335</f>
        <v>0.0008</v>
      </c>
      <c r="R335" s="66">
        <v>0.0008</v>
      </c>
      <c r="S335" s="66"/>
      <c r="T335" s="66">
        <f>U335</f>
        <v>0.0056</v>
      </c>
      <c r="U335" s="66">
        <v>0.0056</v>
      </c>
      <c r="V335" s="66"/>
      <c r="W335" s="47" t="s">
        <v>484</v>
      </c>
      <c r="X335" s="47" t="s">
        <v>485</v>
      </c>
      <c r="Y335" s="47" t="s">
        <v>48</v>
      </c>
      <c r="Z335" s="57" t="s">
        <v>54</v>
      </c>
      <c r="AA335" s="57"/>
      <c r="AB335" s="57"/>
    </row>
    <row r="336" s="4" customFormat="1" ht="71" customHeight="1" spans="1:28">
      <c r="A336" s="47">
        <v>2</v>
      </c>
      <c r="B336" s="48" t="s">
        <v>762</v>
      </c>
      <c r="C336" s="47" t="s">
        <v>46</v>
      </c>
      <c r="D336" s="42" t="s">
        <v>47</v>
      </c>
      <c r="E336" s="47" t="s">
        <v>56</v>
      </c>
      <c r="F336" s="49" t="s">
        <v>763</v>
      </c>
      <c r="G336" s="44">
        <v>12</v>
      </c>
      <c r="H336" s="44"/>
      <c r="I336" s="44"/>
      <c r="J336" s="44"/>
      <c r="K336" s="44"/>
      <c r="L336" s="57"/>
      <c r="M336" s="57" t="s">
        <v>760</v>
      </c>
      <c r="N336" s="57" t="s">
        <v>761</v>
      </c>
      <c r="O336" s="59">
        <v>1</v>
      </c>
      <c r="P336" s="59">
        <v>3</v>
      </c>
      <c r="Q336" s="66">
        <v>0.0157</v>
      </c>
      <c r="R336" s="66">
        <v>0.0157</v>
      </c>
      <c r="S336" s="66"/>
      <c r="T336" s="66">
        <v>0.0804</v>
      </c>
      <c r="U336" s="66">
        <v>0.0804</v>
      </c>
      <c r="V336" s="66"/>
      <c r="W336" s="47" t="s">
        <v>484</v>
      </c>
      <c r="X336" s="47" t="s">
        <v>485</v>
      </c>
      <c r="Y336" s="47" t="s">
        <v>56</v>
      </c>
      <c r="Z336" s="57" t="s">
        <v>58</v>
      </c>
      <c r="AA336" s="57"/>
      <c r="AB336" s="57"/>
    </row>
    <row r="337" s="4" customFormat="1" ht="71" customHeight="1" spans="1:28">
      <c r="A337" s="47">
        <v>3</v>
      </c>
      <c r="B337" s="48" t="s">
        <v>567</v>
      </c>
      <c r="C337" s="47" t="s">
        <v>46</v>
      </c>
      <c r="D337" s="42" t="s">
        <v>47</v>
      </c>
      <c r="E337" s="47" t="s">
        <v>60</v>
      </c>
      <c r="F337" s="49" t="s">
        <v>764</v>
      </c>
      <c r="G337" s="44">
        <v>10.9</v>
      </c>
      <c r="H337" s="44"/>
      <c r="I337" s="44"/>
      <c r="J337" s="44"/>
      <c r="K337" s="44"/>
      <c r="L337" s="57"/>
      <c r="M337" s="57" t="s">
        <v>765</v>
      </c>
      <c r="N337" s="57" t="s">
        <v>761</v>
      </c>
      <c r="O337" s="59">
        <v>1</v>
      </c>
      <c r="P337" s="59">
        <v>2</v>
      </c>
      <c r="Q337" s="66">
        <v>0.0005</v>
      </c>
      <c r="R337" s="66">
        <v>0.0005</v>
      </c>
      <c r="S337" s="66"/>
      <c r="T337" s="66">
        <f>U337</f>
        <v>0.0024</v>
      </c>
      <c r="U337" s="66">
        <v>0.0024</v>
      </c>
      <c r="V337" s="66" t="s">
        <v>766</v>
      </c>
      <c r="W337" s="47" t="s">
        <v>484</v>
      </c>
      <c r="X337" s="47" t="s">
        <v>485</v>
      </c>
      <c r="Y337" s="47" t="s">
        <v>60</v>
      </c>
      <c r="Z337" s="57" t="s">
        <v>62</v>
      </c>
      <c r="AA337" s="57"/>
      <c r="AB337" s="57"/>
    </row>
    <row r="338" s="4" customFormat="1" ht="71" customHeight="1" spans="1:28">
      <c r="A338" s="47">
        <v>4</v>
      </c>
      <c r="B338" s="48" t="s">
        <v>767</v>
      </c>
      <c r="C338" s="47" t="s">
        <v>46</v>
      </c>
      <c r="D338" s="42" t="s">
        <v>47</v>
      </c>
      <c r="E338" s="47" t="s">
        <v>64</v>
      </c>
      <c r="F338" s="49" t="s">
        <v>768</v>
      </c>
      <c r="G338" s="44">
        <v>1</v>
      </c>
      <c r="H338" s="44"/>
      <c r="I338" s="44"/>
      <c r="J338" s="44"/>
      <c r="K338" s="44"/>
      <c r="L338" s="57"/>
      <c r="M338" s="57" t="s">
        <v>176</v>
      </c>
      <c r="N338" s="57" t="s">
        <v>761</v>
      </c>
      <c r="O338" s="59"/>
      <c r="P338" s="59">
        <v>1</v>
      </c>
      <c r="Q338" s="66">
        <v>0.0001</v>
      </c>
      <c r="R338" s="66">
        <v>0.0001</v>
      </c>
      <c r="S338" s="66"/>
      <c r="T338" s="66">
        <v>0.0006</v>
      </c>
      <c r="U338" s="66">
        <v>0.0006</v>
      </c>
      <c r="V338" s="66"/>
      <c r="W338" s="47" t="s">
        <v>484</v>
      </c>
      <c r="X338" s="47" t="s">
        <v>485</v>
      </c>
      <c r="Y338" s="47" t="s">
        <v>64</v>
      </c>
      <c r="Z338" s="57" t="s">
        <v>66</v>
      </c>
      <c r="AA338" s="57"/>
      <c r="AB338" s="57"/>
    </row>
    <row r="339" s="4" customFormat="1" ht="71" customHeight="1" spans="1:28">
      <c r="A339" s="47">
        <v>5</v>
      </c>
      <c r="B339" s="48" t="s">
        <v>769</v>
      </c>
      <c r="C339" s="47" t="s">
        <v>46</v>
      </c>
      <c r="D339" s="42" t="s">
        <v>47</v>
      </c>
      <c r="E339" s="47" t="s">
        <v>72</v>
      </c>
      <c r="F339" s="49" t="s">
        <v>770</v>
      </c>
      <c r="G339" s="44">
        <v>5</v>
      </c>
      <c r="H339" s="44"/>
      <c r="I339" s="44"/>
      <c r="J339" s="44"/>
      <c r="K339" s="44"/>
      <c r="L339" s="57"/>
      <c r="M339" s="57" t="s">
        <v>760</v>
      </c>
      <c r="N339" s="57" t="s">
        <v>761</v>
      </c>
      <c r="O339" s="59">
        <v>0</v>
      </c>
      <c r="P339" s="59">
        <v>4</v>
      </c>
      <c r="Q339" s="66">
        <v>0.0005</v>
      </c>
      <c r="R339" s="66">
        <v>0.0006</v>
      </c>
      <c r="S339" s="66"/>
      <c r="T339" s="66">
        <v>0.0034</v>
      </c>
      <c r="U339" s="66">
        <v>0.0034</v>
      </c>
      <c r="V339" s="66"/>
      <c r="W339" s="47" t="s">
        <v>484</v>
      </c>
      <c r="X339" s="47" t="s">
        <v>485</v>
      </c>
      <c r="Y339" s="47" t="s">
        <v>72</v>
      </c>
      <c r="Z339" s="57" t="s">
        <v>74</v>
      </c>
      <c r="AA339" s="57"/>
      <c r="AB339" s="57"/>
    </row>
    <row r="340" s="4" customFormat="1" ht="71" customHeight="1" spans="1:28">
      <c r="A340" s="47">
        <v>6</v>
      </c>
      <c r="B340" s="48" t="s">
        <v>571</v>
      </c>
      <c r="C340" s="47" t="s">
        <v>46</v>
      </c>
      <c r="D340" s="42" t="s">
        <v>47</v>
      </c>
      <c r="E340" s="47" t="s">
        <v>80</v>
      </c>
      <c r="F340" s="49" t="s">
        <v>771</v>
      </c>
      <c r="G340" s="44">
        <v>14.25</v>
      </c>
      <c r="H340" s="44"/>
      <c r="I340" s="44"/>
      <c r="J340" s="44"/>
      <c r="K340" s="44"/>
      <c r="L340" s="57"/>
      <c r="M340" s="57" t="s">
        <v>760</v>
      </c>
      <c r="N340" s="57" t="s">
        <v>761</v>
      </c>
      <c r="O340" s="59">
        <v>3</v>
      </c>
      <c r="P340" s="59">
        <v>1</v>
      </c>
      <c r="Q340" s="66">
        <v>0.0135</v>
      </c>
      <c r="R340" s="66">
        <v>0.0135</v>
      </c>
      <c r="S340" s="66"/>
      <c r="T340" s="66">
        <v>0.0656</v>
      </c>
      <c r="U340" s="66">
        <v>0.0656</v>
      </c>
      <c r="V340" s="66"/>
      <c r="W340" s="47" t="s">
        <v>484</v>
      </c>
      <c r="X340" s="47" t="s">
        <v>485</v>
      </c>
      <c r="Y340" s="47" t="s">
        <v>80</v>
      </c>
      <c r="Z340" s="57" t="s">
        <v>82</v>
      </c>
      <c r="AA340" s="57"/>
      <c r="AB340" s="57"/>
    </row>
    <row r="341" s="4" customFormat="1" ht="78" customHeight="1" spans="1:28">
      <c r="A341" s="47">
        <v>7</v>
      </c>
      <c r="B341" s="48" t="s">
        <v>573</v>
      </c>
      <c r="C341" s="47" t="s">
        <v>46</v>
      </c>
      <c r="D341" s="42" t="s">
        <v>47</v>
      </c>
      <c r="E341" s="47" t="s">
        <v>84</v>
      </c>
      <c r="F341" s="49" t="s">
        <v>772</v>
      </c>
      <c r="G341" s="44">
        <v>0.5</v>
      </c>
      <c r="H341" s="44"/>
      <c r="I341" s="44"/>
      <c r="J341" s="44"/>
      <c r="K341" s="44"/>
      <c r="L341" s="57"/>
      <c r="M341" s="57" t="s">
        <v>760</v>
      </c>
      <c r="N341" s="57" t="s">
        <v>761</v>
      </c>
      <c r="O341" s="59">
        <v>3</v>
      </c>
      <c r="P341" s="59">
        <v>1</v>
      </c>
      <c r="Q341" s="66">
        <v>0.005</v>
      </c>
      <c r="R341" s="66">
        <v>0.005</v>
      </c>
      <c r="S341" s="66"/>
      <c r="T341" s="66">
        <v>0.0263</v>
      </c>
      <c r="U341" s="66">
        <v>0.2135</v>
      </c>
      <c r="V341" s="66"/>
      <c r="W341" s="47" t="s">
        <v>484</v>
      </c>
      <c r="X341" s="47" t="s">
        <v>485</v>
      </c>
      <c r="Y341" s="47" t="s">
        <v>84</v>
      </c>
      <c r="Z341" s="57" t="s">
        <v>86</v>
      </c>
      <c r="AA341" s="57"/>
      <c r="AB341" s="57"/>
    </row>
    <row r="342" s="4" customFormat="1" ht="80" customHeight="1" spans="1:28">
      <c r="A342" s="47">
        <v>8</v>
      </c>
      <c r="B342" s="48" t="s">
        <v>773</v>
      </c>
      <c r="C342" s="47" t="s">
        <v>46</v>
      </c>
      <c r="D342" s="42" t="s">
        <v>47</v>
      </c>
      <c r="E342" s="47" t="s">
        <v>123</v>
      </c>
      <c r="F342" s="49" t="s">
        <v>774</v>
      </c>
      <c r="G342" s="44">
        <v>10</v>
      </c>
      <c r="H342" s="44"/>
      <c r="I342" s="44"/>
      <c r="J342" s="44"/>
      <c r="K342" s="44"/>
      <c r="L342" s="57"/>
      <c r="M342" s="57" t="s">
        <v>760</v>
      </c>
      <c r="N342" s="57" t="s">
        <v>761</v>
      </c>
      <c r="O342" s="59">
        <v>1</v>
      </c>
      <c r="P342" s="59">
        <v>1</v>
      </c>
      <c r="Q342" s="66">
        <v>0.0007</v>
      </c>
      <c r="R342" s="66">
        <v>0.0007</v>
      </c>
      <c r="S342" s="66"/>
      <c r="T342" s="66">
        <v>0.0027</v>
      </c>
      <c r="U342" s="66">
        <v>0.0027</v>
      </c>
      <c r="V342" s="66"/>
      <c r="W342" s="47" t="s">
        <v>484</v>
      </c>
      <c r="X342" s="47" t="s">
        <v>485</v>
      </c>
      <c r="Y342" s="47" t="s">
        <v>123</v>
      </c>
      <c r="Z342" s="57" t="s">
        <v>125</v>
      </c>
      <c r="AA342" s="57"/>
      <c r="AB342" s="57"/>
    </row>
    <row r="343" s="4" customFormat="1" ht="71" customHeight="1" spans="1:28">
      <c r="A343" s="47">
        <v>9</v>
      </c>
      <c r="B343" s="48" t="s">
        <v>569</v>
      </c>
      <c r="C343" s="47" t="s">
        <v>46</v>
      </c>
      <c r="D343" s="42" t="s">
        <v>47</v>
      </c>
      <c r="E343" s="47" t="s">
        <v>76</v>
      </c>
      <c r="F343" s="49" t="s">
        <v>775</v>
      </c>
      <c r="G343" s="44">
        <v>5.25</v>
      </c>
      <c r="H343" s="44"/>
      <c r="I343" s="44"/>
      <c r="J343" s="44"/>
      <c r="K343" s="44"/>
      <c r="L343" s="57"/>
      <c r="M343" s="57" t="s">
        <v>776</v>
      </c>
      <c r="N343" s="57" t="s">
        <v>776</v>
      </c>
      <c r="O343" s="59">
        <v>3</v>
      </c>
      <c r="P343" s="59">
        <v>1</v>
      </c>
      <c r="Q343" s="66">
        <v>0.0008</v>
      </c>
      <c r="R343" s="66">
        <v>0.0008</v>
      </c>
      <c r="S343" s="66"/>
      <c r="T343" s="66">
        <v>0.0042</v>
      </c>
      <c r="U343" s="66">
        <v>0.0042</v>
      </c>
      <c r="V343" s="66"/>
      <c r="W343" s="47" t="s">
        <v>484</v>
      </c>
      <c r="X343" s="47" t="s">
        <v>485</v>
      </c>
      <c r="Y343" s="47" t="s">
        <v>76</v>
      </c>
      <c r="Z343" s="57" t="s">
        <v>78</v>
      </c>
      <c r="AA343" s="57"/>
      <c r="AB343" s="57"/>
    </row>
    <row r="344" s="4" customFormat="1" ht="71" customHeight="1" spans="1:28">
      <c r="A344" s="47">
        <v>10</v>
      </c>
      <c r="B344" s="48" t="s">
        <v>575</v>
      </c>
      <c r="C344" s="47" t="s">
        <v>46</v>
      </c>
      <c r="D344" s="42" t="s">
        <v>47</v>
      </c>
      <c r="E344" s="47" t="s">
        <v>88</v>
      </c>
      <c r="F344" s="49" t="s">
        <v>777</v>
      </c>
      <c r="G344" s="44">
        <v>3.05</v>
      </c>
      <c r="H344" s="44"/>
      <c r="I344" s="44"/>
      <c r="J344" s="44"/>
      <c r="K344" s="44"/>
      <c r="L344" s="57"/>
      <c r="M344" s="57" t="s">
        <v>760</v>
      </c>
      <c r="N344" s="57" t="s">
        <v>761</v>
      </c>
      <c r="O344" s="59">
        <v>0</v>
      </c>
      <c r="P344" s="59">
        <v>1</v>
      </c>
      <c r="Q344" s="66">
        <v>0.0002</v>
      </c>
      <c r="R344" s="66">
        <v>0.0002</v>
      </c>
      <c r="S344" s="66"/>
      <c r="T344" s="66">
        <v>0.0013</v>
      </c>
      <c r="U344" s="66">
        <v>0.0013</v>
      </c>
      <c r="V344" s="66"/>
      <c r="W344" s="47" t="s">
        <v>484</v>
      </c>
      <c r="X344" s="47" t="s">
        <v>485</v>
      </c>
      <c r="Y344" s="47" t="s">
        <v>88</v>
      </c>
      <c r="Z344" s="57" t="s">
        <v>90</v>
      </c>
      <c r="AA344" s="57"/>
      <c r="AB344" s="57"/>
    </row>
    <row r="345" s="4" customFormat="1" ht="71" customHeight="1" spans="1:28">
      <c r="A345" s="47">
        <v>11</v>
      </c>
      <c r="B345" s="48" t="s">
        <v>577</v>
      </c>
      <c r="C345" s="47" t="s">
        <v>46</v>
      </c>
      <c r="D345" s="42" t="s">
        <v>47</v>
      </c>
      <c r="E345" s="47" t="s">
        <v>92</v>
      </c>
      <c r="F345" s="49" t="s">
        <v>778</v>
      </c>
      <c r="G345" s="44">
        <v>1</v>
      </c>
      <c r="H345" s="44"/>
      <c r="I345" s="44"/>
      <c r="J345" s="44"/>
      <c r="K345" s="44"/>
      <c r="L345" s="57"/>
      <c r="M345" s="57" t="s">
        <v>760</v>
      </c>
      <c r="N345" s="57" t="s">
        <v>761</v>
      </c>
      <c r="O345" s="59">
        <v>0</v>
      </c>
      <c r="P345" s="59">
        <v>2</v>
      </c>
      <c r="Q345" s="66">
        <v>0.0018</v>
      </c>
      <c r="R345" s="66">
        <v>0.0018</v>
      </c>
      <c r="S345" s="66"/>
      <c r="T345" s="66">
        <v>0.0093</v>
      </c>
      <c r="U345" s="66">
        <v>0.0093</v>
      </c>
      <c r="V345" s="66"/>
      <c r="W345" s="47" t="s">
        <v>484</v>
      </c>
      <c r="X345" s="47" t="s">
        <v>485</v>
      </c>
      <c r="Y345" s="47" t="s">
        <v>92</v>
      </c>
      <c r="Z345" s="57" t="s">
        <v>94</v>
      </c>
      <c r="AA345" s="57"/>
      <c r="AB345" s="57"/>
    </row>
    <row r="346" s="4" customFormat="1" ht="71" customHeight="1" spans="1:28">
      <c r="A346" s="47">
        <v>12</v>
      </c>
      <c r="B346" s="48" t="s">
        <v>579</v>
      </c>
      <c r="C346" s="47" t="s">
        <v>46</v>
      </c>
      <c r="D346" s="42" t="s">
        <v>47</v>
      </c>
      <c r="E346" s="47" t="s">
        <v>96</v>
      </c>
      <c r="F346" s="49" t="s">
        <v>779</v>
      </c>
      <c r="G346" s="44">
        <v>1.5</v>
      </c>
      <c r="H346" s="44"/>
      <c r="I346" s="44"/>
      <c r="J346" s="44"/>
      <c r="K346" s="44"/>
      <c r="L346" s="57"/>
      <c r="M346" s="57" t="s">
        <v>760</v>
      </c>
      <c r="N346" s="57" t="s">
        <v>761</v>
      </c>
      <c r="O346" s="59">
        <v>1</v>
      </c>
      <c r="P346" s="59">
        <v>0</v>
      </c>
      <c r="Q346" s="66">
        <v>0.0004</v>
      </c>
      <c r="R346" s="66">
        <v>0.0004</v>
      </c>
      <c r="S346" s="66"/>
      <c r="T346" s="66">
        <v>0.0023</v>
      </c>
      <c r="U346" s="66">
        <v>0.0023</v>
      </c>
      <c r="V346" s="66"/>
      <c r="W346" s="47" t="s">
        <v>484</v>
      </c>
      <c r="X346" s="47" t="s">
        <v>485</v>
      </c>
      <c r="Y346" s="47" t="s">
        <v>96</v>
      </c>
      <c r="Z346" s="57" t="s">
        <v>98</v>
      </c>
      <c r="AA346" s="57"/>
      <c r="AB346" s="57"/>
    </row>
    <row r="347" s="4" customFormat="1" ht="71" customHeight="1" spans="1:28">
      <c r="A347" s="47">
        <v>13</v>
      </c>
      <c r="B347" s="48" t="s">
        <v>780</v>
      </c>
      <c r="C347" s="47" t="s">
        <v>46</v>
      </c>
      <c r="D347" s="42" t="s">
        <v>47</v>
      </c>
      <c r="E347" s="47" t="s">
        <v>133</v>
      </c>
      <c r="F347" s="49" t="s">
        <v>781</v>
      </c>
      <c r="G347" s="44">
        <v>2.5</v>
      </c>
      <c r="H347" s="44"/>
      <c r="I347" s="44"/>
      <c r="J347" s="44"/>
      <c r="K347" s="44"/>
      <c r="L347" s="57"/>
      <c r="M347" s="57" t="s">
        <v>734</v>
      </c>
      <c r="N347" s="57"/>
      <c r="O347" s="59">
        <v>2</v>
      </c>
      <c r="P347" s="59"/>
      <c r="Q347" s="66">
        <v>0.0003</v>
      </c>
      <c r="R347" s="66">
        <v>0.0003</v>
      </c>
      <c r="S347" s="66"/>
      <c r="T347" s="66">
        <v>0.0014</v>
      </c>
      <c r="U347" s="66">
        <v>0.0014</v>
      </c>
      <c r="V347" s="66"/>
      <c r="W347" s="47" t="s">
        <v>484</v>
      </c>
      <c r="X347" s="47" t="s">
        <v>485</v>
      </c>
      <c r="Y347" s="47" t="s">
        <v>133</v>
      </c>
      <c r="Z347" s="57" t="s">
        <v>135</v>
      </c>
      <c r="AA347" s="57"/>
      <c r="AB347" s="57"/>
    </row>
    <row r="348" s="4" customFormat="1" ht="71" customHeight="1" spans="1:28">
      <c r="A348" s="47">
        <v>14</v>
      </c>
      <c r="B348" s="48" t="s">
        <v>782</v>
      </c>
      <c r="C348" s="47" t="s">
        <v>46</v>
      </c>
      <c r="D348" s="42" t="s">
        <v>47</v>
      </c>
      <c r="E348" s="47" t="s">
        <v>100</v>
      </c>
      <c r="F348" s="49" t="s">
        <v>783</v>
      </c>
      <c r="G348" s="44">
        <v>0.5</v>
      </c>
      <c r="H348" s="44"/>
      <c r="I348" s="44"/>
      <c r="J348" s="44"/>
      <c r="K348" s="44"/>
      <c r="L348" s="57"/>
      <c r="M348" s="57" t="s">
        <v>760</v>
      </c>
      <c r="N348" s="57" t="s">
        <v>761</v>
      </c>
      <c r="O348" s="59">
        <v>1</v>
      </c>
      <c r="P348" s="59">
        <v>0</v>
      </c>
      <c r="Q348" s="66">
        <v>0.0001</v>
      </c>
      <c r="R348" s="66">
        <v>0.0001</v>
      </c>
      <c r="S348" s="66"/>
      <c r="T348" s="66">
        <v>0.0011</v>
      </c>
      <c r="U348" s="66">
        <v>0.0011</v>
      </c>
      <c r="V348" s="66"/>
      <c r="W348" s="47" t="s">
        <v>484</v>
      </c>
      <c r="X348" s="47" t="s">
        <v>485</v>
      </c>
      <c r="Y348" s="47" t="s">
        <v>100</v>
      </c>
      <c r="Z348" s="57" t="s">
        <v>102</v>
      </c>
      <c r="AA348" s="57"/>
      <c r="AB348" s="57"/>
    </row>
    <row r="349" s="4" customFormat="1" ht="71" customHeight="1" spans="1:28">
      <c r="A349" s="45">
        <v>2.5</v>
      </c>
      <c r="B349" s="43" t="s">
        <v>581</v>
      </c>
      <c r="C349" s="47"/>
      <c r="D349" s="42"/>
      <c r="E349" s="41"/>
      <c r="F349" s="46" t="s">
        <v>784</v>
      </c>
      <c r="G349" s="44">
        <f>SUM(G350:G363)</f>
        <v>61.29</v>
      </c>
      <c r="H349" s="44">
        <v>61.29</v>
      </c>
      <c r="I349" s="44"/>
      <c r="J349" s="44"/>
      <c r="K349" s="44"/>
      <c r="L349" s="57" t="s">
        <v>785</v>
      </c>
      <c r="M349" s="41"/>
      <c r="N349" s="41"/>
      <c r="O349" s="91">
        <f t="shared" ref="O349:V349" si="78">SUM(O350:O363)</f>
        <v>53</v>
      </c>
      <c r="P349" s="91">
        <f t="shared" si="78"/>
        <v>22</v>
      </c>
      <c r="Q349" s="66">
        <f t="shared" si="78"/>
        <v>0.1244</v>
      </c>
      <c r="R349" s="66">
        <f t="shared" si="78"/>
        <v>0.1244</v>
      </c>
      <c r="S349" s="66">
        <f t="shared" si="78"/>
        <v>0</v>
      </c>
      <c r="T349" s="66">
        <f t="shared" si="78"/>
        <v>0.6817</v>
      </c>
      <c r="U349" s="66">
        <f t="shared" si="78"/>
        <v>0.6817</v>
      </c>
      <c r="V349" s="66">
        <f t="shared" si="78"/>
        <v>0</v>
      </c>
      <c r="W349" s="47"/>
      <c r="X349" s="45"/>
      <c r="Y349" s="45"/>
      <c r="Z349" s="57"/>
      <c r="AA349" s="57"/>
      <c r="AB349" s="57"/>
    </row>
    <row r="350" s="4" customFormat="1" ht="88" customHeight="1" spans="1:28">
      <c r="A350" s="47">
        <v>1</v>
      </c>
      <c r="B350" s="48" t="s">
        <v>584</v>
      </c>
      <c r="C350" s="47" t="s">
        <v>46</v>
      </c>
      <c r="D350" s="42" t="s">
        <v>47</v>
      </c>
      <c r="E350" s="47" t="s">
        <v>48</v>
      </c>
      <c r="F350" s="49" t="s">
        <v>786</v>
      </c>
      <c r="G350" s="44">
        <v>5.24</v>
      </c>
      <c r="H350" s="44"/>
      <c r="I350" s="44"/>
      <c r="J350" s="44"/>
      <c r="K350" s="44"/>
      <c r="L350" s="57"/>
      <c r="M350" s="57" t="s">
        <v>787</v>
      </c>
      <c r="N350" s="57" t="s">
        <v>788</v>
      </c>
      <c r="O350" s="59">
        <v>5</v>
      </c>
      <c r="P350" s="59">
        <v>4</v>
      </c>
      <c r="Q350" s="66">
        <f>R350</f>
        <v>0.0046</v>
      </c>
      <c r="R350" s="66">
        <v>0.0046</v>
      </c>
      <c r="S350" s="66"/>
      <c r="T350" s="66">
        <f>U350</f>
        <v>0.0223</v>
      </c>
      <c r="U350" s="66">
        <v>0.0223</v>
      </c>
      <c r="V350" s="66"/>
      <c r="W350" s="47" t="s">
        <v>484</v>
      </c>
      <c r="X350" s="47" t="s">
        <v>485</v>
      </c>
      <c r="Y350" s="47" t="s">
        <v>48</v>
      </c>
      <c r="Z350" s="57" t="s">
        <v>54</v>
      </c>
      <c r="AA350" s="57"/>
      <c r="AB350" s="57"/>
    </row>
    <row r="351" s="4" customFormat="1" ht="88" customHeight="1" spans="1:28">
      <c r="A351" s="47">
        <v>2</v>
      </c>
      <c r="B351" s="48" t="s">
        <v>789</v>
      </c>
      <c r="C351" s="47" t="s">
        <v>46</v>
      </c>
      <c r="D351" s="42" t="s">
        <v>47</v>
      </c>
      <c r="E351" s="47" t="s">
        <v>56</v>
      </c>
      <c r="F351" s="49" t="s">
        <v>790</v>
      </c>
      <c r="G351" s="44">
        <v>4.3</v>
      </c>
      <c r="H351" s="44"/>
      <c r="I351" s="44"/>
      <c r="J351" s="44"/>
      <c r="K351" s="44"/>
      <c r="L351" s="57"/>
      <c r="M351" s="57" t="s">
        <v>787</v>
      </c>
      <c r="N351" s="57" t="s">
        <v>788</v>
      </c>
      <c r="O351" s="59">
        <v>4</v>
      </c>
      <c r="P351" s="59">
        <v>1</v>
      </c>
      <c r="Q351" s="66">
        <v>0.0225</v>
      </c>
      <c r="R351" s="66">
        <v>0.0225</v>
      </c>
      <c r="S351" s="66"/>
      <c r="T351" s="66">
        <v>0.1374</v>
      </c>
      <c r="U351" s="66">
        <v>0.1374</v>
      </c>
      <c r="V351" s="66"/>
      <c r="W351" s="47" t="s">
        <v>484</v>
      </c>
      <c r="X351" s="47" t="s">
        <v>485</v>
      </c>
      <c r="Y351" s="47" t="s">
        <v>56</v>
      </c>
      <c r="Z351" s="57" t="s">
        <v>58</v>
      </c>
      <c r="AA351" s="57"/>
      <c r="AB351" s="57"/>
    </row>
    <row r="352" s="4" customFormat="1" ht="92" customHeight="1" spans="1:28">
      <c r="A352" s="47">
        <v>3</v>
      </c>
      <c r="B352" s="48" t="s">
        <v>586</v>
      </c>
      <c r="C352" s="47" t="s">
        <v>46</v>
      </c>
      <c r="D352" s="42" t="s">
        <v>47</v>
      </c>
      <c r="E352" s="47" t="s">
        <v>60</v>
      </c>
      <c r="F352" s="49" t="s">
        <v>791</v>
      </c>
      <c r="G352" s="44">
        <v>2.33</v>
      </c>
      <c r="H352" s="44"/>
      <c r="I352" s="44"/>
      <c r="J352" s="44"/>
      <c r="K352" s="44"/>
      <c r="L352" s="57"/>
      <c r="M352" s="57" t="s">
        <v>787</v>
      </c>
      <c r="N352" s="57" t="s">
        <v>788</v>
      </c>
      <c r="O352" s="59">
        <v>1</v>
      </c>
      <c r="P352" s="59">
        <v>2</v>
      </c>
      <c r="Q352" s="66">
        <v>0.0119</v>
      </c>
      <c r="R352" s="66">
        <v>0.0119</v>
      </c>
      <c r="S352" s="66"/>
      <c r="T352" s="66">
        <v>0.0584</v>
      </c>
      <c r="U352" s="66">
        <v>0.0584</v>
      </c>
      <c r="V352" s="66"/>
      <c r="W352" s="47" t="s">
        <v>484</v>
      </c>
      <c r="X352" s="47" t="s">
        <v>485</v>
      </c>
      <c r="Y352" s="47" t="s">
        <v>60</v>
      </c>
      <c r="Z352" s="57" t="s">
        <v>62</v>
      </c>
      <c r="AA352" s="57"/>
      <c r="AB352" s="57"/>
    </row>
    <row r="353" s="4" customFormat="1" ht="88" customHeight="1" spans="1:28">
      <c r="A353" s="47">
        <v>4</v>
      </c>
      <c r="B353" s="48" t="s">
        <v>792</v>
      </c>
      <c r="C353" s="47" t="s">
        <v>46</v>
      </c>
      <c r="D353" s="42" t="s">
        <v>47</v>
      </c>
      <c r="E353" s="47" t="s">
        <v>64</v>
      </c>
      <c r="F353" s="49" t="s">
        <v>793</v>
      </c>
      <c r="G353" s="44">
        <v>1.2</v>
      </c>
      <c r="H353" s="44"/>
      <c r="I353" s="44"/>
      <c r="J353" s="44"/>
      <c r="K353" s="44"/>
      <c r="L353" s="57"/>
      <c r="M353" s="57" t="s">
        <v>176</v>
      </c>
      <c r="N353" s="57" t="s">
        <v>177</v>
      </c>
      <c r="O353" s="59">
        <v>1</v>
      </c>
      <c r="P353" s="59">
        <v>1</v>
      </c>
      <c r="Q353" s="66">
        <v>0.0006</v>
      </c>
      <c r="R353" s="66">
        <v>0.0006</v>
      </c>
      <c r="S353" s="66"/>
      <c r="T353" s="66">
        <v>0.0022</v>
      </c>
      <c r="U353" s="66">
        <v>0.0022</v>
      </c>
      <c r="V353" s="66"/>
      <c r="W353" s="47" t="s">
        <v>484</v>
      </c>
      <c r="X353" s="47" t="s">
        <v>485</v>
      </c>
      <c r="Y353" s="47" t="s">
        <v>64</v>
      </c>
      <c r="Z353" s="57" t="s">
        <v>66</v>
      </c>
      <c r="AA353" s="57"/>
      <c r="AB353" s="57"/>
    </row>
    <row r="354" s="4" customFormat="1" ht="92" customHeight="1" spans="1:28">
      <c r="A354" s="47">
        <v>5</v>
      </c>
      <c r="B354" s="48" t="s">
        <v>590</v>
      </c>
      <c r="C354" s="47" t="s">
        <v>46</v>
      </c>
      <c r="D354" s="42" t="s">
        <v>47</v>
      </c>
      <c r="E354" s="47" t="s">
        <v>68</v>
      </c>
      <c r="F354" s="49" t="s">
        <v>794</v>
      </c>
      <c r="G354" s="44">
        <v>3.92</v>
      </c>
      <c r="H354" s="44"/>
      <c r="I354" s="44"/>
      <c r="J354" s="44"/>
      <c r="K354" s="44"/>
      <c r="L354" s="57"/>
      <c r="M354" s="57" t="s">
        <v>787</v>
      </c>
      <c r="N354" s="57" t="s">
        <v>788</v>
      </c>
      <c r="O354" s="59">
        <v>9</v>
      </c>
      <c r="P354" s="59">
        <v>0</v>
      </c>
      <c r="Q354" s="66">
        <v>0.0122</v>
      </c>
      <c r="R354" s="66">
        <v>0.0122</v>
      </c>
      <c r="S354" s="66"/>
      <c r="T354" s="66">
        <v>0.0625</v>
      </c>
      <c r="U354" s="66">
        <v>0.0625</v>
      </c>
      <c r="V354" s="66"/>
      <c r="W354" s="47" t="s">
        <v>484</v>
      </c>
      <c r="X354" s="47" t="s">
        <v>485</v>
      </c>
      <c r="Y354" s="47" t="s">
        <v>68</v>
      </c>
      <c r="Z354" s="57" t="s">
        <v>70</v>
      </c>
      <c r="AA354" s="57"/>
      <c r="AB354" s="57"/>
    </row>
    <row r="355" s="4" customFormat="1" ht="84" customHeight="1" spans="1:28">
      <c r="A355" s="47">
        <v>6</v>
      </c>
      <c r="B355" s="48" t="s">
        <v>592</v>
      </c>
      <c r="C355" s="47" t="s">
        <v>46</v>
      </c>
      <c r="D355" s="42" t="s">
        <v>47</v>
      </c>
      <c r="E355" s="47" t="s">
        <v>72</v>
      </c>
      <c r="F355" s="49" t="s">
        <v>795</v>
      </c>
      <c r="G355" s="44">
        <v>2.3</v>
      </c>
      <c r="H355" s="44"/>
      <c r="I355" s="44"/>
      <c r="J355" s="44"/>
      <c r="K355" s="44"/>
      <c r="L355" s="57"/>
      <c r="M355" s="57" t="s">
        <v>787</v>
      </c>
      <c r="N355" s="57" t="s">
        <v>788</v>
      </c>
      <c r="O355" s="59">
        <v>2</v>
      </c>
      <c r="P355" s="59">
        <v>6</v>
      </c>
      <c r="Q355" s="66">
        <v>0.0032</v>
      </c>
      <c r="R355" s="66">
        <v>0.0032</v>
      </c>
      <c r="S355" s="66"/>
      <c r="T355" s="66">
        <v>0.0191</v>
      </c>
      <c r="U355" s="66">
        <v>0.0191</v>
      </c>
      <c r="V355" s="66"/>
      <c r="W355" s="47" t="s">
        <v>484</v>
      </c>
      <c r="X355" s="47" t="s">
        <v>485</v>
      </c>
      <c r="Y355" s="47" t="s">
        <v>72</v>
      </c>
      <c r="Z355" s="57" t="s">
        <v>74</v>
      </c>
      <c r="AA355" s="57"/>
      <c r="AB355" s="57"/>
    </row>
    <row r="356" s="4" customFormat="1" ht="84" customHeight="1" spans="1:28">
      <c r="A356" s="47">
        <v>7</v>
      </c>
      <c r="B356" s="48" t="s">
        <v>598</v>
      </c>
      <c r="C356" s="47" t="s">
        <v>46</v>
      </c>
      <c r="D356" s="42" t="s">
        <v>47</v>
      </c>
      <c r="E356" s="47" t="s">
        <v>80</v>
      </c>
      <c r="F356" s="49" t="s">
        <v>796</v>
      </c>
      <c r="G356" s="44">
        <v>11.73</v>
      </c>
      <c r="H356" s="44"/>
      <c r="I356" s="44"/>
      <c r="J356" s="44"/>
      <c r="K356" s="44"/>
      <c r="L356" s="57"/>
      <c r="M356" s="57" t="s">
        <v>787</v>
      </c>
      <c r="N356" s="57" t="s">
        <v>788</v>
      </c>
      <c r="O356" s="59">
        <v>10</v>
      </c>
      <c r="P356" s="59">
        <v>2</v>
      </c>
      <c r="Q356" s="66">
        <v>0.0576</v>
      </c>
      <c r="R356" s="66">
        <v>0.0576</v>
      </c>
      <c r="S356" s="66"/>
      <c r="T356" s="66">
        <v>0.3223</v>
      </c>
      <c r="U356" s="66">
        <v>0.3223</v>
      </c>
      <c r="V356" s="66"/>
      <c r="W356" s="47" t="s">
        <v>484</v>
      </c>
      <c r="X356" s="47" t="s">
        <v>485</v>
      </c>
      <c r="Y356" s="47" t="s">
        <v>80</v>
      </c>
      <c r="Z356" s="57" t="s">
        <v>82</v>
      </c>
      <c r="AA356" s="57"/>
      <c r="AB356" s="57"/>
    </row>
    <row r="357" s="4" customFormat="1" ht="84" customHeight="1" spans="1:28">
      <c r="A357" s="47">
        <v>8</v>
      </c>
      <c r="B357" s="48" t="s">
        <v>797</v>
      </c>
      <c r="C357" s="47" t="s">
        <v>46</v>
      </c>
      <c r="D357" s="42" t="s">
        <v>47</v>
      </c>
      <c r="E357" s="47" t="s">
        <v>84</v>
      </c>
      <c r="F357" s="49" t="s">
        <v>798</v>
      </c>
      <c r="G357" s="44">
        <v>5.6</v>
      </c>
      <c r="H357" s="44"/>
      <c r="I357" s="44"/>
      <c r="J357" s="44"/>
      <c r="K357" s="44"/>
      <c r="L357" s="57"/>
      <c r="M357" s="57" t="s">
        <v>787</v>
      </c>
      <c r="N357" s="57" t="s">
        <v>788</v>
      </c>
      <c r="O357" s="59">
        <v>2</v>
      </c>
      <c r="P357" s="59">
        <v>1</v>
      </c>
      <c r="Q357" s="66">
        <v>0.0031</v>
      </c>
      <c r="R357" s="66">
        <v>0.0031</v>
      </c>
      <c r="S357" s="66"/>
      <c r="T357" s="66">
        <v>0.0161</v>
      </c>
      <c r="U357" s="66">
        <v>0.0161</v>
      </c>
      <c r="V357" s="66"/>
      <c r="W357" s="47" t="s">
        <v>484</v>
      </c>
      <c r="X357" s="47" t="s">
        <v>485</v>
      </c>
      <c r="Y357" s="47" t="s">
        <v>84</v>
      </c>
      <c r="Z357" s="57" t="s">
        <v>86</v>
      </c>
      <c r="AA357" s="57"/>
      <c r="AB357" s="57"/>
    </row>
    <row r="358" s="4" customFormat="1" ht="84" customHeight="1" spans="1:28">
      <c r="A358" s="47">
        <v>9</v>
      </c>
      <c r="B358" s="48" t="s">
        <v>596</v>
      </c>
      <c r="C358" s="47" t="s">
        <v>46</v>
      </c>
      <c r="D358" s="42" t="s">
        <v>47</v>
      </c>
      <c r="E358" s="47" t="s">
        <v>123</v>
      </c>
      <c r="F358" s="49" t="s">
        <v>799</v>
      </c>
      <c r="G358" s="44">
        <v>2.6</v>
      </c>
      <c r="H358" s="44"/>
      <c r="I358" s="44"/>
      <c r="J358" s="44"/>
      <c r="K358" s="44"/>
      <c r="L358" s="57"/>
      <c r="M358" s="57" t="s">
        <v>787</v>
      </c>
      <c r="N358" s="57" t="s">
        <v>788</v>
      </c>
      <c r="O358" s="59">
        <v>3</v>
      </c>
      <c r="P358" s="59">
        <v>1</v>
      </c>
      <c r="Q358" s="66">
        <v>0.001</v>
      </c>
      <c r="R358" s="66">
        <v>0.001</v>
      </c>
      <c r="S358" s="66"/>
      <c r="T358" s="66">
        <v>0.0044</v>
      </c>
      <c r="U358" s="66">
        <v>0.0044</v>
      </c>
      <c r="V358" s="66"/>
      <c r="W358" s="47" t="s">
        <v>484</v>
      </c>
      <c r="X358" s="47" t="s">
        <v>485</v>
      </c>
      <c r="Y358" s="47" t="s">
        <v>123</v>
      </c>
      <c r="Z358" s="57" t="s">
        <v>125</v>
      </c>
      <c r="AA358" s="57"/>
      <c r="AB358" s="57"/>
    </row>
    <row r="359" s="4" customFormat="1" ht="84" customHeight="1" spans="1:28">
      <c r="A359" s="47">
        <v>10</v>
      </c>
      <c r="B359" s="48" t="s">
        <v>800</v>
      </c>
      <c r="C359" s="47" t="s">
        <v>46</v>
      </c>
      <c r="D359" s="42" t="s">
        <v>47</v>
      </c>
      <c r="E359" s="47" t="s">
        <v>76</v>
      </c>
      <c r="F359" s="49" t="s">
        <v>801</v>
      </c>
      <c r="G359" s="44">
        <v>4.25</v>
      </c>
      <c r="H359" s="44"/>
      <c r="I359" s="44"/>
      <c r="J359" s="44"/>
      <c r="K359" s="44"/>
      <c r="L359" s="57"/>
      <c r="M359" s="57" t="s">
        <v>787</v>
      </c>
      <c r="N359" s="57" t="s">
        <v>622</v>
      </c>
      <c r="O359" s="59">
        <v>4</v>
      </c>
      <c r="P359" s="59">
        <v>1</v>
      </c>
      <c r="Q359" s="66">
        <v>0.0014</v>
      </c>
      <c r="R359" s="66">
        <v>0.0014</v>
      </c>
      <c r="S359" s="66"/>
      <c r="T359" s="66">
        <v>0.0065</v>
      </c>
      <c r="U359" s="66">
        <v>0.0065</v>
      </c>
      <c r="V359" s="66"/>
      <c r="W359" s="47" t="s">
        <v>484</v>
      </c>
      <c r="X359" s="47" t="s">
        <v>485</v>
      </c>
      <c r="Y359" s="47" t="s">
        <v>76</v>
      </c>
      <c r="Z359" s="57" t="s">
        <v>78</v>
      </c>
      <c r="AA359" s="57"/>
      <c r="AB359" s="57"/>
    </row>
    <row r="360" s="4" customFormat="1" ht="96" customHeight="1" spans="1:28">
      <c r="A360" s="47">
        <v>11</v>
      </c>
      <c r="B360" s="48" t="s">
        <v>802</v>
      </c>
      <c r="C360" s="47" t="s">
        <v>46</v>
      </c>
      <c r="D360" s="42" t="s">
        <v>47</v>
      </c>
      <c r="E360" s="47" t="s">
        <v>88</v>
      </c>
      <c r="F360" s="49" t="s">
        <v>803</v>
      </c>
      <c r="G360" s="44">
        <v>0.8</v>
      </c>
      <c r="H360" s="44"/>
      <c r="I360" s="44"/>
      <c r="J360" s="44"/>
      <c r="K360" s="44"/>
      <c r="L360" s="57"/>
      <c r="M360" s="57" t="s">
        <v>787</v>
      </c>
      <c r="N360" s="57" t="s">
        <v>788</v>
      </c>
      <c r="O360" s="59">
        <v>1</v>
      </c>
      <c r="P360" s="59">
        <v>0</v>
      </c>
      <c r="Q360" s="66">
        <v>0.0001</v>
      </c>
      <c r="R360" s="66">
        <v>0.0001</v>
      </c>
      <c r="S360" s="66"/>
      <c r="T360" s="66">
        <v>0.0006</v>
      </c>
      <c r="U360" s="66">
        <v>0.0006</v>
      </c>
      <c r="V360" s="66"/>
      <c r="W360" s="47" t="s">
        <v>484</v>
      </c>
      <c r="X360" s="47" t="s">
        <v>485</v>
      </c>
      <c r="Y360" s="47" t="s">
        <v>88</v>
      </c>
      <c r="Z360" s="57" t="s">
        <v>90</v>
      </c>
      <c r="AA360" s="57"/>
      <c r="AB360" s="57"/>
    </row>
    <row r="361" s="4" customFormat="1" ht="88" customHeight="1" spans="1:28">
      <c r="A361" s="47">
        <v>12</v>
      </c>
      <c r="B361" s="48" t="s">
        <v>600</v>
      </c>
      <c r="C361" s="47" t="s">
        <v>46</v>
      </c>
      <c r="D361" s="42" t="s">
        <v>47</v>
      </c>
      <c r="E361" s="47" t="s">
        <v>92</v>
      </c>
      <c r="F361" s="49" t="s">
        <v>804</v>
      </c>
      <c r="G361" s="44">
        <v>3.3</v>
      </c>
      <c r="H361" s="44"/>
      <c r="I361" s="44"/>
      <c r="J361" s="44"/>
      <c r="K361" s="44"/>
      <c r="L361" s="57"/>
      <c r="M361" s="57" t="s">
        <v>787</v>
      </c>
      <c r="N361" s="57" t="s">
        <v>788</v>
      </c>
      <c r="O361" s="59">
        <v>1</v>
      </c>
      <c r="P361" s="59">
        <v>1</v>
      </c>
      <c r="Q361" s="66">
        <v>0.0003</v>
      </c>
      <c r="R361" s="66">
        <v>0.0003</v>
      </c>
      <c r="S361" s="66"/>
      <c r="T361" s="66">
        <v>0.0012</v>
      </c>
      <c r="U361" s="66">
        <v>0.0012</v>
      </c>
      <c r="V361" s="66"/>
      <c r="W361" s="47" t="s">
        <v>484</v>
      </c>
      <c r="X361" s="47" t="s">
        <v>485</v>
      </c>
      <c r="Y361" s="47" t="s">
        <v>92</v>
      </c>
      <c r="Z361" s="57" t="s">
        <v>94</v>
      </c>
      <c r="AA361" s="57"/>
      <c r="AB361" s="57"/>
    </row>
    <row r="362" s="4" customFormat="1" ht="84" customHeight="1" spans="1:28">
      <c r="A362" s="47">
        <v>13</v>
      </c>
      <c r="B362" s="48" t="s">
        <v>605</v>
      </c>
      <c r="C362" s="47" t="s">
        <v>46</v>
      </c>
      <c r="D362" s="42" t="s">
        <v>47</v>
      </c>
      <c r="E362" s="47" t="s">
        <v>133</v>
      </c>
      <c r="F362" s="49" t="s">
        <v>805</v>
      </c>
      <c r="G362" s="44">
        <v>2.8</v>
      </c>
      <c r="H362" s="44"/>
      <c r="I362" s="44"/>
      <c r="J362" s="44"/>
      <c r="K362" s="44"/>
      <c r="L362" s="57"/>
      <c r="M362" s="57" t="s">
        <v>787</v>
      </c>
      <c r="N362" s="57" t="s">
        <v>788</v>
      </c>
      <c r="O362" s="59">
        <v>3</v>
      </c>
      <c r="P362" s="59"/>
      <c r="Q362" s="66">
        <v>0.0006</v>
      </c>
      <c r="R362" s="66">
        <v>0.0006</v>
      </c>
      <c r="S362" s="66"/>
      <c r="T362" s="66">
        <v>0.003</v>
      </c>
      <c r="U362" s="66">
        <v>0.003</v>
      </c>
      <c r="V362" s="66"/>
      <c r="W362" s="47" t="s">
        <v>484</v>
      </c>
      <c r="X362" s="47" t="s">
        <v>485</v>
      </c>
      <c r="Y362" s="47" t="s">
        <v>133</v>
      </c>
      <c r="Z362" s="57" t="s">
        <v>135</v>
      </c>
      <c r="AA362" s="57"/>
      <c r="AB362" s="57"/>
    </row>
    <row r="363" s="4" customFormat="1" ht="84" customHeight="1" spans="1:28">
      <c r="A363" s="47">
        <v>14</v>
      </c>
      <c r="B363" s="48" t="s">
        <v>607</v>
      </c>
      <c r="C363" s="47" t="s">
        <v>46</v>
      </c>
      <c r="D363" s="42" t="s">
        <v>47</v>
      </c>
      <c r="E363" s="47" t="s">
        <v>100</v>
      </c>
      <c r="F363" s="49" t="s">
        <v>806</v>
      </c>
      <c r="G363" s="44">
        <v>10.92</v>
      </c>
      <c r="H363" s="44"/>
      <c r="I363" s="44"/>
      <c r="J363" s="44"/>
      <c r="K363" s="44"/>
      <c r="L363" s="57"/>
      <c r="M363" s="57" t="s">
        <v>787</v>
      </c>
      <c r="N363" s="57" t="s">
        <v>788</v>
      </c>
      <c r="O363" s="59">
        <v>7</v>
      </c>
      <c r="P363" s="59">
        <v>2</v>
      </c>
      <c r="Q363" s="66">
        <v>0.0053</v>
      </c>
      <c r="R363" s="66">
        <v>0.0053</v>
      </c>
      <c r="S363" s="66"/>
      <c r="T363" s="66">
        <v>0.0257</v>
      </c>
      <c r="U363" s="66">
        <v>0.0257</v>
      </c>
      <c r="V363" s="66"/>
      <c r="W363" s="47" t="s">
        <v>484</v>
      </c>
      <c r="X363" s="47" t="s">
        <v>485</v>
      </c>
      <c r="Y363" s="47" t="s">
        <v>100</v>
      </c>
      <c r="Z363" s="57" t="s">
        <v>102</v>
      </c>
      <c r="AA363" s="57"/>
      <c r="AB363" s="57"/>
    </row>
    <row r="364" s="4" customFormat="1" ht="60" customHeight="1" spans="1:28">
      <c r="A364" s="45">
        <v>2.6</v>
      </c>
      <c r="B364" s="43" t="s">
        <v>609</v>
      </c>
      <c r="C364" s="47"/>
      <c r="D364" s="42"/>
      <c r="E364" s="45"/>
      <c r="F364" s="46" t="s">
        <v>807</v>
      </c>
      <c r="G364" s="44">
        <f>SUM(G365:G368)</f>
        <v>8.775</v>
      </c>
      <c r="H364" s="44">
        <v>8.775</v>
      </c>
      <c r="I364" s="44"/>
      <c r="J364" s="44"/>
      <c r="K364" s="44"/>
      <c r="L364" s="57" t="s">
        <v>808</v>
      </c>
      <c r="M364" s="41"/>
      <c r="N364" s="41"/>
      <c r="O364" s="92">
        <f t="shared" ref="O364:V364" si="79">SUM(O365:O368)</f>
        <v>5</v>
      </c>
      <c r="P364" s="92">
        <f t="shared" si="79"/>
        <v>2</v>
      </c>
      <c r="Q364" s="68">
        <f t="shared" si="79"/>
        <v>0.0011</v>
      </c>
      <c r="R364" s="68">
        <f t="shared" si="79"/>
        <v>0.0011</v>
      </c>
      <c r="S364" s="68">
        <f t="shared" si="79"/>
        <v>0</v>
      </c>
      <c r="T364" s="68">
        <f t="shared" si="79"/>
        <v>0.006</v>
      </c>
      <c r="U364" s="68">
        <f t="shared" si="79"/>
        <v>0.006</v>
      </c>
      <c r="V364" s="68">
        <f t="shared" si="79"/>
        <v>0</v>
      </c>
      <c r="W364" s="47"/>
      <c r="X364" s="45"/>
      <c r="Y364" s="45"/>
      <c r="Z364" s="57"/>
      <c r="AA364" s="57"/>
      <c r="AB364" s="57"/>
    </row>
    <row r="365" s="4" customFormat="1" ht="58" customHeight="1" spans="1:28">
      <c r="A365" s="47">
        <v>1</v>
      </c>
      <c r="B365" s="48" t="s">
        <v>809</v>
      </c>
      <c r="C365" s="47" t="s">
        <v>46</v>
      </c>
      <c r="D365" s="42" t="s">
        <v>47</v>
      </c>
      <c r="E365" s="47" t="s">
        <v>48</v>
      </c>
      <c r="F365" s="49" t="s">
        <v>810</v>
      </c>
      <c r="G365" s="44">
        <v>3</v>
      </c>
      <c r="H365" s="44"/>
      <c r="I365" s="44"/>
      <c r="J365" s="44"/>
      <c r="K365" s="44"/>
      <c r="L365" s="57"/>
      <c r="M365" s="57" t="s">
        <v>502</v>
      </c>
      <c r="N365" s="57" t="s">
        <v>811</v>
      </c>
      <c r="O365" s="59">
        <v>1</v>
      </c>
      <c r="P365" s="59">
        <v>0</v>
      </c>
      <c r="Q365" s="66">
        <f>R365</f>
        <v>0.0001</v>
      </c>
      <c r="R365" s="66">
        <v>0.0001</v>
      </c>
      <c r="S365" s="66"/>
      <c r="T365" s="66">
        <f>U365</f>
        <v>0.0006</v>
      </c>
      <c r="U365" s="66">
        <v>0.0006</v>
      </c>
      <c r="V365" s="66"/>
      <c r="W365" s="47" t="s">
        <v>484</v>
      </c>
      <c r="X365" s="47" t="s">
        <v>485</v>
      </c>
      <c r="Y365" s="47" t="s">
        <v>48</v>
      </c>
      <c r="Z365" s="57" t="s">
        <v>54</v>
      </c>
      <c r="AA365" s="57"/>
      <c r="AB365" s="57"/>
    </row>
    <row r="366" s="4" customFormat="1" ht="67" customHeight="1" spans="1:28">
      <c r="A366" s="47">
        <v>7</v>
      </c>
      <c r="B366" s="48" t="s">
        <v>812</v>
      </c>
      <c r="C366" s="47" t="s">
        <v>46</v>
      </c>
      <c r="D366" s="42" t="s">
        <v>47</v>
      </c>
      <c r="E366" s="47" t="s">
        <v>64</v>
      </c>
      <c r="F366" s="49" t="s">
        <v>813</v>
      </c>
      <c r="G366" s="44">
        <v>0.075</v>
      </c>
      <c r="H366" s="44"/>
      <c r="I366" s="44"/>
      <c r="J366" s="44"/>
      <c r="K366" s="44"/>
      <c r="L366" s="57"/>
      <c r="M366" s="57" t="s">
        <v>176</v>
      </c>
      <c r="N366" s="57" t="s">
        <v>811</v>
      </c>
      <c r="O366" s="59">
        <v>1</v>
      </c>
      <c r="P366" s="59"/>
      <c r="Q366" s="66">
        <v>0.0002</v>
      </c>
      <c r="R366" s="66">
        <v>0.0002</v>
      </c>
      <c r="S366" s="66"/>
      <c r="T366" s="66">
        <v>0.0008</v>
      </c>
      <c r="U366" s="66">
        <v>0.0008</v>
      </c>
      <c r="V366" s="66"/>
      <c r="W366" s="47" t="s">
        <v>484</v>
      </c>
      <c r="X366" s="47" t="s">
        <v>485</v>
      </c>
      <c r="Y366" s="47" t="s">
        <v>64</v>
      </c>
      <c r="Z366" s="57" t="s">
        <v>66</v>
      </c>
      <c r="AA366" s="57"/>
      <c r="AB366" s="57"/>
    </row>
    <row r="367" s="4" customFormat="1" ht="54" customHeight="1" spans="1:28">
      <c r="A367" s="47">
        <v>2</v>
      </c>
      <c r="B367" s="48" t="s">
        <v>814</v>
      </c>
      <c r="C367" s="47" t="s">
        <v>46</v>
      </c>
      <c r="D367" s="42" t="s">
        <v>47</v>
      </c>
      <c r="E367" s="47" t="s">
        <v>72</v>
      </c>
      <c r="F367" s="49" t="s">
        <v>815</v>
      </c>
      <c r="G367" s="44">
        <v>1.5</v>
      </c>
      <c r="H367" s="44"/>
      <c r="I367" s="44"/>
      <c r="J367" s="44"/>
      <c r="K367" s="44"/>
      <c r="L367" s="57"/>
      <c r="M367" s="57" t="s">
        <v>502</v>
      </c>
      <c r="N367" s="57" t="s">
        <v>811</v>
      </c>
      <c r="O367" s="59">
        <v>0</v>
      </c>
      <c r="P367" s="59">
        <v>2</v>
      </c>
      <c r="Q367" s="66">
        <v>0.0003</v>
      </c>
      <c r="R367" s="66">
        <v>0.0003</v>
      </c>
      <c r="S367" s="66"/>
      <c r="T367" s="66">
        <v>0.0018</v>
      </c>
      <c r="U367" s="66">
        <v>0.0018</v>
      </c>
      <c r="V367" s="66"/>
      <c r="W367" s="47" t="s">
        <v>484</v>
      </c>
      <c r="X367" s="47" t="s">
        <v>485</v>
      </c>
      <c r="Y367" s="47" t="s">
        <v>72</v>
      </c>
      <c r="Z367" s="57" t="s">
        <v>74</v>
      </c>
      <c r="AA367" s="57"/>
      <c r="AB367" s="57"/>
    </row>
    <row r="368" s="4" customFormat="1" ht="54" customHeight="1" spans="1:28">
      <c r="A368" s="47">
        <v>3</v>
      </c>
      <c r="B368" s="48" t="s">
        <v>612</v>
      </c>
      <c r="C368" s="47" t="s">
        <v>46</v>
      </c>
      <c r="D368" s="42" t="s">
        <v>47</v>
      </c>
      <c r="E368" s="47" t="s">
        <v>80</v>
      </c>
      <c r="F368" s="49" t="s">
        <v>816</v>
      </c>
      <c r="G368" s="44">
        <v>4.2</v>
      </c>
      <c r="H368" s="44"/>
      <c r="I368" s="44"/>
      <c r="J368" s="44"/>
      <c r="K368" s="44"/>
      <c r="L368" s="57"/>
      <c r="M368" s="57" t="s">
        <v>502</v>
      </c>
      <c r="N368" s="57" t="s">
        <v>811</v>
      </c>
      <c r="O368" s="59">
        <v>3</v>
      </c>
      <c r="P368" s="59">
        <v>0</v>
      </c>
      <c r="Q368" s="66">
        <v>0.0005</v>
      </c>
      <c r="R368" s="66">
        <v>0.0005</v>
      </c>
      <c r="S368" s="66"/>
      <c r="T368" s="66">
        <v>0.0028</v>
      </c>
      <c r="U368" s="66">
        <v>0.0028</v>
      </c>
      <c r="V368" s="66"/>
      <c r="W368" s="47" t="s">
        <v>484</v>
      </c>
      <c r="X368" s="47" t="s">
        <v>485</v>
      </c>
      <c r="Y368" s="47" t="s">
        <v>80</v>
      </c>
      <c r="Z368" s="57" t="s">
        <v>82</v>
      </c>
      <c r="AA368" s="57"/>
      <c r="AB368" s="57"/>
    </row>
    <row r="369" s="4" customFormat="1" ht="63" customHeight="1" spans="1:28">
      <c r="A369" s="45">
        <v>2.7</v>
      </c>
      <c r="B369" s="43" t="s">
        <v>616</v>
      </c>
      <c r="C369" s="47"/>
      <c r="D369" s="42"/>
      <c r="E369" s="45"/>
      <c r="F369" s="46" t="s">
        <v>817</v>
      </c>
      <c r="G369" s="44">
        <f>SUM(G370:G377)</f>
        <v>36.08</v>
      </c>
      <c r="H369" s="44">
        <v>36.08</v>
      </c>
      <c r="I369" s="44"/>
      <c r="J369" s="44"/>
      <c r="K369" s="44"/>
      <c r="L369" s="57" t="s">
        <v>818</v>
      </c>
      <c r="M369" s="41"/>
      <c r="N369" s="41"/>
      <c r="O369" s="40">
        <f t="shared" ref="O369:V369" si="80">SUM(O370:O377)</f>
        <v>6</v>
      </c>
      <c r="P369" s="40">
        <f t="shared" si="80"/>
        <v>6</v>
      </c>
      <c r="Q369" s="68">
        <f t="shared" si="80"/>
        <v>0.0045</v>
      </c>
      <c r="R369" s="68">
        <f t="shared" si="80"/>
        <v>0.0045</v>
      </c>
      <c r="S369" s="68">
        <f t="shared" si="80"/>
        <v>0</v>
      </c>
      <c r="T369" s="68">
        <f t="shared" si="80"/>
        <v>0.0169</v>
      </c>
      <c r="U369" s="68">
        <f t="shared" si="80"/>
        <v>0.0169</v>
      </c>
      <c r="V369" s="68">
        <f t="shared" si="80"/>
        <v>0</v>
      </c>
      <c r="W369" s="47"/>
      <c r="X369" s="45"/>
      <c r="Y369" s="45"/>
      <c r="Z369" s="57"/>
      <c r="AA369" s="57"/>
      <c r="AB369" s="57"/>
    </row>
    <row r="370" s="4" customFormat="1" ht="58" customHeight="1" spans="1:28">
      <c r="A370" s="47">
        <v>1</v>
      </c>
      <c r="B370" s="48" t="s">
        <v>819</v>
      </c>
      <c r="C370" s="47" t="s">
        <v>46</v>
      </c>
      <c r="D370" s="42" t="s">
        <v>47</v>
      </c>
      <c r="E370" s="47" t="s">
        <v>56</v>
      </c>
      <c r="F370" s="49" t="s">
        <v>820</v>
      </c>
      <c r="G370" s="44">
        <v>9.44</v>
      </c>
      <c r="H370" s="44"/>
      <c r="I370" s="44"/>
      <c r="J370" s="44"/>
      <c r="K370" s="44"/>
      <c r="L370" s="57"/>
      <c r="M370" s="57" t="s">
        <v>821</v>
      </c>
      <c r="N370" s="57" t="s">
        <v>822</v>
      </c>
      <c r="O370" s="59">
        <v>0</v>
      </c>
      <c r="P370" s="59">
        <v>1</v>
      </c>
      <c r="Q370" s="66">
        <v>0.0001</v>
      </c>
      <c r="R370" s="66">
        <v>0.0001</v>
      </c>
      <c r="S370" s="66"/>
      <c r="T370" s="66">
        <v>0.0005</v>
      </c>
      <c r="U370" s="66">
        <v>0.0005</v>
      </c>
      <c r="V370" s="66"/>
      <c r="W370" s="47" t="s">
        <v>484</v>
      </c>
      <c r="X370" s="47" t="s">
        <v>485</v>
      </c>
      <c r="Y370" s="47" t="s">
        <v>56</v>
      </c>
      <c r="Z370" s="57" t="s">
        <v>58</v>
      </c>
      <c r="AA370" s="57"/>
      <c r="AB370" s="57"/>
    </row>
    <row r="371" s="4" customFormat="1" ht="58" customHeight="1" spans="1:28">
      <c r="A371" s="47">
        <v>2</v>
      </c>
      <c r="B371" s="48" t="s">
        <v>823</v>
      </c>
      <c r="C371" s="47" t="s">
        <v>46</v>
      </c>
      <c r="D371" s="42" t="s">
        <v>47</v>
      </c>
      <c r="E371" s="47" t="s">
        <v>64</v>
      </c>
      <c r="F371" s="49" t="s">
        <v>824</v>
      </c>
      <c r="G371" s="44">
        <v>7.52</v>
      </c>
      <c r="H371" s="44"/>
      <c r="I371" s="44"/>
      <c r="J371" s="44"/>
      <c r="K371" s="44"/>
      <c r="L371" s="57"/>
      <c r="M371" s="57" t="s">
        <v>176</v>
      </c>
      <c r="N371" s="57" t="s">
        <v>822</v>
      </c>
      <c r="O371" s="59">
        <v>1</v>
      </c>
      <c r="P371" s="59">
        <v>1</v>
      </c>
      <c r="Q371" s="66">
        <v>0.0022</v>
      </c>
      <c r="R371" s="66">
        <v>0.0022</v>
      </c>
      <c r="S371" s="66"/>
      <c r="T371" s="66">
        <v>0.0066</v>
      </c>
      <c r="U371" s="66">
        <v>0.0066</v>
      </c>
      <c r="V371" s="66"/>
      <c r="W371" s="47" t="s">
        <v>484</v>
      </c>
      <c r="X371" s="47" t="s">
        <v>485</v>
      </c>
      <c r="Y371" s="47" t="s">
        <v>64</v>
      </c>
      <c r="Z371" s="57" t="s">
        <v>66</v>
      </c>
      <c r="AA371" s="57"/>
      <c r="AB371" s="57"/>
    </row>
    <row r="372" s="4" customFormat="1" ht="58" customHeight="1" spans="1:28">
      <c r="A372" s="47">
        <v>3</v>
      </c>
      <c r="B372" s="48" t="s">
        <v>825</v>
      </c>
      <c r="C372" s="47" t="s">
        <v>46</v>
      </c>
      <c r="D372" s="42" t="s">
        <v>47</v>
      </c>
      <c r="E372" s="47" t="s">
        <v>72</v>
      </c>
      <c r="F372" s="49" t="s">
        <v>826</v>
      </c>
      <c r="G372" s="44">
        <v>1.2</v>
      </c>
      <c r="H372" s="44"/>
      <c r="I372" s="44"/>
      <c r="J372" s="44"/>
      <c r="K372" s="44"/>
      <c r="L372" s="57"/>
      <c r="M372" s="57" t="s">
        <v>821</v>
      </c>
      <c r="N372" s="57" t="s">
        <v>822</v>
      </c>
      <c r="O372" s="59">
        <v>0</v>
      </c>
      <c r="P372" s="59">
        <v>1</v>
      </c>
      <c r="Q372" s="66">
        <v>0.0002</v>
      </c>
      <c r="R372" s="66">
        <v>0.0002</v>
      </c>
      <c r="S372" s="66"/>
      <c r="T372" s="66">
        <v>0.001</v>
      </c>
      <c r="U372" s="66">
        <v>0.001</v>
      </c>
      <c r="V372" s="66"/>
      <c r="W372" s="47" t="s">
        <v>484</v>
      </c>
      <c r="X372" s="47" t="s">
        <v>485</v>
      </c>
      <c r="Y372" s="47" t="s">
        <v>72</v>
      </c>
      <c r="Z372" s="57" t="s">
        <v>74</v>
      </c>
      <c r="AA372" s="57"/>
      <c r="AB372" s="57"/>
    </row>
    <row r="373" s="4" customFormat="1" ht="58" customHeight="1" spans="1:28">
      <c r="A373" s="47">
        <v>4</v>
      </c>
      <c r="B373" s="48" t="s">
        <v>620</v>
      </c>
      <c r="C373" s="47" t="s">
        <v>46</v>
      </c>
      <c r="D373" s="42" t="s">
        <v>47</v>
      </c>
      <c r="E373" s="47" t="s">
        <v>76</v>
      </c>
      <c r="F373" s="49" t="s">
        <v>827</v>
      </c>
      <c r="G373" s="44">
        <v>1.16</v>
      </c>
      <c r="H373" s="44"/>
      <c r="I373" s="44"/>
      <c r="J373" s="44"/>
      <c r="K373" s="44"/>
      <c r="L373" s="57"/>
      <c r="M373" s="57" t="s">
        <v>622</v>
      </c>
      <c r="N373" s="57" t="s">
        <v>822</v>
      </c>
      <c r="O373" s="59"/>
      <c r="P373" s="59">
        <v>1</v>
      </c>
      <c r="Q373" s="66">
        <v>0.0003</v>
      </c>
      <c r="R373" s="66">
        <v>0.0003</v>
      </c>
      <c r="S373" s="66"/>
      <c r="T373" s="66">
        <v>0.0018</v>
      </c>
      <c r="U373" s="66">
        <v>0.0018</v>
      </c>
      <c r="V373" s="66"/>
      <c r="W373" s="47" t="s">
        <v>484</v>
      </c>
      <c r="X373" s="47" t="s">
        <v>485</v>
      </c>
      <c r="Y373" s="47" t="s">
        <v>76</v>
      </c>
      <c r="Z373" s="57" t="s">
        <v>78</v>
      </c>
      <c r="AA373" s="57"/>
      <c r="AB373" s="57"/>
    </row>
    <row r="374" s="4" customFormat="1" ht="58" customHeight="1" spans="1:28">
      <c r="A374" s="47">
        <v>5</v>
      </c>
      <c r="B374" s="48" t="s">
        <v>623</v>
      </c>
      <c r="C374" s="47" t="s">
        <v>46</v>
      </c>
      <c r="D374" s="42" t="s">
        <v>47</v>
      </c>
      <c r="E374" s="47" t="s">
        <v>88</v>
      </c>
      <c r="F374" s="49" t="s">
        <v>828</v>
      </c>
      <c r="G374" s="44">
        <v>0.6</v>
      </c>
      <c r="H374" s="44"/>
      <c r="I374" s="44"/>
      <c r="J374" s="44"/>
      <c r="K374" s="44"/>
      <c r="L374" s="57"/>
      <c r="M374" s="57" t="s">
        <v>289</v>
      </c>
      <c r="N374" s="57" t="s">
        <v>822</v>
      </c>
      <c r="O374" s="59"/>
      <c r="P374" s="59">
        <v>1</v>
      </c>
      <c r="Q374" s="66">
        <v>0.0001</v>
      </c>
      <c r="R374" s="66">
        <v>0.0001</v>
      </c>
      <c r="S374" s="66"/>
      <c r="T374" s="66">
        <v>0.0008</v>
      </c>
      <c r="U374" s="66">
        <v>0.0008</v>
      </c>
      <c r="V374" s="66"/>
      <c r="W374" s="47" t="s">
        <v>484</v>
      </c>
      <c r="X374" s="47" t="s">
        <v>485</v>
      </c>
      <c r="Y374" s="47" t="s">
        <v>88</v>
      </c>
      <c r="Z374" s="57" t="s">
        <v>90</v>
      </c>
      <c r="AA374" s="57"/>
      <c r="AB374" s="57"/>
    </row>
    <row r="375" s="4" customFormat="1" ht="58" customHeight="1" spans="1:28">
      <c r="A375" s="47">
        <v>6</v>
      </c>
      <c r="B375" s="48" t="s">
        <v>829</v>
      </c>
      <c r="C375" s="47" t="s">
        <v>46</v>
      </c>
      <c r="D375" s="42" t="s">
        <v>47</v>
      </c>
      <c r="E375" s="47" t="s">
        <v>92</v>
      </c>
      <c r="F375" s="49" t="s">
        <v>830</v>
      </c>
      <c r="G375" s="44">
        <v>4.8</v>
      </c>
      <c r="H375" s="44"/>
      <c r="I375" s="44"/>
      <c r="J375" s="44"/>
      <c r="K375" s="44"/>
      <c r="L375" s="57"/>
      <c r="M375" s="57" t="s">
        <v>821</v>
      </c>
      <c r="N375" s="57" t="s">
        <v>822</v>
      </c>
      <c r="O375" s="59">
        <v>0</v>
      </c>
      <c r="P375" s="59">
        <v>1</v>
      </c>
      <c r="Q375" s="66">
        <v>0.0001</v>
      </c>
      <c r="R375" s="66">
        <v>0.0001</v>
      </c>
      <c r="S375" s="66"/>
      <c r="T375" s="66">
        <v>0.0005</v>
      </c>
      <c r="U375" s="66">
        <v>0.0005</v>
      </c>
      <c r="V375" s="66"/>
      <c r="W375" s="47" t="s">
        <v>484</v>
      </c>
      <c r="X375" s="47" t="s">
        <v>485</v>
      </c>
      <c r="Y375" s="47" t="s">
        <v>92</v>
      </c>
      <c r="Z375" s="57" t="s">
        <v>94</v>
      </c>
      <c r="AA375" s="57"/>
      <c r="AB375" s="57"/>
    </row>
    <row r="376" s="4" customFormat="1" ht="66" customHeight="1" spans="1:28">
      <c r="A376" s="47">
        <v>7</v>
      </c>
      <c r="B376" s="48" t="s">
        <v>831</v>
      </c>
      <c r="C376" s="47" t="s">
        <v>46</v>
      </c>
      <c r="D376" s="42" t="s">
        <v>47</v>
      </c>
      <c r="E376" s="47" t="s">
        <v>80</v>
      </c>
      <c r="F376" s="49" t="s">
        <v>832</v>
      </c>
      <c r="G376" s="44">
        <v>9.6</v>
      </c>
      <c r="H376" s="44"/>
      <c r="I376" s="44"/>
      <c r="J376" s="44"/>
      <c r="K376" s="44"/>
      <c r="L376" s="57"/>
      <c r="M376" s="57" t="s">
        <v>821</v>
      </c>
      <c r="N376" s="57" t="s">
        <v>822</v>
      </c>
      <c r="O376" s="59">
        <v>3</v>
      </c>
      <c r="P376" s="59">
        <v>0</v>
      </c>
      <c r="Q376" s="66">
        <v>0.0004</v>
      </c>
      <c r="R376" s="66">
        <v>0.0004</v>
      </c>
      <c r="S376" s="66"/>
      <c r="T376" s="66">
        <v>0.0022</v>
      </c>
      <c r="U376" s="66">
        <v>0.0022</v>
      </c>
      <c r="V376" s="66"/>
      <c r="W376" s="47" t="s">
        <v>484</v>
      </c>
      <c r="X376" s="47" t="s">
        <v>485</v>
      </c>
      <c r="Y376" s="47" t="s">
        <v>80</v>
      </c>
      <c r="Z376" s="57" t="s">
        <v>82</v>
      </c>
      <c r="AA376" s="57"/>
      <c r="AB376" s="57"/>
    </row>
    <row r="377" s="4" customFormat="1" ht="58" customHeight="1" spans="1:28">
      <c r="A377" s="47">
        <v>8</v>
      </c>
      <c r="B377" s="48" t="s">
        <v>833</v>
      </c>
      <c r="C377" s="47" t="s">
        <v>46</v>
      </c>
      <c r="D377" s="42" t="s">
        <v>47</v>
      </c>
      <c r="E377" s="47" t="s">
        <v>133</v>
      </c>
      <c r="F377" s="49" t="s">
        <v>834</v>
      </c>
      <c r="G377" s="44">
        <v>1.76</v>
      </c>
      <c r="H377" s="44"/>
      <c r="I377" s="44"/>
      <c r="J377" s="44"/>
      <c r="K377" s="44"/>
      <c r="L377" s="57"/>
      <c r="M377" s="57" t="s">
        <v>835</v>
      </c>
      <c r="N377" s="57" t="s">
        <v>822</v>
      </c>
      <c r="O377" s="59">
        <v>2</v>
      </c>
      <c r="P377" s="59"/>
      <c r="Q377" s="66">
        <v>0.0011</v>
      </c>
      <c r="R377" s="66">
        <v>0.0011</v>
      </c>
      <c r="S377" s="66"/>
      <c r="T377" s="66">
        <v>0.0035</v>
      </c>
      <c r="U377" s="66">
        <v>0.0035</v>
      </c>
      <c r="V377" s="66"/>
      <c r="W377" s="47" t="s">
        <v>484</v>
      </c>
      <c r="X377" s="47" t="s">
        <v>485</v>
      </c>
      <c r="Y377" s="47" t="s">
        <v>133</v>
      </c>
      <c r="Z377" s="57" t="s">
        <v>135</v>
      </c>
      <c r="AA377" s="57"/>
      <c r="AB377" s="57"/>
    </row>
    <row r="378" s="4" customFormat="1" ht="58" customHeight="1" spans="1:28">
      <c r="A378" s="88">
        <v>2.8</v>
      </c>
      <c r="B378" s="43" t="s">
        <v>626</v>
      </c>
      <c r="C378" s="47"/>
      <c r="D378" s="42"/>
      <c r="E378" s="45"/>
      <c r="F378" s="46" t="s">
        <v>836</v>
      </c>
      <c r="G378" s="44">
        <f>SUM(G379:G393)</f>
        <v>149</v>
      </c>
      <c r="H378" s="44">
        <v>149</v>
      </c>
      <c r="I378" s="44"/>
      <c r="J378" s="44"/>
      <c r="K378" s="44"/>
      <c r="L378" s="57" t="s">
        <v>837</v>
      </c>
      <c r="M378" s="41"/>
      <c r="N378" s="41"/>
      <c r="O378" s="40">
        <f t="shared" ref="O378:V378" si="81">SUM(O379:O393)</f>
        <v>21</v>
      </c>
      <c r="P378" s="40">
        <f t="shared" si="81"/>
        <v>6</v>
      </c>
      <c r="Q378" s="68">
        <f t="shared" si="81"/>
        <v>0.0257</v>
      </c>
      <c r="R378" s="68">
        <f t="shared" si="81"/>
        <v>0.0257</v>
      </c>
      <c r="S378" s="68">
        <f t="shared" si="81"/>
        <v>0</v>
      </c>
      <c r="T378" s="68">
        <f t="shared" si="81"/>
        <v>0.1151</v>
      </c>
      <c r="U378" s="68">
        <f t="shared" si="81"/>
        <v>0.1151</v>
      </c>
      <c r="V378" s="68">
        <f t="shared" si="81"/>
        <v>0</v>
      </c>
      <c r="W378" s="47"/>
      <c r="X378" s="45"/>
      <c r="Y378" s="45"/>
      <c r="Z378" s="57"/>
      <c r="AA378" s="57"/>
      <c r="AB378" s="57"/>
    </row>
    <row r="379" s="4" customFormat="1" ht="59" customHeight="1" spans="1:28">
      <c r="A379" s="47">
        <v>1</v>
      </c>
      <c r="B379" s="48" t="s">
        <v>838</v>
      </c>
      <c r="C379" s="47" t="s">
        <v>46</v>
      </c>
      <c r="D379" s="42" t="s">
        <v>47</v>
      </c>
      <c r="E379" s="47" t="s">
        <v>48</v>
      </c>
      <c r="F379" s="49" t="s">
        <v>839</v>
      </c>
      <c r="G379" s="44">
        <v>18</v>
      </c>
      <c r="H379" s="44"/>
      <c r="I379" s="44"/>
      <c r="J379" s="44"/>
      <c r="K379" s="44"/>
      <c r="L379" s="57"/>
      <c r="M379" s="57" t="s">
        <v>840</v>
      </c>
      <c r="N379" s="57" t="s">
        <v>841</v>
      </c>
      <c r="O379" s="59">
        <v>2</v>
      </c>
      <c r="P379" s="59">
        <v>0</v>
      </c>
      <c r="Q379" s="66">
        <f>R379</f>
        <v>0.0018</v>
      </c>
      <c r="R379" s="66">
        <v>0.0018</v>
      </c>
      <c r="S379" s="66"/>
      <c r="T379" s="66">
        <f>U379</f>
        <v>0.0068</v>
      </c>
      <c r="U379" s="66">
        <v>0.0068</v>
      </c>
      <c r="V379" s="66"/>
      <c r="W379" s="47" t="s">
        <v>484</v>
      </c>
      <c r="X379" s="47" t="s">
        <v>485</v>
      </c>
      <c r="Y379" s="47" t="s">
        <v>48</v>
      </c>
      <c r="Z379" s="57" t="s">
        <v>54</v>
      </c>
      <c r="AA379" s="57"/>
      <c r="AB379" s="57"/>
    </row>
    <row r="380" s="4" customFormat="1" ht="66" customHeight="1" spans="1:28">
      <c r="A380" s="47">
        <v>2</v>
      </c>
      <c r="B380" s="48" t="s">
        <v>842</v>
      </c>
      <c r="C380" s="47" t="s">
        <v>46</v>
      </c>
      <c r="D380" s="42" t="s">
        <v>47</v>
      </c>
      <c r="E380" s="47" t="s">
        <v>56</v>
      </c>
      <c r="F380" s="49" t="s">
        <v>843</v>
      </c>
      <c r="G380" s="44">
        <v>3</v>
      </c>
      <c r="H380" s="44"/>
      <c r="I380" s="44"/>
      <c r="J380" s="44"/>
      <c r="K380" s="44"/>
      <c r="L380" s="57"/>
      <c r="M380" s="57" t="s">
        <v>840</v>
      </c>
      <c r="N380" s="57" t="s">
        <v>841</v>
      </c>
      <c r="O380" s="59">
        <v>3</v>
      </c>
      <c r="P380" s="59">
        <v>0</v>
      </c>
      <c r="Q380" s="66">
        <v>0.0047</v>
      </c>
      <c r="R380" s="66">
        <v>0.0047</v>
      </c>
      <c r="S380" s="66"/>
      <c r="T380" s="66">
        <v>0.0125</v>
      </c>
      <c r="U380" s="66">
        <v>0.0125</v>
      </c>
      <c r="V380" s="66"/>
      <c r="W380" s="47" t="s">
        <v>484</v>
      </c>
      <c r="X380" s="47" t="s">
        <v>485</v>
      </c>
      <c r="Y380" s="47" t="s">
        <v>56</v>
      </c>
      <c r="Z380" s="57" t="s">
        <v>58</v>
      </c>
      <c r="AA380" s="57"/>
      <c r="AB380" s="57"/>
    </row>
    <row r="381" s="4" customFormat="1" ht="59" customHeight="1" spans="1:28">
      <c r="A381" s="47">
        <v>3</v>
      </c>
      <c r="B381" s="48" t="s">
        <v>844</v>
      </c>
      <c r="C381" s="47" t="s">
        <v>46</v>
      </c>
      <c r="D381" s="42" t="s">
        <v>47</v>
      </c>
      <c r="E381" s="47" t="s">
        <v>60</v>
      </c>
      <c r="F381" s="49" t="s">
        <v>845</v>
      </c>
      <c r="G381" s="44">
        <v>18</v>
      </c>
      <c r="H381" s="44"/>
      <c r="I381" s="44"/>
      <c r="J381" s="44"/>
      <c r="K381" s="44"/>
      <c r="L381" s="57"/>
      <c r="M381" s="57" t="s">
        <v>840</v>
      </c>
      <c r="N381" s="57" t="s">
        <v>841</v>
      </c>
      <c r="O381" s="59">
        <v>4</v>
      </c>
      <c r="P381" s="59">
        <v>2</v>
      </c>
      <c r="Q381" s="66">
        <v>0.0036</v>
      </c>
      <c r="R381" s="66">
        <v>0.0036</v>
      </c>
      <c r="S381" s="66"/>
      <c r="T381" s="66">
        <v>0.0175</v>
      </c>
      <c r="U381" s="66">
        <v>0.0175</v>
      </c>
      <c r="V381" s="66"/>
      <c r="W381" s="47" t="s">
        <v>484</v>
      </c>
      <c r="X381" s="47" t="s">
        <v>485</v>
      </c>
      <c r="Y381" s="47" t="s">
        <v>60</v>
      </c>
      <c r="Z381" s="57" t="s">
        <v>62</v>
      </c>
      <c r="AA381" s="57"/>
      <c r="AB381" s="57"/>
    </row>
    <row r="382" s="4" customFormat="1" ht="64" customHeight="1" spans="1:28">
      <c r="A382" s="47">
        <v>4</v>
      </c>
      <c r="B382" s="48" t="s">
        <v>846</v>
      </c>
      <c r="C382" s="47" t="s">
        <v>46</v>
      </c>
      <c r="D382" s="42" t="s">
        <v>47</v>
      </c>
      <c r="E382" s="47" t="s">
        <v>64</v>
      </c>
      <c r="F382" s="49" t="s">
        <v>847</v>
      </c>
      <c r="G382" s="44">
        <v>10</v>
      </c>
      <c r="H382" s="44"/>
      <c r="I382" s="44"/>
      <c r="J382" s="44"/>
      <c r="K382" s="44"/>
      <c r="L382" s="57"/>
      <c r="M382" s="57" t="s">
        <v>840</v>
      </c>
      <c r="N382" s="57" t="s">
        <v>177</v>
      </c>
      <c r="O382" s="59">
        <v>1</v>
      </c>
      <c r="P382" s="59"/>
      <c r="Q382" s="66">
        <v>0.001</v>
      </c>
      <c r="R382" s="66">
        <v>0.001</v>
      </c>
      <c r="S382" s="66"/>
      <c r="T382" s="66">
        <v>0.0052</v>
      </c>
      <c r="U382" s="66">
        <v>0.0052</v>
      </c>
      <c r="V382" s="66"/>
      <c r="W382" s="47" t="s">
        <v>484</v>
      </c>
      <c r="X382" s="47" t="s">
        <v>485</v>
      </c>
      <c r="Y382" s="47" t="s">
        <v>64</v>
      </c>
      <c r="Z382" s="57" t="s">
        <v>66</v>
      </c>
      <c r="AA382" s="57"/>
      <c r="AB382" s="57"/>
    </row>
    <row r="383" s="4" customFormat="1" ht="59" customHeight="1" spans="1:28">
      <c r="A383" s="47">
        <v>5</v>
      </c>
      <c r="B383" s="48" t="s">
        <v>848</v>
      </c>
      <c r="C383" s="47" t="s">
        <v>46</v>
      </c>
      <c r="D383" s="42" t="s">
        <v>47</v>
      </c>
      <c r="E383" s="47" t="s">
        <v>68</v>
      </c>
      <c r="F383" s="49" t="s">
        <v>849</v>
      </c>
      <c r="G383" s="44">
        <v>6</v>
      </c>
      <c r="H383" s="44"/>
      <c r="I383" s="44"/>
      <c r="J383" s="44"/>
      <c r="K383" s="44"/>
      <c r="L383" s="57"/>
      <c r="M383" s="57" t="s">
        <v>840</v>
      </c>
      <c r="N383" s="57" t="s">
        <v>841</v>
      </c>
      <c r="O383" s="59">
        <v>1</v>
      </c>
      <c r="P383" s="59">
        <v>0</v>
      </c>
      <c r="Q383" s="66">
        <v>0.0006</v>
      </c>
      <c r="R383" s="66">
        <v>0.0006</v>
      </c>
      <c r="S383" s="66"/>
      <c r="T383" s="66">
        <v>0.0029</v>
      </c>
      <c r="U383" s="66">
        <v>0.0029</v>
      </c>
      <c r="V383" s="66"/>
      <c r="W383" s="47" t="s">
        <v>484</v>
      </c>
      <c r="X383" s="47" t="s">
        <v>485</v>
      </c>
      <c r="Y383" s="47" t="s">
        <v>68</v>
      </c>
      <c r="Z383" s="57" t="s">
        <v>70</v>
      </c>
      <c r="AA383" s="57"/>
      <c r="AB383" s="57"/>
    </row>
    <row r="384" s="4" customFormat="1" ht="59" customHeight="1" spans="1:28">
      <c r="A384" s="47">
        <v>6</v>
      </c>
      <c r="B384" s="48" t="s">
        <v>850</v>
      </c>
      <c r="C384" s="47" t="s">
        <v>46</v>
      </c>
      <c r="D384" s="42" t="s">
        <v>47</v>
      </c>
      <c r="E384" s="47" t="s">
        <v>72</v>
      </c>
      <c r="F384" s="49" t="s">
        <v>851</v>
      </c>
      <c r="G384" s="44">
        <v>6</v>
      </c>
      <c r="H384" s="44"/>
      <c r="I384" s="44"/>
      <c r="J384" s="44"/>
      <c r="K384" s="44"/>
      <c r="L384" s="57"/>
      <c r="M384" s="57" t="s">
        <v>840</v>
      </c>
      <c r="N384" s="57" t="s">
        <v>841</v>
      </c>
      <c r="O384" s="59">
        <v>0</v>
      </c>
      <c r="P384" s="59">
        <v>1</v>
      </c>
      <c r="Q384" s="66">
        <v>0.0006</v>
      </c>
      <c r="R384" s="66">
        <v>0.0006</v>
      </c>
      <c r="S384" s="66"/>
      <c r="T384" s="66">
        <v>0.0036</v>
      </c>
      <c r="U384" s="66">
        <v>0.0036</v>
      </c>
      <c r="V384" s="66"/>
      <c r="W384" s="47" t="s">
        <v>484</v>
      </c>
      <c r="X384" s="47" t="s">
        <v>485</v>
      </c>
      <c r="Y384" s="47" t="s">
        <v>72</v>
      </c>
      <c r="Z384" s="57" t="s">
        <v>74</v>
      </c>
      <c r="AA384" s="57"/>
      <c r="AB384" s="57"/>
    </row>
    <row r="385" s="4" customFormat="1" ht="59" customHeight="1" spans="1:28">
      <c r="A385" s="47">
        <v>7</v>
      </c>
      <c r="B385" s="48" t="s">
        <v>852</v>
      </c>
      <c r="C385" s="47" t="s">
        <v>46</v>
      </c>
      <c r="D385" s="42" t="s">
        <v>47</v>
      </c>
      <c r="E385" s="47" t="s">
        <v>80</v>
      </c>
      <c r="F385" s="49" t="s">
        <v>853</v>
      </c>
      <c r="G385" s="44">
        <v>4</v>
      </c>
      <c r="H385" s="44"/>
      <c r="I385" s="44"/>
      <c r="J385" s="44"/>
      <c r="K385" s="44"/>
      <c r="L385" s="57"/>
      <c r="M385" s="57" t="s">
        <v>840</v>
      </c>
      <c r="N385" s="57" t="s">
        <v>841</v>
      </c>
      <c r="O385" s="59">
        <v>1</v>
      </c>
      <c r="P385" s="59">
        <v>0</v>
      </c>
      <c r="Q385" s="66">
        <v>0.0009</v>
      </c>
      <c r="R385" s="66">
        <v>0.0009</v>
      </c>
      <c r="S385" s="66"/>
      <c r="T385" s="66">
        <v>0.0048</v>
      </c>
      <c r="U385" s="66">
        <v>0.0048</v>
      </c>
      <c r="V385" s="66"/>
      <c r="W385" s="47" t="s">
        <v>484</v>
      </c>
      <c r="X385" s="47" t="s">
        <v>485</v>
      </c>
      <c r="Y385" s="47" t="s">
        <v>80</v>
      </c>
      <c r="Z385" s="57" t="s">
        <v>82</v>
      </c>
      <c r="AA385" s="57"/>
      <c r="AB385" s="57"/>
    </row>
    <row r="386" s="4" customFormat="1" ht="59" customHeight="1" spans="1:28">
      <c r="A386" s="47">
        <v>8</v>
      </c>
      <c r="B386" s="48" t="s">
        <v>854</v>
      </c>
      <c r="C386" s="47" t="s">
        <v>46</v>
      </c>
      <c r="D386" s="42" t="s">
        <v>47</v>
      </c>
      <c r="E386" s="47" t="s">
        <v>84</v>
      </c>
      <c r="F386" s="49" t="s">
        <v>855</v>
      </c>
      <c r="G386" s="44">
        <v>10</v>
      </c>
      <c r="H386" s="44"/>
      <c r="I386" s="44"/>
      <c r="J386" s="44"/>
      <c r="K386" s="44"/>
      <c r="L386" s="57"/>
      <c r="M386" s="57" t="s">
        <v>840</v>
      </c>
      <c r="N386" s="57" t="s">
        <v>841</v>
      </c>
      <c r="O386" s="59">
        <v>1</v>
      </c>
      <c r="P386" s="59">
        <v>0</v>
      </c>
      <c r="Q386" s="66">
        <v>0.001</v>
      </c>
      <c r="R386" s="66">
        <v>0.001</v>
      </c>
      <c r="S386" s="66"/>
      <c r="T386" s="66">
        <v>0.0062</v>
      </c>
      <c r="U386" s="66">
        <v>0.0062</v>
      </c>
      <c r="V386" s="66"/>
      <c r="W386" s="47" t="s">
        <v>484</v>
      </c>
      <c r="X386" s="47" t="s">
        <v>485</v>
      </c>
      <c r="Y386" s="47" t="s">
        <v>84</v>
      </c>
      <c r="Z386" s="57" t="s">
        <v>86</v>
      </c>
      <c r="AA386" s="57"/>
      <c r="AB386" s="57"/>
    </row>
    <row r="387" s="4" customFormat="1" ht="59" customHeight="1" spans="1:28">
      <c r="A387" s="47">
        <v>9</v>
      </c>
      <c r="B387" s="48" t="s">
        <v>856</v>
      </c>
      <c r="C387" s="47" t="s">
        <v>46</v>
      </c>
      <c r="D387" s="42" t="s">
        <v>47</v>
      </c>
      <c r="E387" s="47" t="s">
        <v>123</v>
      </c>
      <c r="F387" s="49" t="s">
        <v>857</v>
      </c>
      <c r="G387" s="44">
        <v>9</v>
      </c>
      <c r="H387" s="44"/>
      <c r="I387" s="44"/>
      <c r="J387" s="44"/>
      <c r="K387" s="44"/>
      <c r="L387" s="57"/>
      <c r="M387" s="57" t="s">
        <v>840</v>
      </c>
      <c r="N387" s="57" t="s">
        <v>841</v>
      </c>
      <c r="O387" s="59">
        <v>1</v>
      </c>
      <c r="P387" s="59">
        <v>0</v>
      </c>
      <c r="Q387" s="66">
        <v>0.0009</v>
      </c>
      <c r="R387" s="66">
        <v>0.0009</v>
      </c>
      <c r="S387" s="66"/>
      <c r="T387" s="66">
        <v>0.0048</v>
      </c>
      <c r="U387" s="66">
        <v>0.0048</v>
      </c>
      <c r="V387" s="66"/>
      <c r="W387" s="47" t="s">
        <v>484</v>
      </c>
      <c r="X387" s="47" t="s">
        <v>485</v>
      </c>
      <c r="Y387" s="47" t="s">
        <v>123</v>
      </c>
      <c r="Z387" s="57" t="s">
        <v>125</v>
      </c>
      <c r="AA387" s="57"/>
      <c r="AB387" s="57"/>
    </row>
    <row r="388" s="4" customFormat="1" ht="71" customHeight="1" spans="1:28">
      <c r="A388" s="47">
        <v>10</v>
      </c>
      <c r="B388" s="48" t="s">
        <v>858</v>
      </c>
      <c r="C388" s="47" t="s">
        <v>46</v>
      </c>
      <c r="D388" s="42" t="s">
        <v>47</v>
      </c>
      <c r="E388" s="47" t="s">
        <v>76</v>
      </c>
      <c r="F388" s="49" t="s">
        <v>859</v>
      </c>
      <c r="G388" s="44">
        <v>26</v>
      </c>
      <c r="H388" s="44"/>
      <c r="I388" s="44"/>
      <c r="J388" s="44"/>
      <c r="K388" s="44"/>
      <c r="L388" s="57"/>
      <c r="M388" s="57" t="s">
        <v>840</v>
      </c>
      <c r="N388" s="57" t="s">
        <v>264</v>
      </c>
      <c r="O388" s="59">
        <v>3</v>
      </c>
      <c r="P388" s="59">
        <v>0</v>
      </c>
      <c r="Q388" s="66">
        <v>0.0011</v>
      </c>
      <c r="R388" s="66">
        <v>0.0011</v>
      </c>
      <c r="S388" s="66"/>
      <c r="T388" s="66">
        <v>0.0052</v>
      </c>
      <c r="U388" s="66">
        <v>0.0052</v>
      </c>
      <c r="V388" s="66"/>
      <c r="W388" s="47" t="s">
        <v>484</v>
      </c>
      <c r="X388" s="47" t="s">
        <v>485</v>
      </c>
      <c r="Y388" s="47" t="s">
        <v>76</v>
      </c>
      <c r="Z388" s="57" t="s">
        <v>78</v>
      </c>
      <c r="AA388" s="57"/>
      <c r="AB388" s="57"/>
    </row>
    <row r="389" s="4" customFormat="1" ht="59" customHeight="1" spans="1:28">
      <c r="A389" s="47">
        <v>11</v>
      </c>
      <c r="B389" s="48" t="s">
        <v>860</v>
      </c>
      <c r="C389" s="47" t="s">
        <v>46</v>
      </c>
      <c r="D389" s="42" t="s">
        <v>47</v>
      </c>
      <c r="E389" s="47" t="s">
        <v>88</v>
      </c>
      <c r="F389" s="49" t="s">
        <v>861</v>
      </c>
      <c r="G389" s="44">
        <v>5</v>
      </c>
      <c r="H389" s="44"/>
      <c r="I389" s="44"/>
      <c r="J389" s="44"/>
      <c r="K389" s="44"/>
      <c r="L389" s="57"/>
      <c r="M389" s="57" t="s">
        <v>840</v>
      </c>
      <c r="N389" s="57" t="s">
        <v>841</v>
      </c>
      <c r="O389" s="59">
        <v>1</v>
      </c>
      <c r="P389" s="59">
        <v>0</v>
      </c>
      <c r="Q389" s="66">
        <v>0.0005</v>
      </c>
      <c r="R389" s="66">
        <v>0.0005</v>
      </c>
      <c r="S389" s="66"/>
      <c r="T389" s="66">
        <v>0.0027</v>
      </c>
      <c r="U389" s="66">
        <v>0.0027</v>
      </c>
      <c r="V389" s="66"/>
      <c r="W389" s="47" t="s">
        <v>484</v>
      </c>
      <c r="X389" s="47" t="s">
        <v>485</v>
      </c>
      <c r="Y389" s="47" t="s">
        <v>88</v>
      </c>
      <c r="Z389" s="57" t="s">
        <v>90</v>
      </c>
      <c r="AA389" s="57"/>
      <c r="AB389" s="57"/>
    </row>
    <row r="390" s="4" customFormat="1" ht="59" customHeight="1" spans="1:28">
      <c r="A390" s="47">
        <v>12</v>
      </c>
      <c r="B390" s="48" t="s">
        <v>862</v>
      </c>
      <c r="C390" s="47" t="s">
        <v>46</v>
      </c>
      <c r="D390" s="42" t="s">
        <v>47</v>
      </c>
      <c r="E390" s="47" t="s">
        <v>92</v>
      </c>
      <c r="F390" s="49" t="s">
        <v>863</v>
      </c>
      <c r="G390" s="44">
        <v>11</v>
      </c>
      <c r="H390" s="44"/>
      <c r="I390" s="44"/>
      <c r="J390" s="44"/>
      <c r="K390" s="44"/>
      <c r="L390" s="57"/>
      <c r="M390" s="57" t="s">
        <v>840</v>
      </c>
      <c r="N390" s="57" t="s">
        <v>841</v>
      </c>
      <c r="O390" s="59">
        <v>2</v>
      </c>
      <c r="P390" s="59">
        <v>0</v>
      </c>
      <c r="Q390" s="66">
        <v>0.0003</v>
      </c>
      <c r="R390" s="66">
        <v>0.0003</v>
      </c>
      <c r="S390" s="66"/>
      <c r="T390" s="66">
        <v>0.0013</v>
      </c>
      <c r="U390" s="66">
        <v>0.0013</v>
      </c>
      <c r="V390" s="66"/>
      <c r="W390" s="47" t="s">
        <v>484</v>
      </c>
      <c r="X390" s="47" t="s">
        <v>485</v>
      </c>
      <c r="Y390" s="47" t="s">
        <v>92</v>
      </c>
      <c r="Z390" s="57" t="s">
        <v>94</v>
      </c>
      <c r="AA390" s="57"/>
      <c r="AB390" s="57"/>
    </row>
    <row r="391" s="4" customFormat="1" ht="59" customHeight="1" spans="1:28">
      <c r="A391" s="47">
        <v>13</v>
      </c>
      <c r="B391" s="48" t="s">
        <v>864</v>
      </c>
      <c r="C391" s="47" t="s">
        <v>46</v>
      </c>
      <c r="D391" s="42" t="s">
        <v>47</v>
      </c>
      <c r="E391" s="47" t="s">
        <v>96</v>
      </c>
      <c r="F391" s="49" t="s">
        <v>865</v>
      </c>
      <c r="G391" s="44">
        <v>4</v>
      </c>
      <c r="H391" s="44"/>
      <c r="I391" s="44"/>
      <c r="J391" s="44"/>
      <c r="K391" s="44"/>
      <c r="L391" s="57"/>
      <c r="M391" s="57" t="s">
        <v>840</v>
      </c>
      <c r="N391" s="57" t="s">
        <v>841</v>
      </c>
      <c r="O391" s="59">
        <v>1</v>
      </c>
      <c r="P391" s="59">
        <v>1</v>
      </c>
      <c r="Q391" s="66">
        <v>0.0011</v>
      </c>
      <c r="R391" s="66">
        <v>0.0011</v>
      </c>
      <c r="S391" s="66"/>
      <c r="T391" s="66">
        <v>0.0074</v>
      </c>
      <c r="U391" s="66">
        <v>0.0074</v>
      </c>
      <c r="V391" s="66"/>
      <c r="W391" s="47" t="s">
        <v>484</v>
      </c>
      <c r="X391" s="47" t="s">
        <v>485</v>
      </c>
      <c r="Y391" s="47" t="s">
        <v>96</v>
      </c>
      <c r="Z391" s="57" t="s">
        <v>98</v>
      </c>
      <c r="AA391" s="57"/>
      <c r="AB391" s="57"/>
    </row>
    <row r="392" s="4" customFormat="1" ht="59" customHeight="1" spans="1:28">
      <c r="A392" s="47">
        <v>14</v>
      </c>
      <c r="B392" s="48" t="s">
        <v>866</v>
      </c>
      <c r="C392" s="47" t="s">
        <v>46</v>
      </c>
      <c r="D392" s="42" t="s">
        <v>47</v>
      </c>
      <c r="E392" s="47" t="s">
        <v>133</v>
      </c>
      <c r="F392" s="49" t="s">
        <v>867</v>
      </c>
      <c r="G392" s="44">
        <v>4</v>
      </c>
      <c r="H392" s="44"/>
      <c r="I392" s="44"/>
      <c r="J392" s="44"/>
      <c r="K392" s="44"/>
      <c r="L392" s="57"/>
      <c r="M392" s="57" t="s">
        <v>840</v>
      </c>
      <c r="N392" s="57" t="s">
        <v>841</v>
      </c>
      <c r="O392" s="59"/>
      <c r="P392" s="59">
        <v>1</v>
      </c>
      <c r="Q392" s="66">
        <v>0.0073</v>
      </c>
      <c r="R392" s="66">
        <v>0.0073</v>
      </c>
      <c r="S392" s="66"/>
      <c r="T392" s="66">
        <v>0.0325</v>
      </c>
      <c r="U392" s="66">
        <v>0.0325</v>
      </c>
      <c r="V392" s="66"/>
      <c r="W392" s="47" t="s">
        <v>484</v>
      </c>
      <c r="X392" s="47" t="s">
        <v>485</v>
      </c>
      <c r="Y392" s="47" t="s">
        <v>133</v>
      </c>
      <c r="Z392" s="57" t="s">
        <v>135</v>
      </c>
      <c r="AA392" s="57"/>
      <c r="AB392" s="57"/>
    </row>
    <row r="393" s="4" customFormat="1" ht="59" customHeight="1" spans="1:28">
      <c r="A393" s="47">
        <v>15</v>
      </c>
      <c r="B393" s="48" t="s">
        <v>868</v>
      </c>
      <c r="C393" s="47" t="s">
        <v>46</v>
      </c>
      <c r="D393" s="42" t="s">
        <v>47</v>
      </c>
      <c r="E393" s="47" t="s">
        <v>100</v>
      </c>
      <c r="F393" s="49" t="s">
        <v>869</v>
      </c>
      <c r="G393" s="44">
        <v>15</v>
      </c>
      <c r="H393" s="44"/>
      <c r="I393" s="44"/>
      <c r="J393" s="44"/>
      <c r="K393" s="44"/>
      <c r="L393" s="57"/>
      <c r="M393" s="57" t="s">
        <v>840</v>
      </c>
      <c r="N393" s="57" t="s">
        <v>841</v>
      </c>
      <c r="O393" s="59">
        <v>0</v>
      </c>
      <c r="P393" s="59">
        <v>1</v>
      </c>
      <c r="Q393" s="66">
        <v>0.0003</v>
      </c>
      <c r="R393" s="66">
        <v>0.0003</v>
      </c>
      <c r="S393" s="66"/>
      <c r="T393" s="66">
        <v>0.0017</v>
      </c>
      <c r="U393" s="66">
        <v>0.0017</v>
      </c>
      <c r="V393" s="66"/>
      <c r="W393" s="47" t="s">
        <v>484</v>
      </c>
      <c r="X393" s="47" t="s">
        <v>485</v>
      </c>
      <c r="Y393" s="47" t="s">
        <v>100</v>
      </c>
      <c r="Z393" s="57" t="s">
        <v>102</v>
      </c>
      <c r="AA393" s="57"/>
      <c r="AB393" s="57"/>
    </row>
    <row r="394" s="4" customFormat="1" ht="68" customHeight="1" spans="1:28">
      <c r="A394" s="88">
        <v>2.9</v>
      </c>
      <c r="B394" s="43" t="s">
        <v>648</v>
      </c>
      <c r="C394" s="47"/>
      <c r="D394" s="42"/>
      <c r="E394" s="45"/>
      <c r="F394" s="46" t="s">
        <v>870</v>
      </c>
      <c r="G394" s="44">
        <f>SUM(G395:G409)</f>
        <v>376.2</v>
      </c>
      <c r="H394" s="44">
        <v>376.2</v>
      </c>
      <c r="I394" s="44"/>
      <c r="J394" s="44"/>
      <c r="K394" s="44"/>
      <c r="L394" s="57" t="s">
        <v>871</v>
      </c>
      <c r="M394" s="41"/>
      <c r="N394" s="41"/>
      <c r="O394" s="40">
        <f t="shared" ref="O394:V394" si="82">SUM(O395:O409)</f>
        <v>34</v>
      </c>
      <c r="P394" s="40">
        <f t="shared" si="82"/>
        <v>16</v>
      </c>
      <c r="Q394" s="68">
        <f t="shared" si="82"/>
        <v>0.038</v>
      </c>
      <c r="R394" s="68">
        <f t="shared" si="82"/>
        <v>0.038</v>
      </c>
      <c r="S394" s="68">
        <f t="shared" si="82"/>
        <v>0</v>
      </c>
      <c r="T394" s="68">
        <f t="shared" si="82"/>
        <v>0.1639</v>
      </c>
      <c r="U394" s="68">
        <f t="shared" si="82"/>
        <v>0.1639</v>
      </c>
      <c r="V394" s="68">
        <f t="shared" si="82"/>
        <v>0</v>
      </c>
      <c r="W394" s="47"/>
      <c r="X394" s="45"/>
      <c r="Y394" s="45"/>
      <c r="Z394" s="57"/>
      <c r="AA394" s="57"/>
      <c r="AB394" s="57"/>
    </row>
    <row r="395" s="4" customFormat="1" ht="82" customHeight="1" spans="1:28">
      <c r="A395" s="47">
        <v>1</v>
      </c>
      <c r="B395" s="48" t="s">
        <v>651</v>
      </c>
      <c r="C395" s="47" t="s">
        <v>46</v>
      </c>
      <c r="D395" s="42" t="s">
        <v>47</v>
      </c>
      <c r="E395" s="47" t="s">
        <v>48</v>
      </c>
      <c r="F395" s="49" t="s">
        <v>872</v>
      </c>
      <c r="G395" s="44">
        <v>19.2</v>
      </c>
      <c r="H395" s="44"/>
      <c r="I395" s="44"/>
      <c r="J395" s="44"/>
      <c r="K395" s="44"/>
      <c r="L395" s="57"/>
      <c r="M395" s="57" t="s">
        <v>873</v>
      </c>
      <c r="N395" s="57" t="s">
        <v>841</v>
      </c>
      <c r="O395" s="59">
        <v>3</v>
      </c>
      <c r="P395" s="59">
        <v>2</v>
      </c>
      <c r="Q395" s="66">
        <f>R395</f>
        <v>0.0032</v>
      </c>
      <c r="R395" s="66">
        <v>0.0032</v>
      </c>
      <c r="S395" s="66"/>
      <c r="T395" s="66">
        <f>U395</f>
        <v>0.0123</v>
      </c>
      <c r="U395" s="66">
        <v>0.0123</v>
      </c>
      <c r="V395" s="66"/>
      <c r="W395" s="47" t="s">
        <v>484</v>
      </c>
      <c r="X395" s="47" t="s">
        <v>485</v>
      </c>
      <c r="Y395" s="47" t="s">
        <v>48</v>
      </c>
      <c r="Z395" s="57" t="s">
        <v>54</v>
      </c>
      <c r="AA395" s="57"/>
      <c r="AB395" s="57"/>
    </row>
    <row r="396" s="4" customFormat="1" ht="69" customHeight="1" spans="1:28">
      <c r="A396" s="47">
        <v>2</v>
      </c>
      <c r="B396" s="48" t="s">
        <v>655</v>
      </c>
      <c r="C396" s="47" t="s">
        <v>46</v>
      </c>
      <c r="D396" s="42" t="s">
        <v>47</v>
      </c>
      <c r="E396" s="47" t="s">
        <v>56</v>
      </c>
      <c r="F396" s="49" t="s">
        <v>874</v>
      </c>
      <c r="G396" s="44">
        <v>28.2</v>
      </c>
      <c r="H396" s="44"/>
      <c r="I396" s="44"/>
      <c r="J396" s="44"/>
      <c r="K396" s="44"/>
      <c r="L396" s="57"/>
      <c r="M396" s="57" t="s">
        <v>873</v>
      </c>
      <c r="N396" s="57" t="s">
        <v>841</v>
      </c>
      <c r="O396" s="59">
        <v>3</v>
      </c>
      <c r="P396" s="59">
        <v>1</v>
      </c>
      <c r="Q396" s="66">
        <v>0.001</v>
      </c>
      <c r="R396" s="66">
        <v>0.001</v>
      </c>
      <c r="S396" s="66"/>
      <c r="T396" s="66">
        <v>0.0072</v>
      </c>
      <c r="U396" s="66">
        <v>0.0072</v>
      </c>
      <c r="V396" s="66"/>
      <c r="W396" s="47" t="s">
        <v>484</v>
      </c>
      <c r="X396" s="47" t="s">
        <v>485</v>
      </c>
      <c r="Y396" s="47" t="s">
        <v>56</v>
      </c>
      <c r="Z396" s="57" t="s">
        <v>58</v>
      </c>
      <c r="AA396" s="57"/>
      <c r="AB396" s="57"/>
    </row>
    <row r="397" s="4" customFormat="1" ht="73" customHeight="1" spans="1:28">
      <c r="A397" s="47">
        <v>3</v>
      </c>
      <c r="B397" s="48" t="s">
        <v>658</v>
      </c>
      <c r="C397" s="47" t="s">
        <v>46</v>
      </c>
      <c r="D397" s="42" t="s">
        <v>47</v>
      </c>
      <c r="E397" s="47" t="s">
        <v>60</v>
      </c>
      <c r="F397" s="49" t="s">
        <v>875</v>
      </c>
      <c r="G397" s="44">
        <v>6</v>
      </c>
      <c r="H397" s="44"/>
      <c r="I397" s="44"/>
      <c r="J397" s="44"/>
      <c r="K397" s="44"/>
      <c r="L397" s="57"/>
      <c r="M397" s="57" t="s">
        <v>873</v>
      </c>
      <c r="N397" s="57" t="s">
        <v>841</v>
      </c>
      <c r="O397" s="59">
        <v>2</v>
      </c>
      <c r="P397" s="59">
        <v>2</v>
      </c>
      <c r="Q397" s="66">
        <v>0.0002</v>
      </c>
      <c r="R397" s="66">
        <v>0.0002</v>
      </c>
      <c r="S397" s="66"/>
      <c r="T397" s="66">
        <v>0.0008</v>
      </c>
      <c r="U397" s="66">
        <v>0.0008</v>
      </c>
      <c r="V397" s="66"/>
      <c r="W397" s="47" t="s">
        <v>484</v>
      </c>
      <c r="X397" s="47" t="s">
        <v>485</v>
      </c>
      <c r="Y397" s="47" t="s">
        <v>60</v>
      </c>
      <c r="Z397" s="57" t="s">
        <v>62</v>
      </c>
      <c r="AA397" s="57"/>
      <c r="AB397" s="57"/>
    </row>
    <row r="398" s="4" customFormat="1" ht="73" customHeight="1" spans="1:28">
      <c r="A398" s="47">
        <v>4</v>
      </c>
      <c r="B398" s="48" t="s">
        <v>660</v>
      </c>
      <c r="C398" s="47" t="s">
        <v>46</v>
      </c>
      <c r="D398" s="42" t="s">
        <v>47</v>
      </c>
      <c r="E398" s="47" t="s">
        <v>64</v>
      </c>
      <c r="F398" s="49" t="s">
        <v>876</v>
      </c>
      <c r="G398" s="44">
        <v>9</v>
      </c>
      <c r="H398" s="44"/>
      <c r="I398" s="44"/>
      <c r="J398" s="44"/>
      <c r="K398" s="44"/>
      <c r="L398" s="57"/>
      <c r="M398" s="57" t="s">
        <v>873</v>
      </c>
      <c r="N398" s="57" t="s">
        <v>841</v>
      </c>
      <c r="O398" s="59">
        <v>1</v>
      </c>
      <c r="P398" s="59"/>
      <c r="Q398" s="66">
        <v>0.001</v>
      </c>
      <c r="R398" s="66">
        <v>0.001</v>
      </c>
      <c r="S398" s="66"/>
      <c r="T398" s="66">
        <v>0.0052</v>
      </c>
      <c r="U398" s="66">
        <v>0.0052</v>
      </c>
      <c r="V398" s="66"/>
      <c r="W398" s="47" t="s">
        <v>484</v>
      </c>
      <c r="X398" s="47" t="s">
        <v>485</v>
      </c>
      <c r="Y398" s="47" t="s">
        <v>64</v>
      </c>
      <c r="Z398" s="57" t="s">
        <v>66</v>
      </c>
      <c r="AA398" s="57"/>
      <c r="AB398" s="57"/>
    </row>
    <row r="399" s="4" customFormat="1" ht="73" customHeight="1" spans="1:28">
      <c r="A399" s="47">
        <v>5</v>
      </c>
      <c r="B399" s="48" t="s">
        <v>877</v>
      </c>
      <c r="C399" s="47" t="s">
        <v>46</v>
      </c>
      <c r="D399" s="42" t="s">
        <v>47</v>
      </c>
      <c r="E399" s="47" t="s">
        <v>68</v>
      </c>
      <c r="F399" s="49" t="s">
        <v>878</v>
      </c>
      <c r="G399" s="44">
        <v>7.8</v>
      </c>
      <c r="H399" s="44"/>
      <c r="I399" s="44"/>
      <c r="J399" s="44"/>
      <c r="K399" s="44"/>
      <c r="L399" s="57"/>
      <c r="M399" s="57" t="s">
        <v>873</v>
      </c>
      <c r="N399" s="57" t="s">
        <v>841</v>
      </c>
      <c r="O399" s="59">
        <v>1</v>
      </c>
      <c r="P399" s="59">
        <v>0</v>
      </c>
      <c r="Q399" s="66">
        <v>0.0003</v>
      </c>
      <c r="R399" s="66">
        <v>0.0003</v>
      </c>
      <c r="S399" s="66"/>
      <c r="T399" s="66">
        <v>0.002</v>
      </c>
      <c r="U399" s="66">
        <v>0.002</v>
      </c>
      <c r="V399" s="66"/>
      <c r="W399" s="47" t="s">
        <v>484</v>
      </c>
      <c r="X399" s="47" t="s">
        <v>485</v>
      </c>
      <c r="Y399" s="47" t="s">
        <v>68</v>
      </c>
      <c r="Z399" s="57" t="s">
        <v>70</v>
      </c>
      <c r="AA399" s="57"/>
      <c r="AB399" s="57"/>
    </row>
    <row r="400" s="4" customFormat="1" ht="73" customHeight="1" spans="1:28">
      <c r="A400" s="47">
        <v>6</v>
      </c>
      <c r="B400" s="48" t="s">
        <v>879</v>
      </c>
      <c r="C400" s="47" t="s">
        <v>46</v>
      </c>
      <c r="D400" s="42" t="s">
        <v>47</v>
      </c>
      <c r="E400" s="47" t="s">
        <v>72</v>
      </c>
      <c r="F400" s="49" t="s">
        <v>880</v>
      </c>
      <c r="G400" s="44">
        <v>4.8</v>
      </c>
      <c r="H400" s="44"/>
      <c r="I400" s="44"/>
      <c r="J400" s="44"/>
      <c r="K400" s="44"/>
      <c r="L400" s="57"/>
      <c r="M400" s="57" t="s">
        <v>873</v>
      </c>
      <c r="N400" s="57" t="s">
        <v>841</v>
      </c>
      <c r="O400" s="59">
        <v>0</v>
      </c>
      <c r="P400" s="59">
        <v>1</v>
      </c>
      <c r="Q400" s="66">
        <v>0.0008</v>
      </c>
      <c r="R400" s="66">
        <v>0.0008</v>
      </c>
      <c r="S400" s="66"/>
      <c r="T400" s="66">
        <v>0.0048</v>
      </c>
      <c r="U400" s="66">
        <v>0.0048</v>
      </c>
      <c r="V400" s="66"/>
      <c r="W400" s="47" t="s">
        <v>484</v>
      </c>
      <c r="X400" s="47" t="s">
        <v>485</v>
      </c>
      <c r="Y400" s="47" t="s">
        <v>72</v>
      </c>
      <c r="Z400" s="57" t="s">
        <v>74</v>
      </c>
      <c r="AA400" s="57"/>
      <c r="AB400" s="57"/>
    </row>
    <row r="401" s="4" customFormat="1" ht="73" customHeight="1" spans="1:28">
      <c r="A401" s="47">
        <v>7</v>
      </c>
      <c r="B401" s="48" t="s">
        <v>662</v>
      </c>
      <c r="C401" s="47" t="s">
        <v>46</v>
      </c>
      <c r="D401" s="42" t="s">
        <v>47</v>
      </c>
      <c r="E401" s="47" t="s">
        <v>80</v>
      </c>
      <c r="F401" s="49" t="s">
        <v>881</v>
      </c>
      <c r="G401" s="44">
        <v>24.6</v>
      </c>
      <c r="H401" s="44"/>
      <c r="I401" s="44"/>
      <c r="J401" s="44"/>
      <c r="K401" s="44"/>
      <c r="L401" s="57"/>
      <c r="M401" s="57" t="s">
        <v>873</v>
      </c>
      <c r="N401" s="57" t="s">
        <v>841</v>
      </c>
      <c r="O401" s="59">
        <v>5</v>
      </c>
      <c r="P401" s="59">
        <v>1</v>
      </c>
      <c r="Q401" s="66">
        <v>0.0012</v>
      </c>
      <c r="R401" s="66">
        <v>0.0012</v>
      </c>
      <c r="S401" s="66"/>
      <c r="T401" s="66">
        <v>0.0058</v>
      </c>
      <c r="U401" s="66">
        <v>0.0058</v>
      </c>
      <c r="V401" s="66"/>
      <c r="W401" s="47" t="s">
        <v>484</v>
      </c>
      <c r="X401" s="47" t="s">
        <v>485</v>
      </c>
      <c r="Y401" s="47" t="s">
        <v>80</v>
      </c>
      <c r="Z401" s="57" t="s">
        <v>82</v>
      </c>
      <c r="AA401" s="57"/>
      <c r="AB401" s="57"/>
    </row>
    <row r="402" s="4" customFormat="1" ht="73" customHeight="1" spans="1:28">
      <c r="A402" s="47">
        <v>8</v>
      </c>
      <c r="B402" s="48" t="s">
        <v>882</v>
      </c>
      <c r="C402" s="47" t="s">
        <v>46</v>
      </c>
      <c r="D402" s="42" t="s">
        <v>47</v>
      </c>
      <c r="E402" s="47" t="s">
        <v>84</v>
      </c>
      <c r="F402" s="49" t="s">
        <v>883</v>
      </c>
      <c r="G402" s="44">
        <v>4.8</v>
      </c>
      <c r="H402" s="44"/>
      <c r="I402" s="44"/>
      <c r="J402" s="44"/>
      <c r="K402" s="44"/>
      <c r="L402" s="57"/>
      <c r="M402" s="57" t="s">
        <v>873</v>
      </c>
      <c r="N402" s="57" t="s">
        <v>841</v>
      </c>
      <c r="O402" s="59">
        <v>1</v>
      </c>
      <c r="P402" s="59">
        <v>0</v>
      </c>
      <c r="Q402" s="66">
        <v>0.0008</v>
      </c>
      <c r="R402" s="66">
        <v>0.0008</v>
      </c>
      <c r="S402" s="66"/>
      <c r="T402" s="66">
        <v>0.0056</v>
      </c>
      <c r="U402" s="66">
        <v>0.0056</v>
      </c>
      <c r="V402" s="66"/>
      <c r="W402" s="47" t="s">
        <v>484</v>
      </c>
      <c r="X402" s="47" t="s">
        <v>485</v>
      </c>
      <c r="Y402" s="47" t="s">
        <v>84</v>
      </c>
      <c r="Z402" s="57" t="s">
        <v>86</v>
      </c>
      <c r="AA402" s="57"/>
      <c r="AB402" s="57"/>
    </row>
    <row r="403" s="4" customFormat="1" ht="73" customHeight="1" spans="1:28">
      <c r="A403" s="47">
        <v>9</v>
      </c>
      <c r="B403" s="48" t="s">
        <v>884</v>
      </c>
      <c r="C403" s="47" t="s">
        <v>46</v>
      </c>
      <c r="D403" s="42" t="s">
        <v>47</v>
      </c>
      <c r="E403" s="47" t="s">
        <v>123</v>
      </c>
      <c r="F403" s="49" t="s">
        <v>885</v>
      </c>
      <c r="G403" s="44">
        <v>9</v>
      </c>
      <c r="H403" s="44"/>
      <c r="I403" s="44"/>
      <c r="J403" s="44"/>
      <c r="K403" s="44"/>
      <c r="L403" s="57"/>
      <c r="M403" s="57" t="s">
        <v>873</v>
      </c>
      <c r="N403" s="57" t="s">
        <v>841</v>
      </c>
      <c r="O403" s="59">
        <v>2</v>
      </c>
      <c r="P403" s="59">
        <v>0</v>
      </c>
      <c r="Q403" s="66">
        <v>0.0015</v>
      </c>
      <c r="R403" s="66">
        <v>0.0015</v>
      </c>
      <c r="S403" s="66"/>
      <c r="T403" s="66">
        <v>0.0078</v>
      </c>
      <c r="U403" s="66">
        <v>0.0078</v>
      </c>
      <c r="V403" s="66"/>
      <c r="W403" s="47" t="s">
        <v>484</v>
      </c>
      <c r="X403" s="47" t="s">
        <v>485</v>
      </c>
      <c r="Y403" s="47" t="s">
        <v>123</v>
      </c>
      <c r="Z403" s="57" t="s">
        <v>125</v>
      </c>
      <c r="AA403" s="57"/>
      <c r="AB403" s="57"/>
    </row>
    <row r="404" s="4" customFormat="1" ht="73" customHeight="1" spans="1:28">
      <c r="A404" s="47">
        <v>10</v>
      </c>
      <c r="B404" s="48" t="s">
        <v>886</v>
      </c>
      <c r="C404" s="47" t="s">
        <v>46</v>
      </c>
      <c r="D404" s="42" t="s">
        <v>47</v>
      </c>
      <c r="E404" s="47" t="s">
        <v>76</v>
      </c>
      <c r="F404" s="49" t="s">
        <v>887</v>
      </c>
      <c r="G404" s="44">
        <v>39.6</v>
      </c>
      <c r="H404" s="44"/>
      <c r="I404" s="44"/>
      <c r="J404" s="44"/>
      <c r="K404" s="44"/>
      <c r="L404" s="57"/>
      <c r="M404" s="57" t="s">
        <v>264</v>
      </c>
      <c r="N404" s="57" t="s">
        <v>264</v>
      </c>
      <c r="O404" s="59">
        <v>4</v>
      </c>
      <c r="P404" s="59">
        <v>3</v>
      </c>
      <c r="Q404" s="66">
        <v>0.0066</v>
      </c>
      <c r="R404" s="66">
        <v>0.0066</v>
      </c>
      <c r="S404" s="66"/>
      <c r="T404" s="66">
        <v>0.0236</v>
      </c>
      <c r="U404" s="66">
        <v>0.0236</v>
      </c>
      <c r="V404" s="66"/>
      <c r="W404" s="47" t="s">
        <v>484</v>
      </c>
      <c r="X404" s="47" t="s">
        <v>485</v>
      </c>
      <c r="Y404" s="47" t="s">
        <v>76</v>
      </c>
      <c r="Z404" s="57" t="s">
        <v>78</v>
      </c>
      <c r="AA404" s="57"/>
      <c r="AB404" s="57"/>
    </row>
    <row r="405" s="4" customFormat="1" ht="56" customHeight="1" spans="1:28">
      <c r="A405" s="47">
        <v>11</v>
      </c>
      <c r="B405" s="48" t="s">
        <v>666</v>
      </c>
      <c r="C405" s="47" t="s">
        <v>46</v>
      </c>
      <c r="D405" s="42" t="s">
        <v>47</v>
      </c>
      <c r="E405" s="47" t="s">
        <v>88</v>
      </c>
      <c r="F405" s="49" t="s">
        <v>667</v>
      </c>
      <c r="G405" s="44">
        <v>3</v>
      </c>
      <c r="H405" s="44"/>
      <c r="I405" s="44"/>
      <c r="J405" s="44"/>
      <c r="K405" s="44"/>
      <c r="L405" s="57"/>
      <c r="M405" s="57" t="s">
        <v>873</v>
      </c>
      <c r="N405" s="57" t="s">
        <v>841</v>
      </c>
      <c r="O405" s="59">
        <v>1</v>
      </c>
      <c r="P405" s="59">
        <v>0</v>
      </c>
      <c r="Q405" s="66">
        <v>0.0005</v>
      </c>
      <c r="R405" s="66">
        <v>0.0005</v>
      </c>
      <c r="S405" s="66"/>
      <c r="T405" s="66">
        <v>0.0029</v>
      </c>
      <c r="U405" s="66">
        <v>0.0029</v>
      </c>
      <c r="V405" s="66"/>
      <c r="W405" s="47" t="s">
        <v>484</v>
      </c>
      <c r="X405" s="47" t="s">
        <v>485</v>
      </c>
      <c r="Y405" s="47" t="s">
        <v>88</v>
      </c>
      <c r="Z405" s="57" t="s">
        <v>90</v>
      </c>
      <c r="AA405" s="57"/>
      <c r="AB405" s="57"/>
    </row>
    <row r="406" s="4" customFormat="1" ht="56" customHeight="1" spans="1:28">
      <c r="A406" s="47">
        <v>12</v>
      </c>
      <c r="B406" s="48" t="s">
        <v>669</v>
      </c>
      <c r="C406" s="47" t="s">
        <v>46</v>
      </c>
      <c r="D406" s="42" t="s">
        <v>47</v>
      </c>
      <c r="E406" s="47" t="s">
        <v>92</v>
      </c>
      <c r="F406" s="49" t="s">
        <v>888</v>
      </c>
      <c r="G406" s="44">
        <v>41.4</v>
      </c>
      <c r="H406" s="44"/>
      <c r="I406" s="44"/>
      <c r="J406" s="44"/>
      <c r="K406" s="44"/>
      <c r="L406" s="57"/>
      <c r="M406" s="57" t="s">
        <v>873</v>
      </c>
      <c r="N406" s="57" t="s">
        <v>841</v>
      </c>
      <c r="O406" s="59">
        <v>1</v>
      </c>
      <c r="P406" s="59">
        <v>1</v>
      </c>
      <c r="Q406" s="66">
        <v>0.0038</v>
      </c>
      <c r="R406" s="66">
        <v>0.0038</v>
      </c>
      <c r="S406" s="66"/>
      <c r="T406" s="66">
        <v>0.0159</v>
      </c>
      <c r="U406" s="66">
        <v>0.0159</v>
      </c>
      <c r="V406" s="66"/>
      <c r="W406" s="47" t="s">
        <v>484</v>
      </c>
      <c r="X406" s="47" t="s">
        <v>485</v>
      </c>
      <c r="Y406" s="47" t="s">
        <v>92</v>
      </c>
      <c r="Z406" s="57" t="s">
        <v>94</v>
      </c>
      <c r="AA406" s="57"/>
      <c r="AB406" s="57"/>
    </row>
    <row r="407" s="4" customFormat="1" ht="56" customHeight="1" spans="1:28">
      <c r="A407" s="47">
        <v>13</v>
      </c>
      <c r="B407" s="48" t="s">
        <v>889</v>
      </c>
      <c r="C407" s="47" t="s">
        <v>46</v>
      </c>
      <c r="D407" s="42" t="s">
        <v>47</v>
      </c>
      <c r="E407" s="47" t="s">
        <v>96</v>
      </c>
      <c r="F407" s="49" t="s">
        <v>890</v>
      </c>
      <c r="G407" s="44">
        <v>45.6</v>
      </c>
      <c r="H407" s="44"/>
      <c r="I407" s="44"/>
      <c r="J407" s="44"/>
      <c r="K407" s="44"/>
      <c r="L407" s="57"/>
      <c r="M407" s="57" t="s">
        <v>873</v>
      </c>
      <c r="N407" s="57" t="s">
        <v>841</v>
      </c>
      <c r="O407" s="59">
        <v>2</v>
      </c>
      <c r="P407" s="59">
        <v>1</v>
      </c>
      <c r="Q407" s="66">
        <v>0.0071</v>
      </c>
      <c r="R407" s="66">
        <v>0.0071</v>
      </c>
      <c r="S407" s="66"/>
      <c r="T407" s="66">
        <v>0.0224</v>
      </c>
      <c r="U407" s="66">
        <v>0.0224</v>
      </c>
      <c r="V407" s="66"/>
      <c r="W407" s="47" t="s">
        <v>484</v>
      </c>
      <c r="X407" s="47" t="s">
        <v>485</v>
      </c>
      <c r="Y407" s="47" t="s">
        <v>96</v>
      </c>
      <c r="Z407" s="57" t="s">
        <v>98</v>
      </c>
      <c r="AA407" s="57"/>
      <c r="AB407" s="57"/>
    </row>
    <row r="408" s="4" customFormat="1" ht="63" customHeight="1" spans="1:28">
      <c r="A408" s="47">
        <v>14</v>
      </c>
      <c r="B408" s="48" t="s">
        <v>891</v>
      </c>
      <c r="C408" s="47" t="s">
        <v>46</v>
      </c>
      <c r="D408" s="42" t="s">
        <v>47</v>
      </c>
      <c r="E408" s="47" t="s">
        <v>133</v>
      </c>
      <c r="F408" s="49" t="s">
        <v>892</v>
      </c>
      <c r="G408" s="44">
        <v>4.8</v>
      </c>
      <c r="H408" s="44"/>
      <c r="I408" s="44"/>
      <c r="J408" s="44"/>
      <c r="K408" s="44"/>
      <c r="L408" s="57"/>
      <c r="M408" s="57" t="s">
        <v>873</v>
      </c>
      <c r="N408" s="57" t="s">
        <v>841</v>
      </c>
      <c r="O408" s="59">
        <v>2</v>
      </c>
      <c r="P408" s="59">
        <v>2</v>
      </c>
      <c r="Q408" s="66">
        <v>0.0008</v>
      </c>
      <c r="R408" s="66">
        <v>0.0008</v>
      </c>
      <c r="S408" s="66"/>
      <c r="T408" s="66">
        <v>0.0046</v>
      </c>
      <c r="U408" s="66">
        <v>0.0046</v>
      </c>
      <c r="V408" s="66"/>
      <c r="W408" s="47" t="s">
        <v>484</v>
      </c>
      <c r="X408" s="47" t="s">
        <v>485</v>
      </c>
      <c r="Y408" s="47" t="s">
        <v>133</v>
      </c>
      <c r="Z408" s="57" t="s">
        <v>135</v>
      </c>
      <c r="AA408" s="57"/>
      <c r="AB408" s="57"/>
    </row>
    <row r="409" s="4" customFormat="1" ht="63" customHeight="1" spans="1:28">
      <c r="A409" s="47">
        <v>15</v>
      </c>
      <c r="B409" s="48" t="s">
        <v>672</v>
      </c>
      <c r="C409" s="47" t="s">
        <v>46</v>
      </c>
      <c r="D409" s="42" t="s">
        <v>47</v>
      </c>
      <c r="E409" s="47" t="s">
        <v>100</v>
      </c>
      <c r="F409" s="49" t="s">
        <v>893</v>
      </c>
      <c r="G409" s="44">
        <v>128.4</v>
      </c>
      <c r="H409" s="44"/>
      <c r="I409" s="44"/>
      <c r="J409" s="44"/>
      <c r="K409" s="44"/>
      <c r="L409" s="57"/>
      <c r="M409" s="57" t="s">
        <v>873</v>
      </c>
      <c r="N409" s="57" t="s">
        <v>841</v>
      </c>
      <c r="O409" s="59">
        <v>6</v>
      </c>
      <c r="P409" s="59">
        <v>2</v>
      </c>
      <c r="Q409" s="66">
        <v>0.0092</v>
      </c>
      <c r="R409" s="66">
        <v>0.0092</v>
      </c>
      <c r="S409" s="66"/>
      <c r="T409" s="66">
        <v>0.043</v>
      </c>
      <c r="U409" s="66">
        <v>0.043</v>
      </c>
      <c r="V409" s="66"/>
      <c r="W409" s="47" t="s">
        <v>484</v>
      </c>
      <c r="X409" s="47" t="s">
        <v>485</v>
      </c>
      <c r="Y409" s="47" t="s">
        <v>100</v>
      </c>
      <c r="Z409" s="57" t="s">
        <v>102</v>
      </c>
      <c r="AA409" s="57"/>
      <c r="AB409" s="57"/>
    </row>
    <row r="410" s="4" customFormat="1" ht="82" customHeight="1" spans="1:28">
      <c r="A410" s="89">
        <v>2.1</v>
      </c>
      <c r="B410" s="43" t="s">
        <v>675</v>
      </c>
      <c r="C410" s="47"/>
      <c r="D410" s="42"/>
      <c r="E410" s="45"/>
      <c r="F410" s="46" t="s">
        <v>894</v>
      </c>
      <c r="G410" s="44">
        <f>SUM(G411:G419)</f>
        <v>56</v>
      </c>
      <c r="H410" s="44">
        <v>56</v>
      </c>
      <c r="I410" s="44"/>
      <c r="J410" s="44"/>
      <c r="K410" s="44"/>
      <c r="L410" s="57" t="s">
        <v>895</v>
      </c>
      <c r="M410" s="41"/>
      <c r="N410" s="41"/>
      <c r="O410" s="40">
        <f t="shared" ref="O410:V410" si="83">SUM(O411:O419)</f>
        <v>9</v>
      </c>
      <c r="P410" s="40">
        <f t="shared" si="83"/>
        <v>4</v>
      </c>
      <c r="Q410" s="68">
        <f t="shared" si="83"/>
        <v>0.0093</v>
      </c>
      <c r="R410" s="68">
        <f t="shared" si="83"/>
        <v>0.0093</v>
      </c>
      <c r="S410" s="68">
        <f t="shared" si="83"/>
        <v>0</v>
      </c>
      <c r="T410" s="68">
        <f t="shared" si="83"/>
        <v>0.0541</v>
      </c>
      <c r="U410" s="68">
        <f t="shared" si="83"/>
        <v>0.0541</v>
      </c>
      <c r="V410" s="68">
        <f t="shared" si="83"/>
        <v>0</v>
      </c>
      <c r="W410" s="47"/>
      <c r="X410" s="45"/>
      <c r="Y410" s="45"/>
      <c r="Z410" s="57"/>
      <c r="AA410" s="57"/>
      <c r="AB410" s="57"/>
    </row>
    <row r="411" s="4" customFormat="1" ht="62" customHeight="1" spans="1:28">
      <c r="A411" s="47">
        <v>1</v>
      </c>
      <c r="B411" s="48" t="s">
        <v>677</v>
      </c>
      <c r="C411" s="47" t="s">
        <v>46</v>
      </c>
      <c r="D411" s="42" t="s">
        <v>47</v>
      </c>
      <c r="E411" s="47" t="s">
        <v>48</v>
      </c>
      <c r="F411" s="49" t="s">
        <v>896</v>
      </c>
      <c r="G411" s="44">
        <v>4</v>
      </c>
      <c r="H411" s="44"/>
      <c r="I411" s="44"/>
      <c r="J411" s="44"/>
      <c r="K411" s="44"/>
      <c r="L411" s="57"/>
      <c r="M411" s="57" t="s">
        <v>873</v>
      </c>
      <c r="N411" s="57" t="s">
        <v>841</v>
      </c>
      <c r="O411" s="59">
        <v>2</v>
      </c>
      <c r="P411" s="59">
        <v>0</v>
      </c>
      <c r="Q411" s="66">
        <f>R411</f>
        <v>0.0008</v>
      </c>
      <c r="R411" s="66">
        <v>0.0008</v>
      </c>
      <c r="S411" s="66"/>
      <c r="T411" s="66">
        <f>U411</f>
        <v>0.0064</v>
      </c>
      <c r="U411" s="66">
        <v>0.0064</v>
      </c>
      <c r="V411" s="66"/>
      <c r="W411" s="47" t="s">
        <v>484</v>
      </c>
      <c r="X411" s="47" t="s">
        <v>485</v>
      </c>
      <c r="Y411" s="47" t="s">
        <v>48</v>
      </c>
      <c r="Z411" s="57" t="s">
        <v>54</v>
      </c>
      <c r="AA411" s="57"/>
      <c r="AB411" s="57"/>
    </row>
    <row r="412" s="4" customFormat="1" ht="57" customHeight="1" spans="1:28">
      <c r="A412" s="47">
        <v>2</v>
      </c>
      <c r="B412" s="48" t="s">
        <v>897</v>
      </c>
      <c r="C412" s="47" t="s">
        <v>46</v>
      </c>
      <c r="D412" s="42" t="s">
        <v>47</v>
      </c>
      <c r="E412" s="47" t="s">
        <v>72</v>
      </c>
      <c r="F412" s="49" t="s">
        <v>898</v>
      </c>
      <c r="G412" s="44">
        <v>4</v>
      </c>
      <c r="H412" s="44"/>
      <c r="I412" s="44"/>
      <c r="J412" s="44"/>
      <c r="K412" s="44"/>
      <c r="L412" s="57"/>
      <c r="M412" s="57" t="s">
        <v>873</v>
      </c>
      <c r="N412" s="57" t="s">
        <v>841</v>
      </c>
      <c r="O412" s="59">
        <v>0</v>
      </c>
      <c r="P412" s="59">
        <v>1</v>
      </c>
      <c r="Q412" s="66">
        <v>0.0008</v>
      </c>
      <c r="R412" s="66">
        <v>0.0008</v>
      </c>
      <c r="S412" s="66"/>
      <c r="T412" s="66">
        <v>0.0048</v>
      </c>
      <c r="U412" s="66">
        <v>0.0048</v>
      </c>
      <c r="V412" s="66"/>
      <c r="W412" s="47" t="s">
        <v>484</v>
      </c>
      <c r="X412" s="47" t="s">
        <v>485</v>
      </c>
      <c r="Y412" s="47" t="s">
        <v>72</v>
      </c>
      <c r="Z412" s="57" t="s">
        <v>74</v>
      </c>
      <c r="AA412" s="57"/>
      <c r="AB412" s="57"/>
    </row>
    <row r="413" s="4" customFormat="1" ht="57" customHeight="1" spans="1:28">
      <c r="A413" s="47">
        <v>3</v>
      </c>
      <c r="B413" s="48" t="s">
        <v>899</v>
      </c>
      <c r="C413" s="47" t="s">
        <v>46</v>
      </c>
      <c r="D413" s="42" t="s">
        <v>47</v>
      </c>
      <c r="E413" s="47" t="s">
        <v>80</v>
      </c>
      <c r="F413" s="49" t="s">
        <v>900</v>
      </c>
      <c r="G413" s="44">
        <v>1</v>
      </c>
      <c r="H413" s="44"/>
      <c r="I413" s="44"/>
      <c r="J413" s="44"/>
      <c r="K413" s="44"/>
      <c r="L413" s="57"/>
      <c r="M413" s="57" t="s">
        <v>873</v>
      </c>
      <c r="N413" s="57" t="s">
        <v>841</v>
      </c>
      <c r="O413" s="59">
        <v>1</v>
      </c>
      <c r="P413" s="59">
        <v>0</v>
      </c>
      <c r="Q413" s="66">
        <v>0.0002</v>
      </c>
      <c r="R413" s="66">
        <v>0.0002</v>
      </c>
      <c r="S413" s="66"/>
      <c r="T413" s="66">
        <v>0.0011</v>
      </c>
      <c r="U413" s="66">
        <v>0.0011</v>
      </c>
      <c r="V413" s="66"/>
      <c r="W413" s="47" t="s">
        <v>484</v>
      </c>
      <c r="X413" s="47" t="s">
        <v>485</v>
      </c>
      <c r="Y413" s="47" t="s">
        <v>80</v>
      </c>
      <c r="Z413" s="57" t="s">
        <v>82</v>
      </c>
      <c r="AA413" s="57"/>
      <c r="AB413" s="57"/>
    </row>
    <row r="414" s="4" customFormat="1" ht="57" customHeight="1" spans="1:28">
      <c r="A414" s="47">
        <v>4</v>
      </c>
      <c r="B414" s="48" t="s">
        <v>901</v>
      </c>
      <c r="C414" s="47" t="s">
        <v>46</v>
      </c>
      <c r="D414" s="42" t="s">
        <v>47</v>
      </c>
      <c r="E414" s="47" t="s">
        <v>84</v>
      </c>
      <c r="F414" s="49" t="s">
        <v>902</v>
      </c>
      <c r="G414" s="44">
        <v>2.5</v>
      </c>
      <c r="H414" s="44"/>
      <c r="I414" s="44"/>
      <c r="J414" s="44"/>
      <c r="K414" s="44"/>
      <c r="L414" s="57"/>
      <c r="M414" s="57" t="s">
        <v>873</v>
      </c>
      <c r="N414" s="57" t="s">
        <v>841</v>
      </c>
      <c r="O414" s="59">
        <v>2</v>
      </c>
      <c r="P414" s="59">
        <v>0</v>
      </c>
      <c r="Q414" s="66">
        <v>0.0005</v>
      </c>
      <c r="R414" s="66">
        <v>0.0005</v>
      </c>
      <c r="S414" s="66"/>
      <c r="T414" s="66">
        <v>0.0028</v>
      </c>
      <c r="U414" s="66">
        <v>0.0028</v>
      </c>
      <c r="V414" s="66"/>
      <c r="W414" s="47" t="s">
        <v>484</v>
      </c>
      <c r="X414" s="47" t="s">
        <v>485</v>
      </c>
      <c r="Y414" s="47" t="s">
        <v>84</v>
      </c>
      <c r="Z414" s="57" t="s">
        <v>86</v>
      </c>
      <c r="AA414" s="57"/>
      <c r="AB414" s="57"/>
    </row>
    <row r="415" s="4" customFormat="1" ht="57" customHeight="1" spans="1:28">
      <c r="A415" s="47">
        <v>5</v>
      </c>
      <c r="B415" s="48" t="s">
        <v>903</v>
      </c>
      <c r="C415" s="47" t="s">
        <v>46</v>
      </c>
      <c r="D415" s="42" t="s">
        <v>47</v>
      </c>
      <c r="E415" s="47" t="s">
        <v>88</v>
      </c>
      <c r="F415" s="49" t="s">
        <v>904</v>
      </c>
      <c r="G415" s="44">
        <v>10.5</v>
      </c>
      <c r="H415" s="44"/>
      <c r="I415" s="44"/>
      <c r="J415" s="44"/>
      <c r="K415" s="44"/>
      <c r="L415" s="57"/>
      <c r="M415" s="57" t="s">
        <v>873</v>
      </c>
      <c r="N415" s="57" t="s">
        <v>841</v>
      </c>
      <c r="O415" s="59">
        <v>2</v>
      </c>
      <c r="P415" s="59">
        <v>0</v>
      </c>
      <c r="Q415" s="66">
        <v>0.0021</v>
      </c>
      <c r="R415" s="66">
        <v>0.0021</v>
      </c>
      <c r="S415" s="66"/>
      <c r="T415" s="66">
        <v>0.0103</v>
      </c>
      <c r="U415" s="66">
        <v>0.0103</v>
      </c>
      <c r="V415" s="66"/>
      <c r="W415" s="47" t="s">
        <v>484</v>
      </c>
      <c r="X415" s="47" t="s">
        <v>485</v>
      </c>
      <c r="Y415" s="47" t="s">
        <v>88</v>
      </c>
      <c r="Z415" s="57" t="s">
        <v>90</v>
      </c>
      <c r="AA415" s="57"/>
      <c r="AB415" s="57"/>
    </row>
    <row r="416" s="4" customFormat="1" ht="57" customHeight="1" spans="1:28">
      <c r="A416" s="47">
        <v>6</v>
      </c>
      <c r="B416" s="48" t="s">
        <v>905</v>
      </c>
      <c r="C416" s="47" t="s">
        <v>46</v>
      </c>
      <c r="D416" s="42" t="s">
        <v>47</v>
      </c>
      <c r="E416" s="47" t="s">
        <v>92</v>
      </c>
      <c r="F416" s="49" t="s">
        <v>906</v>
      </c>
      <c r="G416" s="44">
        <v>10</v>
      </c>
      <c r="H416" s="44"/>
      <c r="I416" s="44"/>
      <c r="J416" s="44"/>
      <c r="K416" s="44"/>
      <c r="L416" s="57"/>
      <c r="M416" s="57" t="s">
        <v>873</v>
      </c>
      <c r="N416" s="57" t="s">
        <v>841</v>
      </c>
      <c r="O416" s="59">
        <v>0</v>
      </c>
      <c r="P416" s="59">
        <v>1</v>
      </c>
      <c r="Q416" s="66">
        <v>0.0001</v>
      </c>
      <c r="R416" s="66">
        <v>0.0001</v>
      </c>
      <c r="S416" s="66"/>
      <c r="T416" s="66">
        <v>0.0006</v>
      </c>
      <c r="U416" s="66">
        <v>0.0006</v>
      </c>
      <c r="V416" s="66"/>
      <c r="W416" s="47" t="s">
        <v>484</v>
      </c>
      <c r="X416" s="47" t="s">
        <v>485</v>
      </c>
      <c r="Y416" s="47" t="s">
        <v>92</v>
      </c>
      <c r="Z416" s="57" t="s">
        <v>94</v>
      </c>
      <c r="AA416" s="57"/>
      <c r="AB416" s="57"/>
    </row>
    <row r="417" s="4" customFormat="1" ht="57" customHeight="1" spans="1:28">
      <c r="A417" s="47">
        <v>7</v>
      </c>
      <c r="B417" s="48" t="s">
        <v>683</v>
      </c>
      <c r="C417" s="47" t="s">
        <v>46</v>
      </c>
      <c r="D417" s="42" t="s">
        <v>47</v>
      </c>
      <c r="E417" s="47" t="s">
        <v>96</v>
      </c>
      <c r="F417" s="49" t="s">
        <v>907</v>
      </c>
      <c r="G417" s="44">
        <v>20</v>
      </c>
      <c r="H417" s="44"/>
      <c r="I417" s="44"/>
      <c r="J417" s="44"/>
      <c r="K417" s="44"/>
      <c r="L417" s="57"/>
      <c r="M417" s="57" t="s">
        <v>873</v>
      </c>
      <c r="N417" s="57" t="s">
        <v>841</v>
      </c>
      <c r="O417" s="59">
        <v>0</v>
      </c>
      <c r="P417" s="59">
        <v>1</v>
      </c>
      <c r="Q417" s="66">
        <v>0.004</v>
      </c>
      <c r="R417" s="66">
        <v>0.004</v>
      </c>
      <c r="S417" s="66"/>
      <c r="T417" s="66">
        <v>0.0228</v>
      </c>
      <c r="U417" s="66">
        <v>0.0228</v>
      </c>
      <c r="V417" s="66"/>
      <c r="W417" s="47" t="s">
        <v>484</v>
      </c>
      <c r="X417" s="47" t="s">
        <v>485</v>
      </c>
      <c r="Y417" s="47" t="s">
        <v>96</v>
      </c>
      <c r="Z417" s="57" t="s">
        <v>98</v>
      </c>
      <c r="AA417" s="57"/>
      <c r="AB417" s="57"/>
    </row>
    <row r="418" s="4" customFormat="1" ht="48" customHeight="1" spans="1:28">
      <c r="A418" s="47">
        <v>8</v>
      </c>
      <c r="B418" s="48" t="s">
        <v>908</v>
      </c>
      <c r="C418" s="47" t="s">
        <v>46</v>
      </c>
      <c r="D418" s="42" t="s">
        <v>47</v>
      </c>
      <c r="E418" s="47" t="s">
        <v>133</v>
      </c>
      <c r="F418" s="49" t="s">
        <v>909</v>
      </c>
      <c r="G418" s="44">
        <v>0.5</v>
      </c>
      <c r="H418" s="44"/>
      <c r="I418" s="44"/>
      <c r="J418" s="44"/>
      <c r="K418" s="44"/>
      <c r="L418" s="57"/>
      <c r="M418" s="57" t="s">
        <v>873</v>
      </c>
      <c r="N418" s="57" t="s">
        <v>841</v>
      </c>
      <c r="O418" s="59">
        <v>1</v>
      </c>
      <c r="P418" s="59"/>
      <c r="Q418" s="66">
        <v>0.0001</v>
      </c>
      <c r="R418" s="66">
        <v>0.0001</v>
      </c>
      <c r="S418" s="66"/>
      <c r="T418" s="66">
        <v>0.0006</v>
      </c>
      <c r="U418" s="66">
        <v>0.0006</v>
      </c>
      <c r="V418" s="66"/>
      <c r="W418" s="47" t="s">
        <v>484</v>
      </c>
      <c r="X418" s="47" t="s">
        <v>485</v>
      </c>
      <c r="Y418" s="47" t="s">
        <v>133</v>
      </c>
      <c r="Z418" s="57" t="s">
        <v>135</v>
      </c>
      <c r="AA418" s="57"/>
      <c r="AB418" s="57"/>
    </row>
    <row r="419" s="4" customFormat="1" ht="48" customHeight="1" spans="1:28">
      <c r="A419" s="47">
        <v>9</v>
      </c>
      <c r="B419" s="48" t="s">
        <v>910</v>
      </c>
      <c r="C419" s="47" t="s">
        <v>46</v>
      </c>
      <c r="D419" s="42" t="s">
        <v>47</v>
      </c>
      <c r="E419" s="47" t="s">
        <v>100</v>
      </c>
      <c r="F419" s="49" t="s">
        <v>911</v>
      </c>
      <c r="G419" s="44">
        <v>3.5</v>
      </c>
      <c r="H419" s="44"/>
      <c r="I419" s="44"/>
      <c r="J419" s="44"/>
      <c r="K419" s="44"/>
      <c r="L419" s="57"/>
      <c r="M419" s="57" t="s">
        <v>873</v>
      </c>
      <c r="N419" s="57" t="s">
        <v>841</v>
      </c>
      <c r="O419" s="59">
        <v>1</v>
      </c>
      <c r="P419" s="59">
        <v>1</v>
      </c>
      <c r="Q419" s="66">
        <v>0.0007</v>
      </c>
      <c r="R419" s="66">
        <v>0.0007</v>
      </c>
      <c r="S419" s="66"/>
      <c r="T419" s="66">
        <v>0.0047</v>
      </c>
      <c r="U419" s="66">
        <v>0.0047</v>
      </c>
      <c r="V419" s="66"/>
      <c r="W419" s="47" t="s">
        <v>484</v>
      </c>
      <c r="X419" s="47" t="s">
        <v>485</v>
      </c>
      <c r="Y419" s="47" t="s">
        <v>100</v>
      </c>
      <c r="Z419" s="57" t="s">
        <v>102</v>
      </c>
      <c r="AA419" s="57"/>
      <c r="AB419" s="57"/>
    </row>
    <row r="420" s="4" customFormat="1" ht="72" customHeight="1" spans="1:28">
      <c r="A420" s="45">
        <v>2.11</v>
      </c>
      <c r="B420" s="43" t="s">
        <v>686</v>
      </c>
      <c r="C420" s="47"/>
      <c r="D420" s="42"/>
      <c r="E420" s="45"/>
      <c r="F420" s="46" t="s">
        <v>912</v>
      </c>
      <c r="G420" s="44">
        <f>SUM(G421:G428)</f>
        <v>13.8</v>
      </c>
      <c r="H420" s="44">
        <v>13.8</v>
      </c>
      <c r="I420" s="44"/>
      <c r="J420" s="44"/>
      <c r="K420" s="44"/>
      <c r="L420" s="57" t="s">
        <v>913</v>
      </c>
      <c r="M420" s="41"/>
      <c r="N420" s="41"/>
      <c r="O420" s="40">
        <f t="shared" ref="O420:V420" si="84">SUM(O421:O428)</f>
        <v>10</v>
      </c>
      <c r="P420" s="40">
        <f t="shared" si="84"/>
        <v>3</v>
      </c>
      <c r="Q420" s="68">
        <f t="shared" si="84"/>
        <v>0.0066</v>
      </c>
      <c r="R420" s="68">
        <f t="shared" si="84"/>
        <v>0.0066</v>
      </c>
      <c r="S420" s="68">
        <f t="shared" si="84"/>
        <v>0</v>
      </c>
      <c r="T420" s="68">
        <f t="shared" si="84"/>
        <v>0.0326</v>
      </c>
      <c r="U420" s="68">
        <f t="shared" si="84"/>
        <v>0.0326</v>
      </c>
      <c r="V420" s="68">
        <f t="shared" si="84"/>
        <v>0</v>
      </c>
      <c r="W420" s="47"/>
      <c r="X420" s="45"/>
      <c r="Y420" s="45"/>
      <c r="Z420" s="57"/>
      <c r="AA420" s="57"/>
      <c r="AB420" s="57"/>
    </row>
    <row r="421" s="4" customFormat="1" ht="66" customHeight="1" spans="1:28">
      <c r="A421" s="47">
        <v>1</v>
      </c>
      <c r="B421" s="48" t="s">
        <v>689</v>
      </c>
      <c r="C421" s="47" t="s">
        <v>46</v>
      </c>
      <c r="D421" s="42" t="s">
        <v>47</v>
      </c>
      <c r="E421" s="47" t="s">
        <v>48</v>
      </c>
      <c r="F421" s="49" t="s">
        <v>914</v>
      </c>
      <c r="G421" s="44">
        <v>1</v>
      </c>
      <c r="H421" s="44"/>
      <c r="I421" s="44"/>
      <c r="J421" s="44"/>
      <c r="K421" s="44"/>
      <c r="L421" s="57"/>
      <c r="M421" s="57" t="s">
        <v>915</v>
      </c>
      <c r="N421" s="57" t="s">
        <v>841</v>
      </c>
      <c r="O421" s="59">
        <v>1</v>
      </c>
      <c r="P421" s="59">
        <v>0</v>
      </c>
      <c r="Q421" s="66">
        <f>R421</f>
        <v>0.0005</v>
      </c>
      <c r="R421" s="66">
        <v>0.0005</v>
      </c>
      <c r="S421" s="66"/>
      <c r="T421" s="66">
        <f>U421</f>
        <v>0.0036</v>
      </c>
      <c r="U421" s="66">
        <v>0.0036</v>
      </c>
      <c r="V421" s="66"/>
      <c r="W421" s="47" t="s">
        <v>484</v>
      </c>
      <c r="X421" s="47" t="s">
        <v>485</v>
      </c>
      <c r="Y421" s="47" t="s">
        <v>48</v>
      </c>
      <c r="Z421" s="57" t="s">
        <v>54</v>
      </c>
      <c r="AA421" s="57"/>
      <c r="AB421" s="57"/>
    </row>
    <row r="422" s="4" customFormat="1" ht="66" customHeight="1" spans="1:28">
      <c r="A422" s="47">
        <v>2</v>
      </c>
      <c r="B422" s="48" t="s">
        <v>916</v>
      </c>
      <c r="C422" s="47" t="s">
        <v>46</v>
      </c>
      <c r="D422" s="42" t="s">
        <v>47</v>
      </c>
      <c r="E422" s="47" t="s">
        <v>60</v>
      </c>
      <c r="F422" s="49" t="s">
        <v>917</v>
      </c>
      <c r="G422" s="44">
        <v>1</v>
      </c>
      <c r="H422" s="44"/>
      <c r="I422" s="44"/>
      <c r="J422" s="44"/>
      <c r="K422" s="44"/>
      <c r="L422" s="57"/>
      <c r="M422" s="57" t="s">
        <v>915</v>
      </c>
      <c r="N422" s="57" t="s">
        <v>841</v>
      </c>
      <c r="O422" s="59">
        <v>2</v>
      </c>
      <c r="P422" s="59">
        <v>0</v>
      </c>
      <c r="Q422" s="66">
        <v>0.0003</v>
      </c>
      <c r="R422" s="66">
        <v>0.0003</v>
      </c>
      <c r="S422" s="66"/>
      <c r="T422" s="66">
        <v>0.0013</v>
      </c>
      <c r="U422" s="66">
        <v>0.0013</v>
      </c>
      <c r="V422" s="66"/>
      <c r="W422" s="47" t="s">
        <v>484</v>
      </c>
      <c r="X422" s="47" t="s">
        <v>485</v>
      </c>
      <c r="Y422" s="47" t="s">
        <v>60</v>
      </c>
      <c r="Z422" s="57" t="s">
        <v>62</v>
      </c>
      <c r="AA422" s="57"/>
      <c r="AB422" s="57"/>
    </row>
    <row r="423" s="4" customFormat="1" ht="58" customHeight="1" spans="1:28">
      <c r="A423" s="47">
        <v>3</v>
      </c>
      <c r="B423" s="48" t="s">
        <v>918</v>
      </c>
      <c r="C423" s="47" t="s">
        <v>46</v>
      </c>
      <c r="D423" s="42" t="s">
        <v>47</v>
      </c>
      <c r="E423" s="47" t="s">
        <v>64</v>
      </c>
      <c r="F423" s="49" t="s">
        <v>919</v>
      </c>
      <c r="G423" s="44">
        <v>3</v>
      </c>
      <c r="H423" s="44"/>
      <c r="I423" s="44"/>
      <c r="J423" s="44"/>
      <c r="K423" s="44"/>
      <c r="L423" s="57"/>
      <c r="M423" s="57" t="s">
        <v>176</v>
      </c>
      <c r="N423" s="57" t="s">
        <v>841</v>
      </c>
      <c r="O423" s="59">
        <v>1</v>
      </c>
      <c r="P423" s="59"/>
      <c r="Q423" s="66">
        <v>0.0015</v>
      </c>
      <c r="R423" s="66">
        <v>0.0015</v>
      </c>
      <c r="S423" s="66"/>
      <c r="T423" s="66">
        <v>0.0052</v>
      </c>
      <c r="U423" s="66">
        <v>0.0052</v>
      </c>
      <c r="V423" s="66"/>
      <c r="W423" s="47" t="s">
        <v>484</v>
      </c>
      <c r="X423" s="47" t="s">
        <v>485</v>
      </c>
      <c r="Y423" s="47" t="s">
        <v>64</v>
      </c>
      <c r="Z423" s="57" t="s">
        <v>66</v>
      </c>
      <c r="AA423" s="57"/>
      <c r="AB423" s="57"/>
    </row>
    <row r="424" s="4" customFormat="1" ht="58" customHeight="1" spans="1:28">
      <c r="A424" s="47">
        <v>4</v>
      </c>
      <c r="B424" s="48" t="s">
        <v>694</v>
      </c>
      <c r="C424" s="47" t="s">
        <v>46</v>
      </c>
      <c r="D424" s="42" t="s">
        <v>47</v>
      </c>
      <c r="E424" s="47" t="s">
        <v>68</v>
      </c>
      <c r="F424" s="49" t="s">
        <v>920</v>
      </c>
      <c r="G424" s="44">
        <v>2</v>
      </c>
      <c r="H424" s="44"/>
      <c r="I424" s="44"/>
      <c r="J424" s="44"/>
      <c r="K424" s="44"/>
      <c r="L424" s="57"/>
      <c r="M424" s="57" t="s">
        <v>915</v>
      </c>
      <c r="N424" s="57" t="s">
        <v>841</v>
      </c>
      <c r="O424" s="59">
        <v>1</v>
      </c>
      <c r="P424" s="59">
        <v>0</v>
      </c>
      <c r="Q424" s="66">
        <v>0.0009</v>
      </c>
      <c r="R424" s="66">
        <v>0.0009</v>
      </c>
      <c r="S424" s="66"/>
      <c r="T424" s="66">
        <v>0.0047</v>
      </c>
      <c r="U424" s="66">
        <v>0.0047</v>
      </c>
      <c r="V424" s="66"/>
      <c r="W424" s="47" t="s">
        <v>484</v>
      </c>
      <c r="X424" s="47" t="s">
        <v>485</v>
      </c>
      <c r="Y424" s="47" t="s">
        <v>68</v>
      </c>
      <c r="Z424" s="57" t="s">
        <v>70</v>
      </c>
      <c r="AA424" s="57"/>
      <c r="AB424" s="57"/>
    </row>
    <row r="425" s="4" customFormat="1" ht="71" customHeight="1" spans="1:28">
      <c r="A425" s="47">
        <v>5</v>
      </c>
      <c r="B425" s="48" t="s">
        <v>921</v>
      </c>
      <c r="C425" s="47" t="s">
        <v>46</v>
      </c>
      <c r="D425" s="42" t="s">
        <v>47</v>
      </c>
      <c r="E425" s="47" t="s">
        <v>72</v>
      </c>
      <c r="F425" s="49" t="s">
        <v>922</v>
      </c>
      <c r="G425" s="44">
        <v>0.2</v>
      </c>
      <c r="H425" s="44"/>
      <c r="I425" s="44"/>
      <c r="J425" s="44"/>
      <c r="K425" s="44"/>
      <c r="L425" s="57"/>
      <c r="M425" s="57" t="s">
        <v>915</v>
      </c>
      <c r="N425" s="57" t="s">
        <v>841</v>
      </c>
      <c r="O425" s="59">
        <v>1</v>
      </c>
      <c r="P425" s="59">
        <v>0</v>
      </c>
      <c r="Q425" s="66">
        <v>0.0001</v>
      </c>
      <c r="R425" s="66">
        <v>0.0001</v>
      </c>
      <c r="S425" s="66"/>
      <c r="T425" s="66">
        <v>0.0006</v>
      </c>
      <c r="U425" s="66">
        <v>0.0006</v>
      </c>
      <c r="V425" s="66"/>
      <c r="W425" s="47" t="s">
        <v>484</v>
      </c>
      <c r="X425" s="47" t="s">
        <v>485</v>
      </c>
      <c r="Y425" s="47" t="s">
        <v>72</v>
      </c>
      <c r="Z425" s="57" t="s">
        <v>74</v>
      </c>
      <c r="AA425" s="57"/>
      <c r="AB425" s="57"/>
    </row>
    <row r="426" s="4" customFormat="1" ht="70" customHeight="1" spans="1:28">
      <c r="A426" s="47">
        <v>6</v>
      </c>
      <c r="B426" s="48" t="s">
        <v>701</v>
      </c>
      <c r="C426" s="47" t="s">
        <v>46</v>
      </c>
      <c r="D426" s="42" t="s">
        <v>47</v>
      </c>
      <c r="E426" s="47" t="s">
        <v>133</v>
      </c>
      <c r="F426" s="49" t="s">
        <v>923</v>
      </c>
      <c r="G426" s="44">
        <v>2</v>
      </c>
      <c r="H426" s="44"/>
      <c r="I426" s="44"/>
      <c r="J426" s="44"/>
      <c r="K426" s="44"/>
      <c r="L426" s="57"/>
      <c r="M426" s="57" t="s">
        <v>915</v>
      </c>
      <c r="N426" s="57" t="s">
        <v>841</v>
      </c>
      <c r="O426" s="59">
        <v>2</v>
      </c>
      <c r="P426" s="59">
        <v>1</v>
      </c>
      <c r="Q426" s="66">
        <v>0.001</v>
      </c>
      <c r="R426" s="66">
        <v>0.001</v>
      </c>
      <c r="S426" s="66"/>
      <c r="T426" s="66">
        <v>0.0056</v>
      </c>
      <c r="U426" s="66">
        <v>0.0056</v>
      </c>
      <c r="V426" s="66"/>
      <c r="W426" s="47" t="s">
        <v>484</v>
      </c>
      <c r="X426" s="47" t="s">
        <v>485</v>
      </c>
      <c r="Y426" s="47" t="s">
        <v>133</v>
      </c>
      <c r="Z426" s="57" t="s">
        <v>135</v>
      </c>
      <c r="AA426" s="57"/>
      <c r="AB426" s="57"/>
    </row>
    <row r="427" s="4" customFormat="1" ht="58" customHeight="1" spans="1:28">
      <c r="A427" s="47">
        <v>7</v>
      </c>
      <c r="B427" s="48" t="s">
        <v>699</v>
      </c>
      <c r="C427" s="47" t="s">
        <v>46</v>
      </c>
      <c r="D427" s="42" t="s">
        <v>47</v>
      </c>
      <c r="E427" s="47" t="s">
        <v>92</v>
      </c>
      <c r="F427" s="49" t="s">
        <v>924</v>
      </c>
      <c r="G427" s="44">
        <v>1.6</v>
      </c>
      <c r="H427" s="44"/>
      <c r="I427" s="44"/>
      <c r="J427" s="44"/>
      <c r="K427" s="44"/>
      <c r="L427" s="57"/>
      <c r="M427" s="57" t="s">
        <v>915</v>
      </c>
      <c r="N427" s="57" t="s">
        <v>841</v>
      </c>
      <c r="O427" s="59">
        <v>1</v>
      </c>
      <c r="P427" s="59">
        <v>1</v>
      </c>
      <c r="Q427" s="66">
        <v>0.0008</v>
      </c>
      <c r="R427" s="66">
        <v>0.0008</v>
      </c>
      <c r="S427" s="66"/>
      <c r="T427" s="66">
        <v>0.0034</v>
      </c>
      <c r="U427" s="66">
        <v>0.0034</v>
      </c>
      <c r="V427" s="66"/>
      <c r="W427" s="47" t="s">
        <v>484</v>
      </c>
      <c r="X427" s="47" t="s">
        <v>485</v>
      </c>
      <c r="Y427" s="47" t="s">
        <v>92</v>
      </c>
      <c r="Z427" s="57" t="s">
        <v>94</v>
      </c>
      <c r="AA427" s="57"/>
      <c r="AB427" s="57"/>
    </row>
    <row r="428" s="4" customFormat="1" ht="58" customHeight="1" spans="1:28">
      <c r="A428" s="47">
        <v>8</v>
      </c>
      <c r="B428" s="48" t="s">
        <v>925</v>
      </c>
      <c r="C428" s="47" t="s">
        <v>46</v>
      </c>
      <c r="D428" s="42" t="s">
        <v>47</v>
      </c>
      <c r="E428" s="47" t="s">
        <v>100</v>
      </c>
      <c r="F428" s="49" t="s">
        <v>926</v>
      </c>
      <c r="G428" s="44">
        <v>3</v>
      </c>
      <c r="H428" s="44"/>
      <c r="I428" s="44"/>
      <c r="J428" s="44"/>
      <c r="K428" s="44"/>
      <c r="L428" s="57"/>
      <c r="M428" s="57" t="s">
        <v>915</v>
      </c>
      <c r="N428" s="57" t="s">
        <v>841</v>
      </c>
      <c r="O428" s="59">
        <v>1</v>
      </c>
      <c r="P428" s="59">
        <v>1</v>
      </c>
      <c r="Q428" s="66">
        <v>0.0015</v>
      </c>
      <c r="R428" s="66">
        <v>0.0015</v>
      </c>
      <c r="S428" s="66"/>
      <c r="T428" s="66">
        <v>0.0082</v>
      </c>
      <c r="U428" s="66">
        <v>0.0082</v>
      </c>
      <c r="V428" s="66"/>
      <c r="W428" s="47" t="s">
        <v>484</v>
      </c>
      <c r="X428" s="47" t="s">
        <v>485</v>
      </c>
      <c r="Y428" s="47" t="s">
        <v>100</v>
      </c>
      <c r="Z428" s="57" t="s">
        <v>102</v>
      </c>
      <c r="AA428" s="57"/>
      <c r="AB428" s="57"/>
    </row>
    <row r="429" s="4" customFormat="1" ht="39" customHeight="1" spans="1:28">
      <c r="A429" s="45" t="s">
        <v>239</v>
      </c>
      <c r="B429" s="43" t="s">
        <v>927</v>
      </c>
      <c r="C429" s="45"/>
      <c r="D429" s="42"/>
      <c r="E429" s="45"/>
      <c r="F429" s="46" t="s">
        <v>928</v>
      </c>
      <c r="G429" s="44">
        <f t="shared" ref="G429:I429" si="85">G430+G435+G448+G464+G476+G491+G495+G498+G510+G517+G528+G531</f>
        <v>1350.394</v>
      </c>
      <c r="H429" s="44">
        <f t="shared" si="85"/>
        <v>1350.394</v>
      </c>
      <c r="I429" s="44">
        <f t="shared" si="85"/>
        <v>0</v>
      </c>
      <c r="J429" s="44">
        <f t="shared" ref="J429:V429" si="86">J430+J435+J448+J464+J476+J491+J495+J498+J510+J517+J528+J531</f>
        <v>0</v>
      </c>
      <c r="K429" s="44">
        <f t="shared" si="86"/>
        <v>0</v>
      </c>
      <c r="L429" s="57"/>
      <c r="M429" s="81"/>
      <c r="N429" s="81"/>
      <c r="O429" s="58">
        <f t="shared" si="86"/>
        <v>223</v>
      </c>
      <c r="P429" s="58">
        <f t="shared" si="86"/>
        <v>173</v>
      </c>
      <c r="Q429" s="66">
        <f t="shared" si="86"/>
        <v>0.5901</v>
      </c>
      <c r="R429" s="66">
        <f t="shared" si="86"/>
        <v>0</v>
      </c>
      <c r="S429" s="66">
        <f t="shared" si="86"/>
        <v>0.5865</v>
      </c>
      <c r="T429" s="66">
        <f t="shared" si="86"/>
        <v>1.79519</v>
      </c>
      <c r="U429" s="66">
        <f t="shared" si="86"/>
        <v>0</v>
      </c>
      <c r="V429" s="66">
        <f t="shared" si="86"/>
        <v>1.89379</v>
      </c>
      <c r="W429" s="45"/>
      <c r="X429" s="45"/>
      <c r="Y429" s="45"/>
      <c r="Z429" s="57"/>
      <c r="AA429" s="57"/>
      <c r="AB429" s="57"/>
    </row>
    <row r="430" s="4" customFormat="1" ht="81" customHeight="1" spans="1:28">
      <c r="A430" s="45">
        <v>3.1</v>
      </c>
      <c r="B430" s="43" t="s">
        <v>477</v>
      </c>
      <c r="C430" s="47"/>
      <c r="D430" s="42"/>
      <c r="E430" s="45"/>
      <c r="F430" s="43" t="s">
        <v>929</v>
      </c>
      <c r="G430" s="44">
        <f>SUM(G431:G434)</f>
        <v>13.05</v>
      </c>
      <c r="H430" s="44">
        <v>13.05</v>
      </c>
      <c r="I430" s="44"/>
      <c r="J430" s="44"/>
      <c r="K430" s="44"/>
      <c r="L430" s="57" t="s">
        <v>930</v>
      </c>
      <c r="M430" s="41"/>
      <c r="N430" s="41"/>
      <c r="O430" s="58">
        <f t="shared" ref="O430:V430" si="87">SUM(O431:O434)</f>
        <v>12</v>
      </c>
      <c r="P430" s="58">
        <f t="shared" si="87"/>
        <v>1</v>
      </c>
      <c r="Q430" s="66">
        <f t="shared" si="87"/>
        <v>0.0137</v>
      </c>
      <c r="R430" s="66">
        <f t="shared" si="87"/>
        <v>0</v>
      </c>
      <c r="S430" s="66">
        <f t="shared" si="87"/>
        <v>0.0137</v>
      </c>
      <c r="T430" s="66">
        <f t="shared" si="87"/>
        <v>0.0634</v>
      </c>
      <c r="U430" s="66">
        <f t="shared" si="87"/>
        <v>0</v>
      </c>
      <c r="V430" s="66">
        <f t="shared" si="87"/>
        <v>0.0634</v>
      </c>
      <c r="W430" s="45"/>
      <c r="X430" s="45"/>
      <c r="Y430" s="45"/>
      <c r="Z430" s="57"/>
      <c r="AA430" s="57"/>
      <c r="AB430" s="57"/>
    </row>
    <row r="431" s="4" customFormat="1" ht="66" customHeight="1" spans="1:28">
      <c r="A431" s="47">
        <v>1</v>
      </c>
      <c r="B431" s="50" t="s">
        <v>488</v>
      </c>
      <c r="C431" s="47" t="s">
        <v>46</v>
      </c>
      <c r="D431" s="42" t="s">
        <v>47</v>
      </c>
      <c r="E431" s="47" t="s">
        <v>68</v>
      </c>
      <c r="F431" s="49" t="s">
        <v>931</v>
      </c>
      <c r="G431" s="44">
        <v>1.14</v>
      </c>
      <c r="H431" s="44"/>
      <c r="I431" s="44"/>
      <c r="J431" s="44"/>
      <c r="K431" s="44"/>
      <c r="L431" s="57"/>
      <c r="M431" s="51" t="s">
        <v>263</v>
      </c>
      <c r="N431" s="51" t="s">
        <v>176</v>
      </c>
      <c r="O431" s="59">
        <v>1</v>
      </c>
      <c r="P431" s="59"/>
      <c r="Q431" s="66">
        <v>0.0008</v>
      </c>
      <c r="R431" s="66"/>
      <c r="S431" s="66">
        <v>0.0008</v>
      </c>
      <c r="T431" s="66">
        <v>0.0043</v>
      </c>
      <c r="U431" s="66"/>
      <c r="V431" s="66">
        <v>0.0043</v>
      </c>
      <c r="W431" s="47" t="s">
        <v>484</v>
      </c>
      <c r="X431" s="47" t="s">
        <v>485</v>
      </c>
      <c r="Y431" s="47" t="s">
        <v>68</v>
      </c>
      <c r="Z431" s="57" t="s">
        <v>70</v>
      </c>
      <c r="AA431" s="57"/>
      <c r="AB431" s="57"/>
    </row>
    <row r="432" s="4" customFormat="1" ht="66" customHeight="1" spans="1:28">
      <c r="A432" s="47">
        <v>2</v>
      </c>
      <c r="B432" s="50" t="s">
        <v>486</v>
      </c>
      <c r="C432" s="47" t="s">
        <v>46</v>
      </c>
      <c r="D432" s="42" t="s">
        <v>47</v>
      </c>
      <c r="E432" s="47" t="s">
        <v>64</v>
      </c>
      <c r="F432" s="49" t="s">
        <v>932</v>
      </c>
      <c r="G432" s="44">
        <v>1.38</v>
      </c>
      <c r="H432" s="44"/>
      <c r="I432" s="44"/>
      <c r="J432" s="44"/>
      <c r="K432" s="44"/>
      <c r="L432" s="57"/>
      <c r="M432" s="51" t="s">
        <v>263</v>
      </c>
      <c r="N432" s="51" t="s">
        <v>176</v>
      </c>
      <c r="O432" s="59">
        <v>3</v>
      </c>
      <c r="P432" s="59">
        <v>0</v>
      </c>
      <c r="Q432" s="66">
        <v>0.0043</v>
      </c>
      <c r="R432" s="66"/>
      <c r="S432" s="66">
        <v>0.0043</v>
      </c>
      <c r="T432" s="66">
        <v>0.0165</v>
      </c>
      <c r="U432" s="66"/>
      <c r="V432" s="66">
        <v>0.0165</v>
      </c>
      <c r="W432" s="47" t="s">
        <v>484</v>
      </c>
      <c r="X432" s="47" t="s">
        <v>485</v>
      </c>
      <c r="Y432" s="47" t="s">
        <v>64</v>
      </c>
      <c r="Z432" s="57" t="s">
        <v>66</v>
      </c>
      <c r="AA432" s="57"/>
      <c r="AB432" s="57"/>
    </row>
    <row r="433" s="4" customFormat="1" ht="66" customHeight="1" spans="1:28">
      <c r="A433" s="47">
        <v>3</v>
      </c>
      <c r="B433" s="50" t="s">
        <v>714</v>
      </c>
      <c r="C433" s="47" t="s">
        <v>46</v>
      </c>
      <c r="D433" s="42" t="s">
        <v>47</v>
      </c>
      <c r="E433" s="47" t="s">
        <v>96</v>
      </c>
      <c r="F433" s="48" t="s">
        <v>933</v>
      </c>
      <c r="G433" s="44">
        <v>0.96</v>
      </c>
      <c r="H433" s="44"/>
      <c r="I433" s="44"/>
      <c r="J433" s="44"/>
      <c r="K433" s="44"/>
      <c r="L433" s="57"/>
      <c r="M433" s="51" t="s">
        <v>263</v>
      </c>
      <c r="N433" s="51" t="s">
        <v>176</v>
      </c>
      <c r="O433" s="59">
        <v>1</v>
      </c>
      <c r="P433" s="59"/>
      <c r="Q433" s="66">
        <v>0.0016</v>
      </c>
      <c r="R433" s="66"/>
      <c r="S433" s="66">
        <v>0.0016</v>
      </c>
      <c r="T433" s="66">
        <v>0.008</v>
      </c>
      <c r="U433" s="66"/>
      <c r="V433" s="66">
        <v>0.008</v>
      </c>
      <c r="W433" s="47" t="s">
        <v>484</v>
      </c>
      <c r="X433" s="47" t="s">
        <v>485</v>
      </c>
      <c r="Y433" s="47" t="s">
        <v>96</v>
      </c>
      <c r="Z433" s="57" t="s">
        <v>98</v>
      </c>
      <c r="AA433" s="57"/>
      <c r="AB433" s="57"/>
    </row>
    <row r="434" s="4" customFormat="1" ht="66" customHeight="1" spans="1:28">
      <c r="A434" s="47">
        <v>4</v>
      </c>
      <c r="B434" s="50" t="s">
        <v>480</v>
      </c>
      <c r="C434" s="47" t="s">
        <v>46</v>
      </c>
      <c r="D434" s="42" t="s">
        <v>47</v>
      </c>
      <c r="E434" s="47" t="s">
        <v>60</v>
      </c>
      <c r="F434" s="48" t="s">
        <v>934</v>
      </c>
      <c r="G434" s="44">
        <v>9.57</v>
      </c>
      <c r="H434" s="44"/>
      <c r="I434" s="44"/>
      <c r="J434" s="44"/>
      <c r="K434" s="44"/>
      <c r="L434" s="57"/>
      <c r="M434" s="51" t="s">
        <v>263</v>
      </c>
      <c r="N434" s="51" t="s">
        <v>176</v>
      </c>
      <c r="O434" s="59">
        <v>7</v>
      </c>
      <c r="P434" s="59">
        <v>1</v>
      </c>
      <c r="Q434" s="66">
        <v>0.007</v>
      </c>
      <c r="R434" s="66"/>
      <c r="S434" s="66">
        <v>0.007</v>
      </c>
      <c r="T434" s="66">
        <v>0.0346</v>
      </c>
      <c r="U434" s="66"/>
      <c r="V434" s="66">
        <v>0.0346</v>
      </c>
      <c r="W434" s="47" t="s">
        <v>484</v>
      </c>
      <c r="X434" s="47" t="s">
        <v>485</v>
      </c>
      <c r="Y434" s="47" t="s">
        <v>60</v>
      </c>
      <c r="Z434" s="57" t="s">
        <v>62</v>
      </c>
      <c r="AA434" s="57"/>
      <c r="AB434" s="57"/>
    </row>
    <row r="435" s="4" customFormat="1" ht="66" customHeight="1" spans="1:28">
      <c r="A435" s="45">
        <v>3.2</v>
      </c>
      <c r="B435" s="43" t="s">
        <v>493</v>
      </c>
      <c r="C435" s="47"/>
      <c r="D435" s="42"/>
      <c r="E435" s="45"/>
      <c r="F435" s="43" t="s">
        <v>935</v>
      </c>
      <c r="G435" s="44">
        <f>SUM(G436:G447)</f>
        <v>514.5</v>
      </c>
      <c r="H435" s="44">
        <v>514.5</v>
      </c>
      <c r="I435" s="44"/>
      <c r="J435" s="44"/>
      <c r="K435" s="44"/>
      <c r="L435" s="57" t="s">
        <v>936</v>
      </c>
      <c r="M435" s="41"/>
      <c r="N435" s="41"/>
      <c r="O435" s="58">
        <f t="shared" ref="O435:V435" si="88">SUM(O436:O447)</f>
        <v>31</v>
      </c>
      <c r="P435" s="58">
        <f t="shared" si="88"/>
        <v>27</v>
      </c>
      <c r="Q435" s="66">
        <f t="shared" si="88"/>
        <v>0.1243</v>
      </c>
      <c r="R435" s="66">
        <f t="shared" si="88"/>
        <v>0</v>
      </c>
      <c r="S435" s="66">
        <f t="shared" si="88"/>
        <v>0.1243</v>
      </c>
      <c r="T435" s="66">
        <f t="shared" si="88"/>
        <v>0.5235</v>
      </c>
      <c r="U435" s="66">
        <f t="shared" si="88"/>
        <v>0</v>
      </c>
      <c r="V435" s="66">
        <f t="shared" si="88"/>
        <v>0.6387</v>
      </c>
      <c r="W435" s="45"/>
      <c r="X435" s="45"/>
      <c r="Y435" s="45"/>
      <c r="Z435" s="57"/>
      <c r="AA435" s="57"/>
      <c r="AB435" s="57"/>
    </row>
    <row r="436" s="4" customFormat="1" ht="56" customHeight="1" spans="1:28">
      <c r="A436" s="47">
        <v>1</v>
      </c>
      <c r="B436" s="49" t="s">
        <v>496</v>
      </c>
      <c r="C436" s="47" t="s">
        <v>46</v>
      </c>
      <c r="D436" s="42" t="s">
        <v>47</v>
      </c>
      <c r="E436" s="47" t="s">
        <v>48</v>
      </c>
      <c r="F436" s="48" t="s">
        <v>937</v>
      </c>
      <c r="G436" s="44">
        <v>13.2</v>
      </c>
      <c r="H436" s="44"/>
      <c r="I436" s="44"/>
      <c r="J436" s="44"/>
      <c r="K436" s="44"/>
      <c r="L436" s="57"/>
      <c r="M436" s="51" t="s">
        <v>176</v>
      </c>
      <c r="N436" s="51" t="s">
        <v>765</v>
      </c>
      <c r="O436" s="59">
        <v>3</v>
      </c>
      <c r="P436" s="59">
        <v>1</v>
      </c>
      <c r="Q436" s="68">
        <v>0.0018</v>
      </c>
      <c r="R436" s="68"/>
      <c r="S436" s="68">
        <v>0.0018</v>
      </c>
      <c r="T436" s="68">
        <v>0.0085</v>
      </c>
      <c r="U436" s="68"/>
      <c r="V436" s="68">
        <v>0.0085</v>
      </c>
      <c r="W436" s="47" t="s">
        <v>484</v>
      </c>
      <c r="X436" s="47" t="s">
        <v>485</v>
      </c>
      <c r="Y436" s="47" t="s">
        <v>48</v>
      </c>
      <c r="Z436" s="57" t="s">
        <v>54</v>
      </c>
      <c r="AA436" s="57"/>
      <c r="AB436" s="57"/>
    </row>
    <row r="437" s="4" customFormat="1" ht="65" customHeight="1" spans="1:28">
      <c r="A437" s="47">
        <v>2</v>
      </c>
      <c r="B437" s="48" t="s">
        <v>500</v>
      </c>
      <c r="C437" s="47" t="s">
        <v>46</v>
      </c>
      <c r="D437" s="42" t="s">
        <v>47</v>
      </c>
      <c r="E437" s="47" t="s">
        <v>56</v>
      </c>
      <c r="F437" s="48" t="s">
        <v>938</v>
      </c>
      <c r="G437" s="44">
        <v>109.2</v>
      </c>
      <c r="H437" s="44"/>
      <c r="I437" s="44"/>
      <c r="J437" s="44"/>
      <c r="K437" s="44"/>
      <c r="L437" s="57"/>
      <c r="M437" s="51" t="s">
        <v>176</v>
      </c>
      <c r="N437" s="51" t="s">
        <v>765</v>
      </c>
      <c r="O437" s="59">
        <v>1</v>
      </c>
      <c r="P437" s="59"/>
      <c r="Q437" s="66">
        <v>0.0003</v>
      </c>
      <c r="R437" s="66"/>
      <c r="S437" s="66">
        <v>0.0003</v>
      </c>
      <c r="T437" s="66">
        <v>0.0018</v>
      </c>
      <c r="U437" s="66"/>
      <c r="V437" s="66">
        <v>0.0018</v>
      </c>
      <c r="W437" s="47" t="s">
        <v>484</v>
      </c>
      <c r="X437" s="47" t="s">
        <v>485</v>
      </c>
      <c r="Y437" s="47" t="s">
        <v>56</v>
      </c>
      <c r="Z437" s="57" t="s">
        <v>58</v>
      </c>
      <c r="AA437" s="57"/>
      <c r="AB437" s="57"/>
    </row>
    <row r="438" s="4" customFormat="1" ht="94" customHeight="1" spans="1:28">
      <c r="A438" s="47">
        <v>3</v>
      </c>
      <c r="B438" s="50" t="s">
        <v>507</v>
      </c>
      <c r="C438" s="47" t="s">
        <v>46</v>
      </c>
      <c r="D438" s="42" t="s">
        <v>47</v>
      </c>
      <c r="E438" s="47" t="s">
        <v>64</v>
      </c>
      <c r="F438" s="49" t="s">
        <v>939</v>
      </c>
      <c r="G438" s="44">
        <v>75.6</v>
      </c>
      <c r="H438" s="44"/>
      <c r="I438" s="44"/>
      <c r="J438" s="44"/>
      <c r="K438" s="44"/>
      <c r="L438" s="57"/>
      <c r="M438" s="51" t="s">
        <v>176</v>
      </c>
      <c r="N438" s="51" t="s">
        <v>765</v>
      </c>
      <c r="O438" s="59" t="s">
        <v>940</v>
      </c>
      <c r="P438" s="59" t="s">
        <v>941</v>
      </c>
      <c r="Q438" s="66">
        <v>0.0163</v>
      </c>
      <c r="R438" s="66"/>
      <c r="S438" s="66">
        <v>0.0163</v>
      </c>
      <c r="T438" s="66" t="s">
        <v>942</v>
      </c>
      <c r="U438" s="66"/>
      <c r="V438" s="66" t="s">
        <v>942</v>
      </c>
      <c r="W438" s="47" t="s">
        <v>484</v>
      </c>
      <c r="X438" s="47" t="s">
        <v>485</v>
      </c>
      <c r="Y438" s="47" t="s">
        <v>64</v>
      </c>
      <c r="Z438" s="57" t="s">
        <v>66</v>
      </c>
      <c r="AA438" s="57"/>
      <c r="AB438" s="57"/>
    </row>
    <row r="439" s="4" customFormat="1" ht="56" customHeight="1" spans="1:28">
      <c r="A439" s="47">
        <v>4</v>
      </c>
      <c r="B439" s="50" t="s">
        <v>504</v>
      </c>
      <c r="C439" s="47" t="s">
        <v>46</v>
      </c>
      <c r="D439" s="42" t="s">
        <v>47</v>
      </c>
      <c r="E439" s="47" t="s">
        <v>60</v>
      </c>
      <c r="F439" s="49" t="s">
        <v>943</v>
      </c>
      <c r="G439" s="44">
        <v>69</v>
      </c>
      <c r="H439" s="44"/>
      <c r="I439" s="44"/>
      <c r="J439" s="44"/>
      <c r="K439" s="44"/>
      <c r="L439" s="57"/>
      <c r="M439" s="51" t="s">
        <v>176</v>
      </c>
      <c r="N439" s="51" t="s">
        <v>765</v>
      </c>
      <c r="O439" s="59">
        <v>7</v>
      </c>
      <c r="P439" s="59">
        <v>4</v>
      </c>
      <c r="Q439" s="66">
        <v>0.0506</v>
      </c>
      <c r="R439" s="66"/>
      <c r="S439" s="66">
        <v>0.0506</v>
      </c>
      <c r="T439" s="66">
        <v>0.2345</v>
      </c>
      <c r="U439" s="66"/>
      <c r="V439" s="66">
        <v>0.2345</v>
      </c>
      <c r="W439" s="47" t="s">
        <v>484</v>
      </c>
      <c r="X439" s="47" t="s">
        <v>485</v>
      </c>
      <c r="Y439" s="47" t="s">
        <v>60</v>
      </c>
      <c r="Z439" s="57" t="s">
        <v>62</v>
      </c>
      <c r="AA439" s="57"/>
      <c r="AB439" s="57"/>
    </row>
    <row r="440" s="4" customFormat="1" ht="56" customHeight="1" spans="1:28">
      <c r="A440" s="47">
        <v>5</v>
      </c>
      <c r="B440" s="50" t="s">
        <v>511</v>
      </c>
      <c r="C440" s="47" t="s">
        <v>46</v>
      </c>
      <c r="D440" s="42" t="s">
        <v>47</v>
      </c>
      <c r="E440" s="47" t="s">
        <v>72</v>
      </c>
      <c r="F440" s="49" t="s">
        <v>944</v>
      </c>
      <c r="G440" s="44">
        <v>21.3</v>
      </c>
      <c r="H440" s="44"/>
      <c r="I440" s="44"/>
      <c r="J440" s="44"/>
      <c r="K440" s="44"/>
      <c r="L440" s="57"/>
      <c r="M440" s="51" t="s">
        <v>176</v>
      </c>
      <c r="N440" s="51" t="s">
        <v>765</v>
      </c>
      <c r="O440" s="59">
        <v>0</v>
      </c>
      <c r="P440" s="59">
        <v>6</v>
      </c>
      <c r="Q440" s="66">
        <v>0.0011</v>
      </c>
      <c r="R440" s="66"/>
      <c r="S440" s="66">
        <v>0.0011</v>
      </c>
      <c r="T440" s="66">
        <v>0.0066</v>
      </c>
      <c r="U440" s="66"/>
      <c r="V440" s="66">
        <v>0.0066</v>
      </c>
      <c r="W440" s="47" t="s">
        <v>484</v>
      </c>
      <c r="X440" s="47" t="s">
        <v>485</v>
      </c>
      <c r="Y440" s="47" t="s">
        <v>72</v>
      </c>
      <c r="Z440" s="57" t="s">
        <v>74</v>
      </c>
      <c r="AA440" s="57"/>
      <c r="AB440" s="57"/>
    </row>
    <row r="441" s="4" customFormat="1" ht="56" customHeight="1" spans="1:28">
      <c r="A441" s="47">
        <v>6</v>
      </c>
      <c r="B441" s="50" t="s">
        <v>513</v>
      </c>
      <c r="C441" s="47" t="s">
        <v>46</v>
      </c>
      <c r="D441" s="42" t="s">
        <v>47</v>
      </c>
      <c r="E441" s="47" t="s">
        <v>76</v>
      </c>
      <c r="F441" s="49" t="s">
        <v>945</v>
      </c>
      <c r="G441" s="44">
        <v>80.1</v>
      </c>
      <c r="H441" s="44"/>
      <c r="I441" s="44"/>
      <c r="J441" s="44"/>
      <c r="K441" s="44"/>
      <c r="L441" s="57"/>
      <c r="M441" s="51" t="s">
        <v>176</v>
      </c>
      <c r="N441" s="51" t="s">
        <v>765</v>
      </c>
      <c r="O441" s="59">
        <v>6</v>
      </c>
      <c r="P441" s="59">
        <v>4</v>
      </c>
      <c r="Q441" s="66">
        <v>0.0198</v>
      </c>
      <c r="R441" s="66"/>
      <c r="S441" s="66">
        <v>0.0198</v>
      </c>
      <c r="T441" s="66">
        <v>0.099</v>
      </c>
      <c r="U441" s="66"/>
      <c r="V441" s="66">
        <v>0.099</v>
      </c>
      <c r="W441" s="47" t="s">
        <v>484</v>
      </c>
      <c r="X441" s="47" t="s">
        <v>485</v>
      </c>
      <c r="Y441" s="47" t="s">
        <v>76</v>
      </c>
      <c r="Z441" s="57" t="s">
        <v>78</v>
      </c>
      <c r="AA441" s="57"/>
      <c r="AB441" s="57"/>
    </row>
    <row r="442" s="4" customFormat="1" ht="53" customHeight="1" spans="1:28">
      <c r="A442" s="47">
        <v>7</v>
      </c>
      <c r="B442" s="50" t="s">
        <v>515</v>
      </c>
      <c r="C442" s="47" t="s">
        <v>46</v>
      </c>
      <c r="D442" s="42" t="s">
        <v>47</v>
      </c>
      <c r="E442" s="47" t="s">
        <v>80</v>
      </c>
      <c r="F442" s="49" t="s">
        <v>946</v>
      </c>
      <c r="G442" s="44">
        <v>40.5</v>
      </c>
      <c r="H442" s="44"/>
      <c r="I442" s="44"/>
      <c r="J442" s="44"/>
      <c r="K442" s="44"/>
      <c r="L442" s="57"/>
      <c r="M442" s="51" t="s">
        <v>176</v>
      </c>
      <c r="N442" s="51" t="s">
        <v>765</v>
      </c>
      <c r="O442" s="59">
        <v>5</v>
      </c>
      <c r="P442" s="59">
        <v>1</v>
      </c>
      <c r="Q442" s="66">
        <v>0.0064</v>
      </c>
      <c r="R442" s="66"/>
      <c r="S442" s="66">
        <v>0.0064</v>
      </c>
      <c r="T442" s="66">
        <v>0.032</v>
      </c>
      <c r="U442" s="66"/>
      <c r="V442" s="66">
        <v>0.032</v>
      </c>
      <c r="W442" s="47" t="s">
        <v>484</v>
      </c>
      <c r="X442" s="47" t="s">
        <v>485</v>
      </c>
      <c r="Y442" s="47" t="s">
        <v>80</v>
      </c>
      <c r="Z442" s="57" t="s">
        <v>82</v>
      </c>
      <c r="AA442" s="57"/>
      <c r="AB442" s="57"/>
    </row>
    <row r="443" s="4" customFormat="1" ht="53" customHeight="1" spans="1:28">
      <c r="A443" s="47">
        <v>8</v>
      </c>
      <c r="B443" s="50" t="s">
        <v>725</v>
      </c>
      <c r="C443" s="47" t="s">
        <v>46</v>
      </c>
      <c r="D443" s="42" t="s">
        <v>47</v>
      </c>
      <c r="E443" s="47" t="s">
        <v>123</v>
      </c>
      <c r="F443" s="49" t="s">
        <v>947</v>
      </c>
      <c r="G443" s="44">
        <v>31.2</v>
      </c>
      <c r="H443" s="44"/>
      <c r="I443" s="44"/>
      <c r="J443" s="44"/>
      <c r="K443" s="44"/>
      <c r="L443" s="57"/>
      <c r="M443" s="51" t="s">
        <v>176</v>
      </c>
      <c r="N443" s="51" t="s">
        <v>765</v>
      </c>
      <c r="O443" s="59">
        <v>4</v>
      </c>
      <c r="P443" s="59">
        <v>1</v>
      </c>
      <c r="Q443" s="66">
        <v>0.0104</v>
      </c>
      <c r="R443" s="66"/>
      <c r="S443" s="66">
        <v>0.0104</v>
      </c>
      <c r="T443" s="66">
        <v>0.052</v>
      </c>
      <c r="U443" s="66"/>
      <c r="V443" s="66">
        <v>0.052</v>
      </c>
      <c r="W443" s="47" t="s">
        <v>484</v>
      </c>
      <c r="X443" s="47" t="s">
        <v>485</v>
      </c>
      <c r="Y443" s="47" t="s">
        <v>123</v>
      </c>
      <c r="Z443" s="57" t="s">
        <v>125</v>
      </c>
      <c r="AA443" s="57"/>
      <c r="AB443" s="57"/>
    </row>
    <row r="444" s="4" customFormat="1" ht="53" customHeight="1" spans="1:28">
      <c r="A444" s="47">
        <v>9</v>
      </c>
      <c r="B444" s="50" t="s">
        <v>520</v>
      </c>
      <c r="C444" s="47" t="s">
        <v>46</v>
      </c>
      <c r="D444" s="42" t="s">
        <v>47</v>
      </c>
      <c r="E444" s="47" t="s">
        <v>88</v>
      </c>
      <c r="F444" s="49" t="s">
        <v>948</v>
      </c>
      <c r="G444" s="44">
        <v>7.8</v>
      </c>
      <c r="H444" s="44"/>
      <c r="I444" s="44"/>
      <c r="J444" s="44"/>
      <c r="K444" s="44"/>
      <c r="L444" s="57"/>
      <c r="M444" s="51" t="s">
        <v>176</v>
      </c>
      <c r="N444" s="51" t="s">
        <v>765</v>
      </c>
      <c r="O444" s="59"/>
      <c r="P444" s="59">
        <v>3</v>
      </c>
      <c r="Q444" s="66">
        <v>0.0014</v>
      </c>
      <c r="R444" s="66"/>
      <c r="S444" s="66">
        <v>0.0014</v>
      </c>
      <c r="T444" s="66">
        <v>0.0063</v>
      </c>
      <c r="U444" s="66"/>
      <c r="V444" s="66">
        <v>0.0063</v>
      </c>
      <c r="W444" s="47" t="s">
        <v>484</v>
      </c>
      <c r="X444" s="47" t="s">
        <v>485</v>
      </c>
      <c r="Y444" s="47" t="s">
        <v>88</v>
      </c>
      <c r="Z444" s="57" t="s">
        <v>90</v>
      </c>
      <c r="AA444" s="57"/>
      <c r="AB444" s="57"/>
    </row>
    <row r="445" s="4" customFormat="1" ht="53" customHeight="1" spans="1:28">
      <c r="A445" s="47">
        <v>10</v>
      </c>
      <c r="B445" s="50" t="s">
        <v>522</v>
      </c>
      <c r="C445" s="47" t="s">
        <v>46</v>
      </c>
      <c r="D445" s="42" t="s">
        <v>47</v>
      </c>
      <c r="E445" s="47" t="s">
        <v>92</v>
      </c>
      <c r="F445" s="49" t="s">
        <v>949</v>
      </c>
      <c r="G445" s="44">
        <v>3</v>
      </c>
      <c r="H445" s="44"/>
      <c r="I445" s="44"/>
      <c r="J445" s="44"/>
      <c r="K445" s="44"/>
      <c r="L445" s="57"/>
      <c r="M445" s="51" t="s">
        <v>176</v>
      </c>
      <c r="N445" s="51" t="s">
        <v>765</v>
      </c>
      <c r="O445" s="59">
        <v>1</v>
      </c>
      <c r="P445" s="59"/>
      <c r="Q445" s="66">
        <v>0.0001</v>
      </c>
      <c r="R445" s="66"/>
      <c r="S445" s="66">
        <v>0.0001</v>
      </c>
      <c r="T445" s="66">
        <v>0.0004</v>
      </c>
      <c r="U445" s="66"/>
      <c r="V445" s="66">
        <v>0.0004</v>
      </c>
      <c r="W445" s="47" t="s">
        <v>484</v>
      </c>
      <c r="X445" s="47" t="s">
        <v>485</v>
      </c>
      <c r="Y445" s="47" t="s">
        <v>92</v>
      </c>
      <c r="Z445" s="57" t="s">
        <v>94</v>
      </c>
      <c r="AA445" s="57"/>
      <c r="AB445" s="57"/>
    </row>
    <row r="446" s="4" customFormat="1" ht="53" customHeight="1" spans="1:28">
      <c r="A446" s="47">
        <v>11</v>
      </c>
      <c r="B446" s="50" t="s">
        <v>524</v>
      </c>
      <c r="C446" s="47" t="s">
        <v>46</v>
      </c>
      <c r="D446" s="42" t="s">
        <v>47</v>
      </c>
      <c r="E446" s="47" t="s">
        <v>96</v>
      </c>
      <c r="F446" s="49" t="s">
        <v>950</v>
      </c>
      <c r="G446" s="44">
        <v>11.7</v>
      </c>
      <c r="H446" s="44"/>
      <c r="I446" s="44"/>
      <c r="J446" s="44"/>
      <c r="K446" s="44"/>
      <c r="L446" s="57"/>
      <c r="M446" s="51" t="s">
        <v>176</v>
      </c>
      <c r="N446" s="51" t="s">
        <v>765</v>
      </c>
      <c r="O446" s="59"/>
      <c r="P446" s="59">
        <v>2</v>
      </c>
      <c r="Q446" s="66">
        <v>0.0038</v>
      </c>
      <c r="R446" s="66"/>
      <c r="S446" s="66">
        <v>0.0038</v>
      </c>
      <c r="T446" s="66">
        <v>0.017</v>
      </c>
      <c r="U446" s="66"/>
      <c r="V446" s="66">
        <v>0.1322</v>
      </c>
      <c r="W446" s="47" t="s">
        <v>484</v>
      </c>
      <c r="X446" s="47" t="s">
        <v>485</v>
      </c>
      <c r="Y446" s="47" t="s">
        <v>96</v>
      </c>
      <c r="Z446" s="57" t="s">
        <v>98</v>
      </c>
      <c r="AA446" s="57"/>
      <c r="AB446" s="57"/>
    </row>
    <row r="447" s="4" customFormat="1" ht="53" customHeight="1" spans="1:28">
      <c r="A447" s="47">
        <v>12</v>
      </c>
      <c r="B447" s="48" t="s">
        <v>526</v>
      </c>
      <c r="C447" s="47" t="s">
        <v>46</v>
      </c>
      <c r="D447" s="42" t="s">
        <v>47</v>
      </c>
      <c r="E447" s="47" t="s">
        <v>100</v>
      </c>
      <c r="F447" s="48" t="s">
        <v>951</v>
      </c>
      <c r="G447" s="44">
        <v>51.9</v>
      </c>
      <c r="H447" s="44"/>
      <c r="I447" s="44"/>
      <c r="J447" s="44"/>
      <c r="K447" s="44"/>
      <c r="L447" s="57"/>
      <c r="M447" s="51" t="s">
        <v>176</v>
      </c>
      <c r="N447" s="51" t="s">
        <v>765</v>
      </c>
      <c r="O447" s="59">
        <v>4</v>
      </c>
      <c r="P447" s="59">
        <v>5</v>
      </c>
      <c r="Q447" s="66">
        <v>0.0123</v>
      </c>
      <c r="R447" s="66"/>
      <c r="S447" s="66">
        <v>0.0123</v>
      </c>
      <c r="T447" s="66">
        <v>0.0654</v>
      </c>
      <c r="U447" s="66"/>
      <c r="V447" s="66">
        <v>0.0654</v>
      </c>
      <c r="W447" s="47" t="s">
        <v>484</v>
      </c>
      <c r="X447" s="47" t="s">
        <v>485</v>
      </c>
      <c r="Y447" s="47" t="s">
        <v>100</v>
      </c>
      <c r="Z447" s="57" t="s">
        <v>102</v>
      </c>
      <c r="AA447" s="57"/>
      <c r="AB447" s="57"/>
    </row>
    <row r="448" s="4" customFormat="1" ht="57" customHeight="1" spans="1:16371">
      <c r="A448" s="45">
        <v>3.3</v>
      </c>
      <c r="B448" s="43" t="s">
        <v>528</v>
      </c>
      <c r="C448" s="47"/>
      <c r="D448" s="42"/>
      <c r="E448" s="45"/>
      <c r="F448" s="43" t="s">
        <v>952</v>
      </c>
      <c r="G448" s="44">
        <f>SUM(G449:G463)</f>
        <v>267.8</v>
      </c>
      <c r="H448" s="44">
        <v>267.8</v>
      </c>
      <c r="I448" s="44"/>
      <c r="J448" s="44"/>
      <c r="K448" s="44"/>
      <c r="L448" s="57" t="s">
        <v>953</v>
      </c>
      <c r="M448" s="41"/>
      <c r="N448" s="41"/>
      <c r="O448" s="58">
        <f t="shared" ref="O448:V448" si="89">SUM(O449:O463)</f>
        <v>66</v>
      </c>
      <c r="P448" s="58">
        <f t="shared" si="89"/>
        <v>52</v>
      </c>
      <c r="Q448" s="66">
        <f t="shared" si="89"/>
        <v>0.199</v>
      </c>
      <c r="R448" s="66">
        <f t="shared" si="89"/>
        <v>0</v>
      </c>
      <c r="S448" s="66">
        <f t="shared" si="89"/>
        <v>0.1961</v>
      </c>
      <c r="T448" s="66">
        <f t="shared" si="89"/>
        <v>0.75415</v>
      </c>
      <c r="U448" s="66">
        <f t="shared" si="89"/>
        <v>0</v>
      </c>
      <c r="V448" s="66">
        <f t="shared" si="89"/>
        <v>0.73895</v>
      </c>
      <c r="W448" s="45"/>
      <c r="X448" s="45"/>
      <c r="Y448" s="45"/>
      <c r="Z448" s="57"/>
      <c r="AA448" s="57"/>
      <c r="AB448" s="57"/>
      <c r="XEQ448" s="4">
        <f>SUM(A448:XEP448)</f>
        <v>658.7882</v>
      </c>
    </row>
    <row r="449" s="4" customFormat="1" ht="63" customHeight="1" spans="1:28">
      <c r="A449" s="47">
        <v>1</v>
      </c>
      <c r="B449" s="48" t="s">
        <v>531</v>
      </c>
      <c r="C449" s="47" t="s">
        <v>46</v>
      </c>
      <c r="D449" s="42" t="s">
        <v>47</v>
      </c>
      <c r="E449" s="47" t="s">
        <v>48</v>
      </c>
      <c r="F449" s="48" t="s">
        <v>954</v>
      </c>
      <c r="G449" s="44">
        <v>1.7</v>
      </c>
      <c r="H449" s="44"/>
      <c r="I449" s="44"/>
      <c r="J449" s="44"/>
      <c r="K449" s="44"/>
      <c r="L449" s="57"/>
      <c r="M449" s="47" t="s">
        <v>533</v>
      </c>
      <c r="N449" s="47" t="s">
        <v>534</v>
      </c>
      <c r="O449" s="59">
        <v>1</v>
      </c>
      <c r="P449" s="59"/>
      <c r="Q449" s="66">
        <v>0.0005</v>
      </c>
      <c r="R449" s="66"/>
      <c r="S449" s="66">
        <v>0.0005</v>
      </c>
      <c r="T449" s="66">
        <v>0.0024</v>
      </c>
      <c r="U449" s="66"/>
      <c r="V449" s="66">
        <v>0.0024</v>
      </c>
      <c r="W449" s="47" t="s">
        <v>484</v>
      </c>
      <c r="X449" s="47" t="s">
        <v>485</v>
      </c>
      <c r="Y449" s="47" t="s">
        <v>48</v>
      </c>
      <c r="Z449" s="57" t="s">
        <v>54</v>
      </c>
      <c r="AA449" s="57"/>
      <c r="AB449" s="57"/>
    </row>
    <row r="450" s="4" customFormat="1" ht="63" customHeight="1" spans="1:28">
      <c r="A450" s="47">
        <v>2</v>
      </c>
      <c r="B450" s="48" t="s">
        <v>535</v>
      </c>
      <c r="C450" s="47" t="s">
        <v>46</v>
      </c>
      <c r="D450" s="42" t="s">
        <v>47</v>
      </c>
      <c r="E450" s="47" t="s">
        <v>56</v>
      </c>
      <c r="F450" s="48" t="s">
        <v>955</v>
      </c>
      <c r="G450" s="44">
        <v>3.6</v>
      </c>
      <c r="H450" s="44"/>
      <c r="I450" s="44"/>
      <c r="J450" s="44"/>
      <c r="K450" s="44"/>
      <c r="L450" s="57"/>
      <c r="M450" s="47" t="s">
        <v>533</v>
      </c>
      <c r="N450" s="47" t="s">
        <v>534</v>
      </c>
      <c r="O450" s="59">
        <v>3</v>
      </c>
      <c r="P450" s="59">
        <v>1</v>
      </c>
      <c r="Q450" s="66">
        <v>0.0015</v>
      </c>
      <c r="R450" s="66"/>
      <c r="S450" s="66">
        <v>0.0015</v>
      </c>
      <c r="T450" s="66">
        <v>0.0085</v>
      </c>
      <c r="U450" s="66"/>
      <c r="V450" s="66">
        <v>0.0085</v>
      </c>
      <c r="W450" s="47" t="s">
        <v>484</v>
      </c>
      <c r="X450" s="47" t="s">
        <v>485</v>
      </c>
      <c r="Y450" s="47" t="s">
        <v>56</v>
      </c>
      <c r="Z450" s="57" t="s">
        <v>58</v>
      </c>
      <c r="AA450" s="57"/>
      <c r="AB450" s="57"/>
    </row>
    <row r="451" s="4" customFormat="1" ht="63" customHeight="1" spans="1:28">
      <c r="A451" s="47">
        <v>3</v>
      </c>
      <c r="B451" s="50" t="s">
        <v>742</v>
      </c>
      <c r="C451" s="47" t="s">
        <v>46</v>
      </c>
      <c r="D451" s="42" t="s">
        <v>47</v>
      </c>
      <c r="E451" s="47" t="s">
        <v>64</v>
      </c>
      <c r="F451" s="49" t="s">
        <v>956</v>
      </c>
      <c r="G451" s="44">
        <v>1.9</v>
      </c>
      <c r="H451" s="44"/>
      <c r="I451" s="44"/>
      <c r="J451" s="44"/>
      <c r="K451" s="44"/>
      <c r="L451" s="57"/>
      <c r="M451" s="47" t="s">
        <v>533</v>
      </c>
      <c r="N451" s="47" t="s">
        <v>534</v>
      </c>
      <c r="O451" s="59">
        <v>1</v>
      </c>
      <c r="P451" s="59">
        <v>1</v>
      </c>
      <c r="Q451" s="66">
        <v>0.0017</v>
      </c>
      <c r="R451" s="66"/>
      <c r="S451" s="66">
        <v>0.0017</v>
      </c>
      <c r="T451" s="66">
        <v>0.0053</v>
      </c>
      <c r="U451" s="66"/>
      <c r="V451" s="66">
        <v>0.0053</v>
      </c>
      <c r="W451" s="47" t="s">
        <v>484</v>
      </c>
      <c r="X451" s="47" t="s">
        <v>485</v>
      </c>
      <c r="Y451" s="47" t="s">
        <v>64</v>
      </c>
      <c r="Z451" s="57" t="s">
        <v>66</v>
      </c>
      <c r="AA451" s="57"/>
      <c r="AB451" s="57"/>
    </row>
    <row r="452" s="4" customFormat="1" ht="85" customHeight="1" spans="1:28">
      <c r="A452" s="47">
        <v>4</v>
      </c>
      <c r="B452" s="50" t="s">
        <v>537</v>
      </c>
      <c r="C452" s="47" t="s">
        <v>46</v>
      </c>
      <c r="D452" s="42" t="s">
        <v>47</v>
      </c>
      <c r="E452" s="47" t="s">
        <v>60</v>
      </c>
      <c r="F452" s="49" t="s">
        <v>957</v>
      </c>
      <c r="G452" s="44">
        <v>43.2</v>
      </c>
      <c r="H452" s="44"/>
      <c r="I452" s="44"/>
      <c r="J452" s="44"/>
      <c r="K452" s="44"/>
      <c r="L452" s="57"/>
      <c r="M452" s="47" t="s">
        <v>533</v>
      </c>
      <c r="N452" s="47" t="s">
        <v>534</v>
      </c>
      <c r="O452" s="59">
        <v>12</v>
      </c>
      <c r="P452" s="59">
        <v>8</v>
      </c>
      <c r="Q452" s="66">
        <v>0.0218</v>
      </c>
      <c r="R452" s="66"/>
      <c r="S452" s="66">
        <v>0.0218</v>
      </c>
      <c r="T452" s="66">
        <v>0.113</v>
      </c>
      <c r="U452" s="66"/>
      <c r="V452" s="66">
        <v>0.113</v>
      </c>
      <c r="W452" s="47" t="s">
        <v>484</v>
      </c>
      <c r="X452" s="47" t="s">
        <v>485</v>
      </c>
      <c r="Y452" s="47" t="s">
        <v>60</v>
      </c>
      <c r="Z452" s="57" t="s">
        <v>62</v>
      </c>
      <c r="AA452" s="57"/>
      <c r="AB452" s="57"/>
    </row>
    <row r="453" s="4" customFormat="1" ht="73" customHeight="1" spans="1:28">
      <c r="A453" s="47">
        <v>5</v>
      </c>
      <c r="B453" s="50" t="s">
        <v>744</v>
      </c>
      <c r="C453" s="47" t="s">
        <v>46</v>
      </c>
      <c r="D453" s="42" t="s">
        <v>47</v>
      </c>
      <c r="E453" s="47" t="s">
        <v>68</v>
      </c>
      <c r="F453" s="49" t="s">
        <v>958</v>
      </c>
      <c r="G453" s="44">
        <v>47.1</v>
      </c>
      <c r="H453" s="44"/>
      <c r="I453" s="44"/>
      <c r="J453" s="44"/>
      <c r="K453" s="44"/>
      <c r="L453" s="57"/>
      <c r="M453" s="47" t="s">
        <v>533</v>
      </c>
      <c r="N453" s="47" t="s">
        <v>534</v>
      </c>
      <c r="O453" s="59">
        <v>14</v>
      </c>
      <c r="P453" s="59"/>
      <c r="Q453" s="66">
        <v>0.0439</v>
      </c>
      <c r="R453" s="66"/>
      <c r="S453" s="66">
        <v>0.0439</v>
      </c>
      <c r="T453" s="66">
        <v>0.2634</v>
      </c>
      <c r="U453" s="66"/>
      <c r="V453" s="66">
        <v>0.2634</v>
      </c>
      <c r="W453" s="47" t="s">
        <v>484</v>
      </c>
      <c r="X453" s="47" t="s">
        <v>485</v>
      </c>
      <c r="Y453" s="47" t="s">
        <v>68</v>
      </c>
      <c r="Z453" s="57" t="s">
        <v>70</v>
      </c>
      <c r="AA453" s="57"/>
      <c r="AB453" s="57"/>
    </row>
    <row r="454" s="4" customFormat="1" ht="76" customHeight="1" spans="1:28">
      <c r="A454" s="47">
        <v>6</v>
      </c>
      <c r="B454" s="50" t="s">
        <v>541</v>
      </c>
      <c r="C454" s="47" t="s">
        <v>46</v>
      </c>
      <c r="D454" s="42" t="s">
        <v>47</v>
      </c>
      <c r="E454" s="47" t="s">
        <v>72</v>
      </c>
      <c r="F454" s="49" t="s">
        <v>959</v>
      </c>
      <c r="G454" s="44">
        <v>13.2</v>
      </c>
      <c r="H454" s="44"/>
      <c r="I454" s="44"/>
      <c r="J454" s="44"/>
      <c r="K454" s="44"/>
      <c r="L454" s="57"/>
      <c r="M454" s="47" t="s">
        <v>533</v>
      </c>
      <c r="N454" s="47" t="s">
        <v>534</v>
      </c>
      <c r="O454" s="59">
        <v>0</v>
      </c>
      <c r="P454" s="59">
        <v>11</v>
      </c>
      <c r="Q454" s="66">
        <v>0.0049</v>
      </c>
      <c r="R454" s="66"/>
      <c r="S454" s="66">
        <v>0.0049</v>
      </c>
      <c r="T454" s="66">
        <v>0.0342</v>
      </c>
      <c r="U454" s="66"/>
      <c r="V454" s="66">
        <v>0.0342</v>
      </c>
      <c r="W454" s="47" t="s">
        <v>484</v>
      </c>
      <c r="X454" s="47" t="s">
        <v>485</v>
      </c>
      <c r="Y454" s="47" t="s">
        <v>72</v>
      </c>
      <c r="Z454" s="57" t="s">
        <v>74</v>
      </c>
      <c r="AA454" s="57"/>
      <c r="AB454" s="57"/>
    </row>
    <row r="455" s="4" customFormat="1" ht="63" customHeight="1" spans="1:28">
      <c r="A455" s="47">
        <v>7</v>
      </c>
      <c r="B455" s="50" t="s">
        <v>543</v>
      </c>
      <c r="C455" s="47" t="s">
        <v>46</v>
      </c>
      <c r="D455" s="42" t="s">
        <v>47</v>
      </c>
      <c r="E455" s="47" t="s">
        <v>76</v>
      </c>
      <c r="F455" s="49" t="s">
        <v>960</v>
      </c>
      <c r="G455" s="44">
        <v>26.8</v>
      </c>
      <c r="H455" s="44"/>
      <c r="I455" s="44"/>
      <c r="J455" s="44"/>
      <c r="K455" s="44"/>
      <c r="L455" s="57"/>
      <c r="M455" s="47" t="s">
        <v>533</v>
      </c>
      <c r="N455" s="47" t="s">
        <v>534</v>
      </c>
      <c r="O455" s="59">
        <v>8</v>
      </c>
      <c r="P455" s="59">
        <v>3</v>
      </c>
      <c r="Q455" s="66">
        <v>0.0221</v>
      </c>
      <c r="R455" s="66"/>
      <c r="S455" s="66">
        <v>0.0221</v>
      </c>
      <c r="T455" s="66">
        <v>0.0987</v>
      </c>
      <c r="U455" s="66"/>
      <c r="V455" s="66">
        <v>0.0987</v>
      </c>
      <c r="W455" s="47" t="s">
        <v>484</v>
      </c>
      <c r="X455" s="47" t="s">
        <v>485</v>
      </c>
      <c r="Y455" s="47" t="s">
        <v>76</v>
      </c>
      <c r="Z455" s="57" t="s">
        <v>78</v>
      </c>
      <c r="AA455" s="57"/>
      <c r="AB455" s="57"/>
    </row>
    <row r="456" s="4" customFormat="1" ht="69" customHeight="1" spans="1:28">
      <c r="A456" s="47">
        <v>8</v>
      </c>
      <c r="B456" s="50" t="s">
        <v>545</v>
      </c>
      <c r="C456" s="47" t="s">
        <v>46</v>
      </c>
      <c r="D456" s="42" t="s">
        <v>47</v>
      </c>
      <c r="E456" s="47" t="s">
        <v>80</v>
      </c>
      <c r="F456" s="49" t="s">
        <v>961</v>
      </c>
      <c r="G456" s="44">
        <v>16.5</v>
      </c>
      <c r="H456" s="44"/>
      <c r="I456" s="44"/>
      <c r="J456" s="44"/>
      <c r="K456" s="44"/>
      <c r="L456" s="57"/>
      <c r="M456" s="47" t="s">
        <v>533</v>
      </c>
      <c r="N456" s="47" t="s">
        <v>534</v>
      </c>
      <c r="O456" s="59">
        <v>5</v>
      </c>
      <c r="P456" s="59">
        <v>3</v>
      </c>
      <c r="Q456" s="66">
        <v>0.0069</v>
      </c>
      <c r="R456" s="66"/>
      <c r="S456" s="66">
        <v>0.0069</v>
      </c>
      <c r="T456" s="66">
        <v>0.0345</v>
      </c>
      <c r="U456" s="66"/>
      <c r="V456" s="66">
        <v>0.0345</v>
      </c>
      <c r="W456" s="47" t="s">
        <v>484</v>
      </c>
      <c r="X456" s="47" t="s">
        <v>485</v>
      </c>
      <c r="Y456" s="47" t="s">
        <v>80</v>
      </c>
      <c r="Z456" s="57" t="s">
        <v>82</v>
      </c>
      <c r="AA456" s="57"/>
      <c r="AB456" s="57"/>
    </row>
    <row r="457" s="4" customFormat="1" ht="72" customHeight="1" spans="1:28">
      <c r="A457" s="47">
        <v>9</v>
      </c>
      <c r="B457" s="48" t="s">
        <v>547</v>
      </c>
      <c r="C457" s="47" t="s">
        <v>46</v>
      </c>
      <c r="D457" s="42" t="s">
        <v>47</v>
      </c>
      <c r="E457" s="74" t="s">
        <v>123</v>
      </c>
      <c r="F457" s="48" t="s">
        <v>962</v>
      </c>
      <c r="G457" s="44">
        <v>33.8</v>
      </c>
      <c r="H457" s="44"/>
      <c r="I457" s="44"/>
      <c r="J457" s="44"/>
      <c r="K457" s="44"/>
      <c r="L457" s="57"/>
      <c r="M457" s="47" t="s">
        <v>533</v>
      </c>
      <c r="N457" s="47" t="s">
        <v>534</v>
      </c>
      <c r="O457" s="59">
        <v>6</v>
      </c>
      <c r="P457" s="59">
        <v>3</v>
      </c>
      <c r="Q457" s="66">
        <v>0.0178</v>
      </c>
      <c r="R457" s="68"/>
      <c r="S457" s="68">
        <v>0.0178</v>
      </c>
      <c r="T457" s="68">
        <v>0.0836</v>
      </c>
      <c r="U457" s="68"/>
      <c r="V457" s="68">
        <v>0.0836</v>
      </c>
      <c r="W457" s="47" t="s">
        <v>484</v>
      </c>
      <c r="X457" s="47" t="s">
        <v>485</v>
      </c>
      <c r="Y457" s="47" t="s">
        <v>123</v>
      </c>
      <c r="Z457" s="57" t="s">
        <v>125</v>
      </c>
      <c r="AA457" s="57"/>
      <c r="AB457" s="57"/>
    </row>
    <row r="458" s="4" customFormat="1" ht="63" customHeight="1" spans="1:28">
      <c r="A458" s="47">
        <v>10</v>
      </c>
      <c r="B458" s="48" t="s">
        <v>549</v>
      </c>
      <c r="C458" s="47" t="s">
        <v>46</v>
      </c>
      <c r="D458" s="42" t="s">
        <v>47</v>
      </c>
      <c r="E458" s="51" t="s">
        <v>84</v>
      </c>
      <c r="F458" s="48" t="s">
        <v>963</v>
      </c>
      <c r="G458" s="44">
        <v>4</v>
      </c>
      <c r="H458" s="44"/>
      <c r="I458" s="44"/>
      <c r="J458" s="44"/>
      <c r="K458" s="44"/>
      <c r="L458" s="57"/>
      <c r="M458" s="47" t="s">
        <v>533</v>
      </c>
      <c r="N458" s="47" t="s">
        <v>534</v>
      </c>
      <c r="O458" s="59">
        <v>3</v>
      </c>
      <c r="P458" s="59">
        <v>1</v>
      </c>
      <c r="Q458" s="66">
        <v>0.0029</v>
      </c>
      <c r="R458" s="66"/>
      <c r="S458" s="66" t="s">
        <v>964</v>
      </c>
      <c r="T458" s="66">
        <v>0.0152</v>
      </c>
      <c r="U458" s="66"/>
      <c r="V458" s="66" t="s">
        <v>965</v>
      </c>
      <c r="W458" s="47" t="s">
        <v>484</v>
      </c>
      <c r="X458" s="47" t="s">
        <v>485</v>
      </c>
      <c r="Y458" s="47" t="s">
        <v>84</v>
      </c>
      <c r="Z458" s="57" t="s">
        <v>86</v>
      </c>
      <c r="AA458" s="57"/>
      <c r="AB458" s="57"/>
    </row>
    <row r="459" s="4" customFormat="1" ht="63" customHeight="1" spans="1:28">
      <c r="A459" s="47">
        <v>11</v>
      </c>
      <c r="B459" s="50" t="s">
        <v>551</v>
      </c>
      <c r="C459" s="47" t="s">
        <v>46</v>
      </c>
      <c r="D459" s="42" t="s">
        <v>47</v>
      </c>
      <c r="E459" s="47" t="s">
        <v>88</v>
      </c>
      <c r="F459" s="49" t="s">
        <v>966</v>
      </c>
      <c r="G459" s="44">
        <v>3.7</v>
      </c>
      <c r="H459" s="44"/>
      <c r="I459" s="44"/>
      <c r="J459" s="44"/>
      <c r="K459" s="44"/>
      <c r="L459" s="57"/>
      <c r="M459" s="47" t="s">
        <v>533</v>
      </c>
      <c r="N459" s="47" t="s">
        <v>534</v>
      </c>
      <c r="O459" s="59"/>
      <c r="P459" s="59">
        <v>2</v>
      </c>
      <c r="Q459" s="66">
        <v>0.0037</v>
      </c>
      <c r="R459" s="66"/>
      <c r="S459" s="66">
        <v>0.0037</v>
      </c>
      <c r="T459" s="66">
        <v>0.0167</v>
      </c>
      <c r="U459" s="66"/>
      <c r="V459" s="66">
        <v>0.0167</v>
      </c>
      <c r="W459" s="47" t="s">
        <v>484</v>
      </c>
      <c r="X459" s="47" t="s">
        <v>485</v>
      </c>
      <c r="Y459" s="47" t="s">
        <v>88</v>
      </c>
      <c r="Z459" s="57" t="s">
        <v>90</v>
      </c>
      <c r="AA459" s="57"/>
      <c r="AB459" s="57"/>
    </row>
    <row r="460" s="4" customFormat="1" ht="63" customHeight="1" spans="1:28">
      <c r="A460" s="47">
        <v>12</v>
      </c>
      <c r="B460" s="50" t="s">
        <v>553</v>
      </c>
      <c r="C460" s="47" t="s">
        <v>46</v>
      </c>
      <c r="D460" s="42" t="s">
        <v>47</v>
      </c>
      <c r="E460" s="47" t="s">
        <v>92</v>
      </c>
      <c r="F460" s="49" t="s">
        <v>967</v>
      </c>
      <c r="G460" s="44">
        <v>19.6</v>
      </c>
      <c r="H460" s="44"/>
      <c r="I460" s="44"/>
      <c r="J460" s="44"/>
      <c r="K460" s="44"/>
      <c r="L460" s="57"/>
      <c r="M460" s="47" t="s">
        <v>533</v>
      </c>
      <c r="N460" s="47" t="s">
        <v>534</v>
      </c>
      <c r="O460" s="59">
        <v>3</v>
      </c>
      <c r="P460" s="59">
        <v>8</v>
      </c>
      <c r="Q460" s="66">
        <v>0.0034</v>
      </c>
      <c r="R460" s="66"/>
      <c r="S460" s="66">
        <v>0.0034</v>
      </c>
      <c r="T460" s="66">
        <v>0.0153</v>
      </c>
      <c r="U460" s="66"/>
      <c r="V460" s="66">
        <v>0.0153</v>
      </c>
      <c r="W460" s="47" t="s">
        <v>484</v>
      </c>
      <c r="X460" s="47" t="s">
        <v>485</v>
      </c>
      <c r="Y460" s="47" t="s">
        <v>92</v>
      </c>
      <c r="Z460" s="57" t="s">
        <v>94</v>
      </c>
      <c r="AA460" s="57"/>
      <c r="AB460" s="57"/>
    </row>
    <row r="461" s="4" customFormat="1" ht="63" customHeight="1" spans="1:28">
      <c r="A461" s="47">
        <v>13</v>
      </c>
      <c r="B461" s="50" t="s">
        <v>555</v>
      </c>
      <c r="C461" s="47" t="s">
        <v>46</v>
      </c>
      <c r="D461" s="42" t="s">
        <v>47</v>
      </c>
      <c r="E461" s="47" t="s">
        <v>96</v>
      </c>
      <c r="F461" s="49" t="s">
        <v>968</v>
      </c>
      <c r="G461" s="44">
        <v>23.1</v>
      </c>
      <c r="H461" s="44"/>
      <c r="I461" s="44"/>
      <c r="J461" s="44"/>
      <c r="K461" s="44"/>
      <c r="L461" s="57"/>
      <c r="M461" s="47" t="s">
        <v>533</v>
      </c>
      <c r="N461" s="47" t="s">
        <v>534</v>
      </c>
      <c r="O461" s="59">
        <v>3</v>
      </c>
      <c r="P461" s="59">
        <v>6</v>
      </c>
      <c r="Q461" s="66">
        <v>0.0109</v>
      </c>
      <c r="R461" s="66"/>
      <c r="S461" s="66">
        <v>0.0109</v>
      </c>
      <c r="T461" s="66">
        <v>0.0531</v>
      </c>
      <c r="U461" s="66"/>
      <c r="V461" s="66">
        <v>0.0531</v>
      </c>
      <c r="W461" s="47" t="s">
        <v>484</v>
      </c>
      <c r="X461" s="47" t="s">
        <v>485</v>
      </c>
      <c r="Y461" s="47" t="s">
        <v>96</v>
      </c>
      <c r="Z461" s="57" t="s">
        <v>98</v>
      </c>
      <c r="AA461" s="57"/>
      <c r="AB461" s="57"/>
    </row>
    <row r="462" s="4" customFormat="1" ht="63" customHeight="1" spans="1:28">
      <c r="A462" s="47">
        <v>14</v>
      </c>
      <c r="B462" s="48" t="s">
        <v>557</v>
      </c>
      <c r="C462" s="47" t="s">
        <v>46</v>
      </c>
      <c r="D462" s="42" t="s">
        <v>47</v>
      </c>
      <c r="E462" s="51" t="s">
        <v>133</v>
      </c>
      <c r="F462" s="49" t="s">
        <v>969</v>
      </c>
      <c r="G462" s="44">
        <v>8.6</v>
      </c>
      <c r="H462" s="44"/>
      <c r="I462" s="44"/>
      <c r="J462" s="44"/>
      <c r="K462" s="44"/>
      <c r="L462" s="57"/>
      <c r="M462" s="47" t="s">
        <v>533</v>
      </c>
      <c r="N462" s="47" t="s">
        <v>534</v>
      </c>
      <c r="O462" s="59">
        <v>2</v>
      </c>
      <c r="P462" s="59"/>
      <c r="Q462" s="66">
        <v>0.001</v>
      </c>
      <c r="R462" s="66"/>
      <c r="S462" s="68">
        <v>0.001</v>
      </c>
      <c r="T462" s="68">
        <v>0.0079</v>
      </c>
      <c r="U462" s="68"/>
      <c r="V462" s="68">
        <v>0.0079</v>
      </c>
      <c r="W462" s="47" t="s">
        <v>484</v>
      </c>
      <c r="X462" s="47" t="s">
        <v>485</v>
      </c>
      <c r="Y462" s="47" t="s">
        <v>133</v>
      </c>
      <c r="Z462" s="57" t="s">
        <v>135</v>
      </c>
      <c r="AA462" s="57"/>
      <c r="AB462" s="57"/>
    </row>
    <row r="463" s="4" customFormat="1" ht="63" customHeight="1" spans="1:28">
      <c r="A463" s="47">
        <v>15</v>
      </c>
      <c r="B463" s="48" t="s">
        <v>559</v>
      </c>
      <c r="C463" s="47" t="s">
        <v>46</v>
      </c>
      <c r="D463" s="42" t="s">
        <v>47</v>
      </c>
      <c r="E463" s="47" t="s">
        <v>100</v>
      </c>
      <c r="F463" s="48" t="s">
        <v>970</v>
      </c>
      <c r="G463" s="44">
        <v>21</v>
      </c>
      <c r="H463" s="44"/>
      <c r="I463" s="44"/>
      <c r="J463" s="44"/>
      <c r="K463" s="44"/>
      <c r="L463" s="57"/>
      <c r="M463" s="47" t="s">
        <v>533</v>
      </c>
      <c r="N463" s="47" t="s">
        <v>534</v>
      </c>
      <c r="O463" s="59">
        <v>5</v>
      </c>
      <c r="P463" s="59">
        <v>5</v>
      </c>
      <c r="Q463" s="66">
        <v>0.056</v>
      </c>
      <c r="R463" s="66"/>
      <c r="S463" s="66">
        <v>0.056</v>
      </c>
      <c r="T463" s="66">
        <v>0.00235</v>
      </c>
      <c r="U463" s="66"/>
      <c r="V463" s="66">
        <v>0.00235</v>
      </c>
      <c r="W463" s="47" t="s">
        <v>484</v>
      </c>
      <c r="X463" s="47" t="s">
        <v>485</v>
      </c>
      <c r="Y463" s="47" t="s">
        <v>100</v>
      </c>
      <c r="Z463" s="57" t="s">
        <v>102</v>
      </c>
      <c r="AA463" s="57"/>
      <c r="AB463" s="57"/>
    </row>
    <row r="464" s="4" customFormat="1" ht="72" customHeight="1" spans="1:28">
      <c r="A464" s="45">
        <v>3.4</v>
      </c>
      <c r="B464" s="43" t="s">
        <v>561</v>
      </c>
      <c r="C464" s="47"/>
      <c r="D464" s="42"/>
      <c r="E464" s="45"/>
      <c r="F464" s="43" t="s">
        <v>971</v>
      </c>
      <c r="G464" s="44">
        <f>SUM(G465:G475)</f>
        <v>107.34</v>
      </c>
      <c r="H464" s="44">
        <v>107.34</v>
      </c>
      <c r="I464" s="44"/>
      <c r="J464" s="44"/>
      <c r="K464" s="44"/>
      <c r="L464" s="57" t="s">
        <v>972</v>
      </c>
      <c r="M464" s="41"/>
      <c r="N464" s="41"/>
      <c r="O464" s="58">
        <f t="shared" ref="O464:V464" si="90">SUM(O465:O475)</f>
        <v>25</v>
      </c>
      <c r="P464" s="58">
        <f t="shared" si="90"/>
        <v>19</v>
      </c>
      <c r="Q464" s="66">
        <f t="shared" si="90"/>
        <v>0.0099</v>
      </c>
      <c r="R464" s="66">
        <f t="shared" si="90"/>
        <v>0</v>
      </c>
      <c r="S464" s="66">
        <f t="shared" si="90"/>
        <v>0.0099</v>
      </c>
      <c r="T464" s="66">
        <f t="shared" si="90"/>
        <v>0.0513</v>
      </c>
      <c r="U464" s="66">
        <f t="shared" si="90"/>
        <v>0</v>
      </c>
      <c r="V464" s="66">
        <f t="shared" si="90"/>
        <v>0.0513</v>
      </c>
      <c r="W464" s="45"/>
      <c r="X464" s="45"/>
      <c r="Y464" s="45"/>
      <c r="Z464" s="57"/>
      <c r="AA464" s="57"/>
      <c r="AB464" s="57"/>
    </row>
    <row r="465" s="4" customFormat="1" ht="60" customHeight="1" spans="1:28">
      <c r="A465" s="47">
        <v>1</v>
      </c>
      <c r="B465" s="48" t="s">
        <v>564</v>
      </c>
      <c r="C465" s="47" t="s">
        <v>46</v>
      </c>
      <c r="D465" s="42" t="s">
        <v>47</v>
      </c>
      <c r="E465" s="47" t="s">
        <v>48</v>
      </c>
      <c r="F465" s="48" t="s">
        <v>973</v>
      </c>
      <c r="G465" s="44">
        <v>1.2</v>
      </c>
      <c r="H465" s="44"/>
      <c r="I465" s="44"/>
      <c r="J465" s="44"/>
      <c r="K465" s="44"/>
      <c r="L465" s="57"/>
      <c r="M465" s="47" t="s">
        <v>533</v>
      </c>
      <c r="N465" s="47" t="s">
        <v>974</v>
      </c>
      <c r="O465" s="59">
        <v>1</v>
      </c>
      <c r="P465" s="59"/>
      <c r="Q465" s="68">
        <v>0.0001</v>
      </c>
      <c r="R465" s="68"/>
      <c r="S465" s="68">
        <v>0.0001</v>
      </c>
      <c r="T465" s="68">
        <v>0.0006</v>
      </c>
      <c r="U465" s="68"/>
      <c r="V465" s="68">
        <v>0.0006</v>
      </c>
      <c r="W465" s="47" t="s">
        <v>484</v>
      </c>
      <c r="X465" s="47" t="s">
        <v>485</v>
      </c>
      <c r="Y465" s="47" t="s">
        <v>48</v>
      </c>
      <c r="Z465" s="57" t="s">
        <v>54</v>
      </c>
      <c r="AA465" s="57"/>
      <c r="AB465" s="57"/>
    </row>
    <row r="466" s="4" customFormat="1" ht="70" customHeight="1" spans="1:28">
      <c r="A466" s="47">
        <v>2</v>
      </c>
      <c r="B466" s="50" t="s">
        <v>762</v>
      </c>
      <c r="C466" s="47" t="s">
        <v>46</v>
      </c>
      <c r="D466" s="42" t="s">
        <v>47</v>
      </c>
      <c r="E466" s="47" t="s">
        <v>56</v>
      </c>
      <c r="F466" s="49" t="s">
        <v>975</v>
      </c>
      <c r="G466" s="44">
        <v>44.4</v>
      </c>
      <c r="H466" s="44"/>
      <c r="I466" s="44"/>
      <c r="J466" s="44"/>
      <c r="K466" s="44"/>
      <c r="L466" s="57"/>
      <c r="M466" s="47" t="s">
        <v>533</v>
      </c>
      <c r="N466" s="47" t="s">
        <v>974</v>
      </c>
      <c r="O466" s="59">
        <v>1</v>
      </c>
      <c r="P466" s="59"/>
      <c r="Q466" s="66">
        <v>0.0001</v>
      </c>
      <c r="R466" s="66"/>
      <c r="S466" s="66">
        <v>0.0001</v>
      </c>
      <c r="T466" s="66">
        <v>0.001</v>
      </c>
      <c r="U466" s="66"/>
      <c r="V466" s="66">
        <v>0.001</v>
      </c>
      <c r="W466" s="47" t="s">
        <v>484</v>
      </c>
      <c r="X466" s="47" t="s">
        <v>485</v>
      </c>
      <c r="Y466" s="47" t="s">
        <v>56</v>
      </c>
      <c r="Z466" s="57" t="s">
        <v>58</v>
      </c>
      <c r="AA466" s="57"/>
      <c r="AB466" s="57"/>
    </row>
    <row r="467" s="4" customFormat="1" ht="60" customHeight="1" spans="1:28">
      <c r="A467" s="47">
        <v>3</v>
      </c>
      <c r="B467" s="50" t="s">
        <v>769</v>
      </c>
      <c r="C467" s="47" t="s">
        <v>46</v>
      </c>
      <c r="D467" s="42" t="s">
        <v>47</v>
      </c>
      <c r="E467" s="47" t="s">
        <v>72</v>
      </c>
      <c r="F467" s="49" t="s">
        <v>976</v>
      </c>
      <c r="G467" s="44">
        <v>5.88</v>
      </c>
      <c r="H467" s="44"/>
      <c r="I467" s="44"/>
      <c r="J467" s="44"/>
      <c r="K467" s="44"/>
      <c r="L467" s="57"/>
      <c r="M467" s="47" t="s">
        <v>533</v>
      </c>
      <c r="N467" s="47" t="s">
        <v>974</v>
      </c>
      <c r="O467" s="59">
        <v>0</v>
      </c>
      <c r="P467" s="59">
        <v>3</v>
      </c>
      <c r="Q467" s="66">
        <v>0.0002</v>
      </c>
      <c r="R467" s="66"/>
      <c r="S467" s="66">
        <v>0.0002</v>
      </c>
      <c r="T467" s="66">
        <v>0.0008</v>
      </c>
      <c r="U467" s="66"/>
      <c r="V467" s="66">
        <v>0.0008</v>
      </c>
      <c r="W467" s="47" t="s">
        <v>484</v>
      </c>
      <c r="X467" s="47" t="s">
        <v>485</v>
      </c>
      <c r="Y467" s="47" t="s">
        <v>72</v>
      </c>
      <c r="Z467" s="57" t="s">
        <v>74</v>
      </c>
      <c r="AA467" s="57"/>
      <c r="AB467" s="57"/>
    </row>
    <row r="468" s="4" customFormat="1" ht="75" customHeight="1" spans="1:28">
      <c r="A468" s="47">
        <v>4</v>
      </c>
      <c r="B468" s="50" t="s">
        <v>977</v>
      </c>
      <c r="C468" s="47" t="s">
        <v>46</v>
      </c>
      <c r="D468" s="42" t="s">
        <v>47</v>
      </c>
      <c r="E468" s="47" t="s">
        <v>64</v>
      </c>
      <c r="F468" s="49" t="s">
        <v>978</v>
      </c>
      <c r="G468" s="44">
        <v>9.3</v>
      </c>
      <c r="H468" s="44"/>
      <c r="I468" s="44"/>
      <c r="J468" s="44"/>
      <c r="K468" s="44"/>
      <c r="L468" s="57"/>
      <c r="M468" s="47" t="s">
        <v>533</v>
      </c>
      <c r="N468" s="47" t="s">
        <v>974</v>
      </c>
      <c r="O468" s="59">
        <v>6</v>
      </c>
      <c r="P468" s="59">
        <v>5</v>
      </c>
      <c r="Q468" s="66">
        <v>0.0017</v>
      </c>
      <c r="R468" s="66"/>
      <c r="S468" s="66">
        <v>0.0017</v>
      </c>
      <c r="T468" s="66">
        <v>0.0053</v>
      </c>
      <c r="U468" s="66"/>
      <c r="V468" s="66">
        <v>0.0053</v>
      </c>
      <c r="W468" s="47" t="s">
        <v>484</v>
      </c>
      <c r="X468" s="47" t="s">
        <v>485</v>
      </c>
      <c r="Y468" s="47" t="s">
        <v>64</v>
      </c>
      <c r="Z468" s="57" t="s">
        <v>66</v>
      </c>
      <c r="AA468" s="57"/>
      <c r="AB468" s="57"/>
    </row>
    <row r="469" s="4" customFormat="1" ht="60" customHeight="1" spans="1:28">
      <c r="A469" s="47">
        <v>5</v>
      </c>
      <c r="B469" s="50" t="s">
        <v>569</v>
      </c>
      <c r="C469" s="47" t="s">
        <v>46</v>
      </c>
      <c r="D469" s="42" t="s">
        <v>47</v>
      </c>
      <c r="E469" s="47" t="s">
        <v>76</v>
      </c>
      <c r="F469" s="49" t="s">
        <v>979</v>
      </c>
      <c r="G469" s="44">
        <v>14.85</v>
      </c>
      <c r="H469" s="44"/>
      <c r="I469" s="44"/>
      <c r="J469" s="44"/>
      <c r="K469" s="44"/>
      <c r="L469" s="57"/>
      <c r="M469" s="47" t="s">
        <v>533</v>
      </c>
      <c r="N469" s="47" t="s">
        <v>974</v>
      </c>
      <c r="O469" s="59">
        <v>4</v>
      </c>
      <c r="P469" s="59">
        <v>3</v>
      </c>
      <c r="Q469" s="66">
        <v>0.0025</v>
      </c>
      <c r="R469" s="66"/>
      <c r="S469" s="66">
        <v>0.0025</v>
      </c>
      <c r="T469" s="66">
        <v>0.0125</v>
      </c>
      <c r="U469" s="66"/>
      <c r="V469" s="66">
        <v>0.0125</v>
      </c>
      <c r="W469" s="47" t="s">
        <v>484</v>
      </c>
      <c r="X469" s="47" t="s">
        <v>485</v>
      </c>
      <c r="Y469" s="47" t="s">
        <v>76</v>
      </c>
      <c r="Z469" s="57" t="s">
        <v>78</v>
      </c>
      <c r="AA469" s="57"/>
      <c r="AB469" s="57"/>
    </row>
    <row r="470" s="4" customFormat="1" ht="60" customHeight="1" spans="1:28">
      <c r="A470" s="47">
        <v>6</v>
      </c>
      <c r="B470" s="50" t="s">
        <v>571</v>
      </c>
      <c r="C470" s="47" t="s">
        <v>46</v>
      </c>
      <c r="D470" s="42" t="s">
        <v>47</v>
      </c>
      <c r="E470" s="47" t="s">
        <v>80</v>
      </c>
      <c r="F470" s="49" t="s">
        <v>980</v>
      </c>
      <c r="G470" s="44">
        <v>8.16</v>
      </c>
      <c r="H470" s="44"/>
      <c r="I470" s="44"/>
      <c r="J470" s="44"/>
      <c r="K470" s="44"/>
      <c r="L470" s="57"/>
      <c r="M470" s="47" t="s">
        <v>533</v>
      </c>
      <c r="N470" s="47" t="s">
        <v>974</v>
      </c>
      <c r="O470" s="59">
        <v>4</v>
      </c>
      <c r="P470" s="59">
        <v>1</v>
      </c>
      <c r="Q470" s="66">
        <v>0.0016</v>
      </c>
      <c r="R470" s="66"/>
      <c r="S470" s="66">
        <v>0.0016</v>
      </c>
      <c r="T470" s="66">
        <v>0.008</v>
      </c>
      <c r="U470" s="66"/>
      <c r="V470" s="66">
        <v>0.008</v>
      </c>
      <c r="W470" s="47" t="s">
        <v>484</v>
      </c>
      <c r="X470" s="47" t="s">
        <v>485</v>
      </c>
      <c r="Y470" s="47" t="s">
        <v>80</v>
      </c>
      <c r="Z470" s="57" t="s">
        <v>82</v>
      </c>
      <c r="AA470" s="57"/>
      <c r="AB470" s="57"/>
    </row>
    <row r="471" s="4" customFormat="1" ht="60" customHeight="1" spans="1:28">
      <c r="A471" s="47">
        <v>7</v>
      </c>
      <c r="B471" s="48" t="s">
        <v>773</v>
      </c>
      <c r="C471" s="47" t="s">
        <v>46</v>
      </c>
      <c r="D471" s="42" t="s">
        <v>47</v>
      </c>
      <c r="E471" s="51" t="s">
        <v>123</v>
      </c>
      <c r="F471" s="48" t="s">
        <v>981</v>
      </c>
      <c r="G471" s="44">
        <v>4.5</v>
      </c>
      <c r="H471" s="44"/>
      <c r="I471" s="44"/>
      <c r="J471" s="44"/>
      <c r="K471" s="44"/>
      <c r="L471" s="57"/>
      <c r="M471" s="47" t="s">
        <v>533</v>
      </c>
      <c r="N471" s="47" t="s">
        <v>974</v>
      </c>
      <c r="O471" s="59">
        <v>3</v>
      </c>
      <c r="P471" s="59">
        <v>1</v>
      </c>
      <c r="Q471" s="66">
        <v>0.0015</v>
      </c>
      <c r="R471" s="68"/>
      <c r="S471" s="68">
        <v>0.0015</v>
      </c>
      <c r="T471" s="68">
        <v>0.0092</v>
      </c>
      <c r="U471" s="68"/>
      <c r="V471" s="68">
        <v>0.0092</v>
      </c>
      <c r="W471" s="47" t="s">
        <v>484</v>
      </c>
      <c r="X471" s="47" t="s">
        <v>485</v>
      </c>
      <c r="Y471" s="47" t="s">
        <v>123</v>
      </c>
      <c r="Z471" s="57" t="s">
        <v>125</v>
      </c>
      <c r="AA471" s="57"/>
      <c r="AB471" s="57"/>
    </row>
    <row r="472" s="4" customFormat="1" ht="60" customHeight="1" spans="1:28">
      <c r="A472" s="47">
        <v>8</v>
      </c>
      <c r="B472" s="48" t="s">
        <v>575</v>
      </c>
      <c r="C472" s="47" t="s">
        <v>46</v>
      </c>
      <c r="D472" s="42" t="s">
        <v>47</v>
      </c>
      <c r="E472" s="51" t="s">
        <v>88</v>
      </c>
      <c r="F472" s="49" t="s">
        <v>982</v>
      </c>
      <c r="G472" s="44">
        <v>1.47</v>
      </c>
      <c r="H472" s="44"/>
      <c r="I472" s="44"/>
      <c r="J472" s="44"/>
      <c r="K472" s="44"/>
      <c r="L472" s="57"/>
      <c r="M472" s="47" t="s">
        <v>533</v>
      </c>
      <c r="N472" s="47" t="s">
        <v>974</v>
      </c>
      <c r="O472" s="59"/>
      <c r="P472" s="59">
        <v>1</v>
      </c>
      <c r="Q472" s="66">
        <v>0.0004</v>
      </c>
      <c r="R472" s="66"/>
      <c r="S472" s="66">
        <v>0.0004</v>
      </c>
      <c r="T472" s="66">
        <v>0.0018</v>
      </c>
      <c r="U472" s="66"/>
      <c r="V472" s="66">
        <v>0.0018</v>
      </c>
      <c r="W472" s="47" t="s">
        <v>484</v>
      </c>
      <c r="X472" s="47" t="s">
        <v>485</v>
      </c>
      <c r="Y472" s="47" t="s">
        <v>88</v>
      </c>
      <c r="Z472" s="57" t="s">
        <v>90</v>
      </c>
      <c r="AA472" s="57"/>
      <c r="AB472" s="57"/>
    </row>
    <row r="473" s="4" customFormat="1" ht="60" customHeight="1" spans="1:28">
      <c r="A473" s="47">
        <v>9</v>
      </c>
      <c r="B473" s="50" t="s">
        <v>782</v>
      </c>
      <c r="C473" s="47" t="s">
        <v>46</v>
      </c>
      <c r="D473" s="42" t="s">
        <v>47</v>
      </c>
      <c r="E473" s="47" t="s">
        <v>100</v>
      </c>
      <c r="F473" s="49" t="s">
        <v>983</v>
      </c>
      <c r="G473" s="44">
        <v>10.2</v>
      </c>
      <c r="H473" s="44"/>
      <c r="I473" s="44"/>
      <c r="J473" s="44"/>
      <c r="K473" s="44"/>
      <c r="L473" s="57"/>
      <c r="M473" s="47" t="s">
        <v>533</v>
      </c>
      <c r="N473" s="47" t="s">
        <v>974</v>
      </c>
      <c r="O473" s="59">
        <v>4</v>
      </c>
      <c r="P473" s="59">
        <v>3</v>
      </c>
      <c r="Q473" s="66">
        <v>0.0012</v>
      </c>
      <c r="R473" s="66"/>
      <c r="S473" s="66">
        <v>0.0012</v>
      </c>
      <c r="T473" s="66">
        <v>0.0087</v>
      </c>
      <c r="U473" s="66"/>
      <c r="V473" s="66">
        <v>0.0087</v>
      </c>
      <c r="W473" s="47" t="s">
        <v>484</v>
      </c>
      <c r="X473" s="47" t="s">
        <v>485</v>
      </c>
      <c r="Y473" s="47" t="s">
        <v>100</v>
      </c>
      <c r="Z473" s="57" t="s">
        <v>102</v>
      </c>
      <c r="AA473" s="57"/>
      <c r="AB473" s="57"/>
    </row>
    <row r="474" s="4" customFormat="1" ht="60" customHeight="1" spans="1:28">
      <c r="A474" s="47">
        <v>10</v>
      </c>
      <c r="B474" s="50" t="s">
        <v>567</v>
      </c>
      <c r="C474" s="47" t="s">
        <v>46</v>
      </c>
      <c r="D474" s="42" t="s">
        <v>47</v>
      </c>
      <c r="E474" s="47" t="s">
        <v>60</v>
      </c>
      <c r="F474" s="49" t="s">
        <v>764</v>
      </c>
      <c r="G474" s="44">
        <v>6.54</v>
      </c>
      <c r="H474" s="44"/>
      <c r="I474" s="44"/>
      <c r="J474" s="44"/>
      <c r="K474" s="44"/>
      <c r="L474" s="57"/>
      <c r="M474" s="47" t="s">
        <v>533</v>
      </c>
      <c r="N474" s="47" t="s">
        <v>974</v>
      </c>
      <c r="O474" s="59">
        <v>1</v>
      </c>
      <c r="P474" s="59">
        <v>2</v>
      </c>
      <c r="Q474" s="66">
        <v>0.0005</v>
      </c>
      <c r="R474" s="66"/>
      <c r="S474" s="66">
        <v>0.0005</v>
      </c>
      <c r="T474" s="66">
        <v>0.0028</v>
      </c>
      <c r="U474" s="66"/>
      <c r="V474" s="66">
        <v>0.0028</v>
      </c>
      <c r="W474" s="47" t="s">
        <v>484</v>
      </c>
      <c r="X474" s="47" t="s">
        <v>485</v>
      </c>
      <c r="Y474" s="47" t="s">
        <v>60</v>
      </c>
      <c r="Z474" s="57" t="s">
        <v>62</v>
      </c>
      <c r="AA474" s="57"/>
      <c r="AB474" s="57"/>
    </row>
    <row r="475" s="4" customFormat="1" ht="60" customHeight="1" spans="1:28">
      <c r="A475" s="47">
        <v>11</v>
      </c>
      <c r="B475" s="50" t="s">
        <v>780</v>
      </c>
      <c r="C475" s="47" t="s">
        <v>46</v>
      </c>
      <c r="D475" s="42" t="s">
        <v>47</v>
      </c>
      <c r="E475" s="47" t="s">
        <v>133</v>
      </c>
      <c r="F475" s="48" t="s">
        <v>984</v>
      </c>
      <c r="G475" s="44">
        <v>0.84</v>
      </c>
      <c r="H475" s="44"/>
      <c r="I475" s="44"/>
      <c r="J475" s="44"/>
      <c r="K475" s="44"/>
      <c r="L475" s="57"/>
      <c r="M475" s="47" t="s">
        <v>533</v>
      </c>
      <c r="N475" s="47" t="s">
        <v>974</v>
      </c>
      <c r="O475" s="59">
        <v>1</v>
      </c>
      <c r="P475" s="59"/>
      <c r="Q475" s="66">
        <v>0.0001</v>
      </c>
      <c r="R475" s="66"/>
      <c r="S475" s="66">
        <v>0.0001</v>
      </c>
      <c r="T475" s="66">
        <v>0.0006</v>
      </c>
      <c r="U475" s="66"/>
      <c r="V475" s="66">
        <v>0.0006</v>
      </c>
      <c r="W475" s="47" t="s">
        <v>484</v>
      </c>
      <c r="X475" s="47" t="s">
        <v>485</v>
      </c>
      <c r="Y475" s="47" t="s">
        <v>133</v>
      </c>
      <c r="Z475" s="57" t="s">
        <v>135</v>
      </c>
      <c r="AA475" s="57"/>
      <c r="AB475" s="57"/>
    </row>
    <row r="476" s="4" customFormat="1" ht="69" customHeight="1" spans="1:28">
      <c r="A476" s="45">
        <v>3.5</v>
      </c>
      <c r="B476" s="43" t="s">
        <v>581</v>
      </c>
      <c r="C476" s="47"/>
      <c r="D476" s="42"/>
      <c r="E476" s="45"/>
      <c r="F476" s="43" t="s">
        <v>985</v>
      </c>
      <c r="G476" s="44">
        <f>SUM(G477:G490)</f>
        <v>29.39</v>
      </c>
      <c r="H476" s="44">
        <v>29.39</v>
      </c>
      <c r="I476" s="44"/>
      <c r="J476" s="44"/>
      <c r="K476" s="44"/>
      <c r="L476" s="57" t="s">
        <v>986</v>
      </c>
      <c r="M476" s="41"/>
      <c r="N476" s="41"/>
      <c r="O476" s="58">
        <f t="shared" ref="O476:V476" si="91">SUM(O477:O490)</f>
        <v>31</v>
      </c>
      <c r="P476" s="58">
        <f t="shared" si="91"/>
        <v>25</v>
      </c>
      <c r="Q476" s="66">
        <f t="shared" si="91"/>
        <v>0.1665</v>
      </c>
      <c r="R476" s="66">
        <f t="shared" si="91"/>
        <v>0</v>
      </c>
      <c r="S476" s="66">
        <f t="shared" si="91"/>
        <v>0.1657</v>
      </c>
      <c r="T476" s="66">
        <f t="shared" si="91"/>
        <v>0.1384</v>
      </c>
      <c r="U476" s="66">
        <f t="shared" si="91"/>
        <v>0</v>
      </c>
      <c r="V476" s="66">
        <f t="shared" si="91"/>
        <v>0.1384</v>
      </c>
      <c r="W476" s="45"/>
      <c r="X476" s="45"/>
      <c r="Y476" s="45"/>
      <c r="Z476" s="57"/>
      <c r="AA476" s="57"/>
      <c r="AB476" s="57"/>
    </row>
    <row r="477" s="4" customFormat="1" ht="56" customHeight="1" spans="1:28">
      <c r="A477" s="47">
        <v>1</v>
      </c>
      <c r="B477" s="48" t="s">
        <v>789</v>
      </c>
      <c r="C477" s="47" t="s">
        <v>46</v>
      </c>
      <c r="D477" s="42" t="s">
        <v>47</v>
      </c>
      <c r="E477" s="47" t="s">
        <v>56</v>
      </c>
      <c r="F477" s="48" t="s">
        <v>987</v>
      </c>
      <c r="G477" s="44">
        <v>0.76</v>
      </c>
      <c r="H477" s="44"/>
      <c r="I477" s="44"/>
      <c r="J477" s="44"/>
      <c r="K477" s="44"/>
      <c r="L477" s="57"/>
      <c r="M477" s="51" t="s">
        <v>533</v>
      </c>
      <c r="N477" s="51" t="s">
        <v>974</v>
      </c>
      <c r="O477" s="59">
        <v>3</v>
      </c>
      <c r="P477" s="59">
        <v>1</v>
      </c>
      <c r="Q477" s="68">
        <v>0.0041</v>
      </c>
      <c r="R477" s="68"/>
      <c r="S477" s="68">
        <v>0.0041</v>
      </c>
      <c r="T477" s="68">
        <v>0.0256</v>
      </c>
      <c r="U477" s="68"/>
      <c r="V477" s="68">
        <v>0.0256</v>
      </c>
      <c r="W477" s="47" t="s">
        <v>484</v>
      </c>
      <c r="X477" s="47" t="s">
        <v>485</v>
      </c>
      <c r="Y477" s="47" t="s">
        <v>56</v>
      </c>
      <c r="Z477" s="57" t="s">
        <v>58</v>
      </c>
      <c r="AA477" s="57"/>
      <c r="AB477" s="57"/>
    </row>
    <row r="478" s="4" customFormat="1" ht="56" customHeight="1" spans="1:28">
      <c r="A478" s="47">
        <v>2</v>
      </c>
      <c r="B478" s="50" t="s">
        <v>588</v>
      </c>
      <c r="C478" s="47" t="s">
        <v>46</v>
      </c>
      <c r="D478" s="42" t="s">
        <v>47</v>
      </c>
      <c r="E478" s="47" t="s">
        <v>64</v>
      </c>
      <c r="F478" s="49" t="s">
        <v>988</v>
      </c>
      <c r="G478" s="44">
        <v>2.22</v>
      </c>
      <c r="H478" s="44"/>
      <c r="I478" s="44"/>
      <c r="J478" s="44"/>
      <c r="K478" s="44"/>
      <c r="L478" s="57"/>
      <c r="M478" s="51" t="s">
        <v>533</v>
      </c>
      <c r="N478" s="51" t="s">
        <v>974</v>
      </c>
      <c r="O478" s="59">
        <v>1</v>
      </c>
      <c r="P478" s="59">
        <v>1</v>
      </c>
      <c r="Q478" s="66">
        <v>0.0006</v>
      </c>
      <c r="R478" s="66"/>
      <c r="S478" s="66">
        <v>0.0006</v>
      </c>
      <c r="T478" s="66">
        <v>0.0025</v>
      </c>
      <c r="U478" s="66"/>
      <c r="V478" s="66">
        <v>0.0025</v>
      </c>
      <c r="W478" s="47" t="s">
        <v>484</v>
      </c>
      <c r="X478" s="47" t="s">
        <v>485</v>
      </c>
      <c r="Y478" s="47" t="s">
        <v>64</v>
      </c>
      <c r="Z478" s="57" t="s">
        <v>66</v>
      </c>
      <c r="AA478" s="57"/>
      <c r="AB478" s="57"/>
    </row>
    <row r="479" s="4" customFormat="1" ht="60" customHeight="1" spans="1:28">
      <c r="A479" s="47">
        <v>3</v>
      </c>
      <c r="B479" s="50" t="s">
        <v>797</v>
      </c>
      <c r="C479" s="47" t="s">
        <v>46</v>
      </c>
      <c r="D479" s="42" t="s">
        <v>47</v>
      </c>
      <c r="E479" s="47" t="s">
        <v>84</v>
      </c>
      <c r="F479" s="49" t="s">
        <v>989</v>
      </c>
      <c r="G479" s="44">
        <v>1.4</v>
      </c>
      <c r="H479" s="44"/>
      <c r="I479" s="44"/>
      <c r="J479" s="44"/>
      <c r="K479" s="44"/>
      <c r="L479" s="57"/>
      <c r="M479" s="51" t="s">
        <v>533</v>
      </c>
      <c r="N479" s="51" t="s">
        <v>974</v>
      </c>
      <c r="O479" s="59">
        <v>1</v>
      </c>
      <c r="P479" s="59">
        <v>2</v>
      </c>
      <c r="Q479" s="66">
        <v>0.0008</v>
      </c>
      <c r="R479" s="66"/>
      <c r="S479" s="66" t="s">
        <v>990</v>
      </c>
      <c r="T479" s="66">
        <v>0.0048</v>
      </c>
      <c r="U479" s="66"/>
      <c r="V479" s="66">
        <v>0.0048</v>
      </c>
      <c r="W479" s="47" t="s">
        <v>484</v>
      </c>
      <c r="X479" s="47" t="s">
        <v>485</v>
      </c>
      <c r="Y479" s="47" t="s">
        <v>84</v>
      </c>
      <c r="Z479" s="57" t="s">
        <v>86</v>
      </c>
      <c r="AA479" s="57"/>
      <c r="AB479" s="57"/>
    </row>
    <row r="480" s="4" customFormat="1" ht="62" customHeight="1" spans="1:28">
      <c r="A480" s="47">
        <v>4</v>
      </c>
      <c r="B480" s="50" t="s">
        <v>586</v>
      </c>
      <c r="C480" s="47" t="s">
        <v>46</v>
      </c>
      <c r="D480" s="42" t="s">
        <v>47</v>
      </c>
      <c r="E480" s="47" t="s">
        <v>60</v>
      </c>
      <c r="F480" s="49" t="s">
        <v>991</v>
      </c>
      <c r="G480" s="44">
        <v>2.79</v>
      </c>
      <c r="H480" s="44"/>
      <c r="I480" s="44"/>
      <c r="J480" s="44"/>
      <c r="K480" s="44"/>
      <c r="L480" s="57"/>
      <c r="M480" s="51" t="s">
        <v>533</v>
      </c>
      <c r="N480" s="51" t="s">
        <v>974</v>
      </c>
      <c r="O480" s="59">
        <v>3</v>
      </c>
      <c r="P480" s="59">
        <v>4</v>
      </c>
      <c r="Q480" s="66">
        <v>0.0011</v>
      </c>
      <c r="R480" s="66"/>
      <c r="S480" s="66">
        <v>0.0011</v>
      </c>
      <c r="T480" s="66">
        <v>0.0059</v>
      </c>
      <c r="U480" s="66"/>
      <c r="V480" s="66">
        <v>0.0059</v>
      </c>
      <c r="W480" s="47" t="s">
        <v>484</v>
      </c>
      <c r="X480" s="47" t="s">
        <v>485</v>
      </c>
      <c r="Y480" s="47" t="s">
        <v>60</v>
      </c>
      <c r="Z480" s="57" t="s">
        <v>62</v>
      </c>
      <c r="AA480" s="57"/>
      <c r="AB480" s="57"/>
    </row>
    <row r="481" s="4" customFormat="1" ht="56" customHeight="1" spans="1:28">
      <c r="A481" s="47">
        <v>5</v>
      </c>
      <c r="B481" s="50" t="s">
        <v>802</v>
      </c>
      <c r="C481" s="47" t="s">
        <v>46</v>
      </c>
      <c r="D481" s="42" t="s">
        <v>47</v>
      </c>
      <c r="E481" s="47" t="s">
        <v>88</v>
      </c>
      <c r="F481" s="49" t="s">
        <v>992</v>
      </c>
      <c r="G481" s="44">
        <v>0.41</v>
      </c>
      <c r="H481" s="44"/>
      <c r="I481" s="44"/>
      <c r="J481" s="44"/>
      <c r="K481" s="44"/>
      <c r="L481" s="57"/>
      <c r="M481" s="51" t="s">
        <v>533</v>
      </c>
      <c r="N481" s="51" t="s">
        <v>974</v>
      </c>
      <c r="O481" s="59"/>
      <c r="P481" s="59">
        <v>2</v>
      </c>
      <c r="Q481" s="66">
        <v>0.0003</v>
      </c>
      <c r="R481" s="66"/>
      <c r="S481" s="66">
        <v>0.0003</v>
      </c>
      <c r="T481" s="66">
        <v>0.0014</v>
      </c>
      <c r="U481" s="66"/>
      <c r="V481" s="66">
        <v>0.0014</v>
      </c>
      <c r="W481" s="47" t="s">
        <v>484</v>
      </c>
      <c r="X481" s="47" t="s">
        <v>485</v>
      </c>
      <c r="Y481" s="47" t="s">
        <v>88</v>
      </c>
      <c r="Z481" s="57" t="s">
        <v>90</v>
      </c>
      <c r="AA481" s="57"/>
      <c r="AB481" s="57"/>
    </row>
    <row r="482" s="4" customFormat="1" ht="56" customHeight="1" spans="1:28">
      <c r="A482" s="47">
        <v>6</v>
      </c>
      <c r="B482" s="50" t="s">
        <v>590</v>
      </c>
      <c r="C482" s="47" t="s">
        <v>46</v>
      </c>
      <c r="D482" s="42" t="s">
        <v>47</v>
      </c>
      <c r="E482" s="47" t="s">
        <v>68</v>
      </c>
      <c r="F482" s="49" t="s">
        <v>993</v>
      </c>
      <c r="G482" s="44">
        <v>2.5</v>
      </c>
      <c r="H482" s="44"/>
      <c r="I482" s="44"/>
      <c r="J482" s="44"/>
      <c r="K482" s="44"/>
      <c r="L482" s="57"/>
      <c r="M482" s="51" t="s">
        <v>533</v>
      </c>
      <c r="N482" s="51" t="s">
        <v>974</v>
      </c>
      <c r="O482" s="59">
        <v>4</v>
      </c>
      <c r="P482" s="59"/>
      <c r="Q482" s="66">
        <v>0.0011</v>
      </c>
      <c r="R482" s="66"/>
      <c r="S482" s="66">
        <v>0.0011</v>
      </c>
      <c r="T482" s="66">
        <v>0.0082</v>
      </c>
      <c r="U482" s="66"/>
      <c r="V482" s="66">
        <v>0.0082</v>
      </c>
      <c r="W482" s="47" t="s">
        <v>484</v>
      </c>
      <c r="X482" s="47" t="s">
        <v>485</v>
      </c>
      <c r="Y482" s="47" t="s">
        <v>68</v>
      </c>
      <c r="Z482" s="57" t="s">
        <v>70</v>
      </c>
      <c r="AA482" s="57"/>
      <c r="AB482" s="57"/>
    </row>
    <row r="483" s="4" customFormat="1" ht="63" customHeight="1" spans="1:28">
      <c r="A483" s="47">
        <v>7</v>
      </c>
      <c r="B483" s="50" t="s">
        <v>592</v>
      </c>
      <c r="C483" s="47" t="s">
        <v>46</v>
      </c>
      <c r="D483" s="42" t="s">
        <v>47</v>
      </c>
      <c r="E483" s="47" t="s">
        <v>72</v>
      </c>
      <c r="F483" s="49" t="s">
        <v>994</v>
      </c>
      <c r="G483" s="44">
        <v>1.86</v>
      </c>
      <c r="H483" s="44"/>
      <c r="I483" s="44"/>
      <c r="J483" s="44"/>
      <c r="K483" s="44"/>
      <c r="L483" s="57"/>
      <c r="M483" s="51" t="s">
        <v>533</v>
      </c>
      <c r="N483" s="51" t="s">
        <v>974</v>
      </c>
      <c r="O483" s="59">
        <v>0</v>
      </c>
      <c r="P483" s="59">
        <v>6</v>
      </c>
      <c r="Q483" s="66">
        <v>0.001</v>
      </c>
      <c r="R483" s="66"/>
      <c r="S483" s="66">
        <v>0.001</v>
      </c>
      <c r="T483" s="66">
        <v>0.0092</v>
      </c>
      <c r="U483" s="66"/>
      <c r="V483" s="66">
        <v>0.0092</v>
      </c>
      <c r="W483" s="47" t="s">
        <v>484</v>
      </c>
      <c r="X483" s="47" t="s">
        <v>485</v>
      </c>
      <c r="Y483" s="47" t="s">
        <v>72</v>
      </c>
      <c r="Z483" s="57" t="s">
        <v>74</v>
      </c>
      <c r="AA483" s="57"/>
      <c r="AB483" s="57"/>
    </row>
    <row r="484" s="4" customFormat="1" ht="56" customHeight="1" spans="1:28">
      <c r="A484" s="47">
        <v>8</v>
      </c>
      <c r="B484" s="50" t="s">
        <v>594</v>
      </c>
      <c r="C484" s="47" t="s">
        <v>46</v>
      </c>
      <c r="D484" s="42" t="s">
        <v>47</v>
      </c>
      <c r="E484" s="47" t="s">
        <v>76</v>
      </c>
      <c r="F484" s="49" t="s">
        <v>995</v>
      </c>
      <c r="G484" s="44">
        <v>2.22</v>
      </c>
      <c r="H484" s="44"/>
      <c r="I484" s="44"/>
      <c r="J484" s="44"/>
      <c r="K484" s="44"/>
      <c r="L484" s="57"/>
      <c r="M484" s="51" t="s">
        <v>533</v>
      </c>
      <c r="N484" s="51" t="s">
        <v>974</v>
      </c>
      <c r="O484" s="59">
        <v>2</v>
      </c>
      <c r="P484" s="59">
        <v>1</v>
      </c>
      <c r="Q484" s="66">
        <v>0.0008</v>
      </c>
      <c r="R484" s="66"/>
      <c r="S484" s="66">
        <v>0.0008</v>
      </c>
      <c r="T484" s="66">
        <v>0.0038</v>
      </c>
      <c r="U484" s="66"/>
      <c r="V484" s="66">
        <v>0.0038</v>
      </c>
      <c r="W484" s="47" t="s">
        <v>484</v>
      </c>
      <c r="X484" s="47" t="s">
        <v>485</v>
      </c>
      <c r="Y484" s="47" t="s">
        <v>76</v>
      </c>
      <c r="Z484" s="57" t="s">
        <v>78</v>
      </c>
      <c r="AA484" s="57"/>
      <c r="AB484" s="57"/>
    </row>
    <row r="485" s="4" customFormat="1" ht="56" customHeight="1" spans="1:28">
      <c r="A485" s="47">
        <v>9</v>
      </c>
      <c r="B485" s="48" t="s">
        <v>596</v>
      </c>
      <c r="C485" s="47" t="s">
        <v>46</v>
      </c>
      <c r="D485" s="42" t="s">
        <v>47</v>
      </c>
      <c r="E485" s="74" t="s">
        <v>123</v>
      </c>
      <c r="F485" s="48" t="s">
        <v>996</v>
      </c>
      <c r="G485" s="44">
        <v>1.29</v>
      </c>
      <c r="H485" s="44"/>
      <c r="I485" s="44"/>
      <c r="J485" s="44"/>
      <c r="K485" s="44"/>
      <c r="L485" s="57"/>
      <c r="M485" s="51" t="s">
        <v>533</v>
      </c>
      <c r="N485" s="51" t="s">
        <v>974</v>
      </c>
      <c r="O485" s="59">
        <v>4</v>
      </c>
      <c r="P485" s="59"/>
      <c r="Q485" s="66">
        <v>0.0014</v>
      </c>
      <c r="R485" s="66"/>
      <c r="S485" s="66">
        <v>0.0014</v>
      </c>
      <c r="T485" s="66">
        <v>0.0085</v>
      </c>
      <c r="U485" s="66"/>
      <c r="V485" s="66">
        <v>0.0085</v>
      </c>
      <c r="W485" s="47" t="s">
        <v>484</v>
      </c>
      <c r="X485" s="47" t="s">
        <v>485</v>
      </c>
      <c r="Y485" s="47" t="s">
        <v>123</v>
      </c>
      <c r="Z485" s="57" t="s">
        <v>125</v>
      </c>
      <c r="AA485" s="57"/>
      <c r="AB485" s="57"/>
    </row>
    <row r="486" s="4" customFormat="1" ht="56" customHeight="1" spans="1:28">
      <c r="A486" s="47">
        <v>10</v>
      </c>
      <c r="B486" s="50" t="s">
        <v>598</v>
      </c>
      <c r="C486" s="47" t="s">
        <v>46</v>
      </c>
      <c r="D486" s="42" t="s">
        <v>47</v>
      </c>
      <c r="E486" s="47" t="s">
        <v>80</v>
      </c>
      <c r="F486" s="49" t="s">
        <v>997</v>
      </c>
      <c r="G486" s="44">
        <v>3.6</v>
      </c>
      <c r="H486" s="44"/>
      <c r="I486" s="44"/>
      <c r="J486" s="44"/>
      <c r="K486" s="44"/>
      <c r="L486" s="57"/>
      <c r="M486" s="51" t="s">
        <v>533</v>
      </c>
      <c r="N486" s="51" t="s">
        <v>974</v>
      </c>
      <c r="O486" s="59">
        <v>4</v>
      </c>
      <c r="P486" s="59">
        <v>1</v>
      </c>
      <c r="Q486" s="66">
        <v>0.0011</v>
      </c>
      <c r="R486" s="66"/>
      <c r="S486" s="66">
        <v>0.0011</v>
      </c>
      <c r="T486" s="66">
        <v>0.0055</v>
      </c>
      <c r="U486" s="66"/>
      <c r="V486" s="66">
        <v>0.0055</v>
      </c>
      <c r="W486" s="47" t="s">
        <v>484</v>
      </c>
      <c r="X486" s="47" t="s">
        <v>485</v>
      </c>
      <c r="Y486" s="47" t="s">
        <v>80</v>
      </c>
      <c r="Z486" s="57" t="s">
        <v>82</v>
      </c>
      <c r="AA486" s="57"/>
      <c r="AB486" s="57"/>
    </row>
    <row r="487" s="4" customFormat="1" ht="68" customHeight="1" spans="1:28">
      <c r="A487" s="47">
        <v>11</v>
      </c>
      <c r="B487" s="50" t="s">
        <v>600</v>
      </c>
      <c r="C487" s="47" t="s">
        <v>46</v>
      </c>
      <c r="D487" s="42" t="s">
        <v>47</v>
      </c>
      <c r="E487" s="47" t="s">
        <v>92</v>
      </c>
      <c r="F487" s="49" t="s">
        <v>998</v>
      </c>
      <c r="G487" s="44">
        <v>2.19</v>
      </c>
      <c r="H487" s="44"/>
      <c r="I487" s="44"/>
      <c r="J487" s="44"/>
      <c r="K487" s="44"/>
      <c r="L487" s="57"/>
      <c r="M487" s="51" t="s">
        <v>533</v>
      </c>
      <c r="N487" s="51" t="s">
        <v>974</v>
      </c>
      <c r="O487" s="59">
        <v>1</v>
      </c>
      <c r="P487" s="59">
        <v>2</v>
      </c>
      <c r="Q487" s="66">
        <v>0.0012</v>
      </c>
      <c r="R487" s="66"/>
      <c r="S487" s="66">
        <v>0.0012</v>
      </c>
      <c r="T487" s="66">
        <v>0.0053</v>
      </c>
      <c r="U487" s="66"/>
      <c r="V487" s="66">
        <v>0.0053</v>
      </c>
      <c r="W487" s="47" t="s">
        <v>484</v>
      </c>
      <c r="X487" s="47" t="s">
        <v>485</v>
      </c>
      <c r="Y487" s="47" t="s">
        <v>92</v>
      </c>
      <c r="Z487" s="57" t="s">
        <v>94</v>
      </c>
      <c r="AA487" s="57"/>
      <c r="AB487" s="57"/>
    </row>
    <row r="488" s="4" customFormat="1" ht="56" customHeight="1" spans="1:28">
      <c r="A488" s="47">
        <v>12</v>
      </c>
      <c r="B488" s="50" t="s">
        <v>605</v>
      </c>
      <c r="C488" s="47" t="s">
        <v>46</v>
      </c>
      <c r="D488" s="42" t="s">
        <v>47</v>
      </c>
      <c r="E488" s="47" t="s">
        <v>133</v>
      </c>
      <c r="F488" s="49" t="s">
        <v>999</v>
      </c>
      <c r="G488" s="44">
        <v>0.9</v>
      </c>
      <c r="H488" s="44"/>
      <c r="I488" s="44"/>
      <c r="J488" s="44"/>
      <c r="K488" s="44"/>
      <c r="L488" s="57"/>
      <c r="M488" s="51" t="s">
        <v>533</v>
      </c>
      <c r="N488" s="51" t="s">
        <v>974</v>
      </c>
      <c r="O488" s="59">
        <v>1</v>
      </c>
      <c r="P488" s="59"/>
      <c r="Q488" s="66">
        <v>0.0001</v>
      </c>
      <c r="R488" s="66"/>
      <c r="S488" s="66">
        <v>0.0001</v>
      </c>
      <c r="T488" s="66">
        <v>0.0006</v>
      </c>
      <c r="U488" s="66"/>
      <c r="V488" s="66">
        <v>0.0006</v>
      </c>
      <c r="W488" s="47" t="s">
        <v>484</v>
      </c>
      <c r="X488" s="47" t="s">
        <v>485</v>
      </c>
      <c r="Y488" s="47" t="s">
        <v>133</v>
      </c>
      <c r="Z488" s="57" t="s">
        <v>135</v>
      </c>
      <c r="AA488" s="57"/>
      <c r="AB488" s="57"/>
    </row>
    <row r="489" s="4" customFormat="1" ht="56" customHeight="1" spans="1:28">
      <c r="A489" s="47">
        <v>13</v>
      </c>
      <c r="B489" s="48" t="s">
        <v>607</v>
      </c>
      <c r="C489" s="47" t="s">
        <v>46</v>
      </c>
      <c r="D489" s="42" t="s">
        <v>47</v>
      </c>
      <c r="E489" s="47" t="s">
        <v>100</v>
      </c>
      <c r="F489" s="48" t="s">
        <v>1000</v>
      </c>
      <c r="G489" s="44">
        <v>5.8</v>
      </c>
      <c r="H489" s="44"/>
      <c r="I489" s="44"/>
      <c r="J489" s="44"/>
      <c r="K489" s="44"/>
      <c r="L489" s="57"/>
      <c r="M489" s="51" t="s">
        <v>533</v>
      </c>
      <c r="N489" s="51" t="s">
        <v>974</v>
      </c>
      <c r="O489" s="59">
        <v>4</v>
      </c>
      <c r="P489" s="59">
        <v>3</v>
      </c>
      <c r="Q489" s="66">
        <v>0.152</v>
      </c>
      <c r="R489" s="66"/>
      <c r="S489" s="66">
        <v>0.152</v>
      </c>
      <c r="T489" s="66">
        <v>0.0523</v>
      </c>
      <c r="U489" s="66"/>
      <c r="V489" s="66">
        <v>0.0523</v>
      </c>
      <c r="W489" s="47" t="s">
        <v>484</v>
      </c>
      <c r="X489" s="47" t="s">
        <v>485</v>
      </c>
      <c r="Y489" s="47" t="s">
        <v>100</v>
      </c>
      <c r="Z489" s="57" t="s">
        <v>102</v>
      </c>
      <c r="AA489" s="57"/>
      <c r="AB489" s="57"/>
    </row>
    <row r="490" s="4" customFormat="1" ht="56" customHeight="1" spans="1:28">
      <c r="A490" s="47">
        <v>14</v>
      </c>
      <c r="B490" s="48" t="s">
        <v>602</v>
      </c>
      <c r="C490" s="47" t="s">
        <v>46</v>
      </c>
      <c r="D490" s="42" t="s">
        <v>47</v>
      </c>
      <c r="E490" s="47" t="s">
        <v>96</v>
      </c>
      <c r="F490" s="48" t="s">
        <v>1001</v>
      </c>
      <c r="G490" s="44">
        <v>1.45</v>
      </c>
      <c r="H490" s="44"/>
      <c r="I490" s="44"/>
      <c r="J490" s="44"/>
      <c r="K490" s="44"/>
      <c r="L490" s="57"/>
      <c r="M490" s="51" t="s">
        <v>533</v>
      </c>
      <c r="N490" s="51" t="s">
        <v>974</v>
      </c>
      <c r="O490" s="59">
        <v>3</v>
      </c>
      <c r="P490" s="59">
        <v>2</v>
      </c>
      <c r="Q490" s="66">
        <v>0.0009</v>
      </c>
      <c r="R490" s="66"/>
      <c r="S490" s="66">
        <v>0.0009</v>
      </c>
      <c r="T490" s="66">
        <v>0.0048</v>
      </c>
      <c r="U490" s="66"/>
      <c r="V490" s="66">
        <v>0.0048</v>
      </c>
      <c r="W490" s="47" t="s">
        <v>484</v>
      </c>
      <c r="X490" s="47" t="s">
        <v>485</v>
      </c>
      <c r="Y490" s="47" t="s">
        <v>96</v>
      </c>
      <c r="Z490" s="57" t="s">
        <v>98</v>
      </c>
      <c r="AA490" s="57"/>
      <c r="AB490" s="57"/>
    </row>
    <row r="491" s="4" customFormat="1" ht="56" customHeight="1" spans="1:28">
      <c r="A491" s="45">
        <v>3.6</v>
      </c>
      <c r="B491" s="43" t="s">
        <v>1002</v>
      </c>
      <c r="C491" s="47"/>
      <c r="D491" s="42"/>
      <c r="E491" s="45"/>
      <c r="F491" s="43" t="s">
        <v>1003</v>
      </c>
      <c r="G491" s="44">
        <f>SUM(G492:G494)</f>
        <v>15</v>
      </c>
      <c r="H491" s="44">
        <v>15</v>
      </c>
      <c r="I491" s="44"/>
      <c r="J491" s="44"/>
      <c r="K491" s="44"/>
      <c r="L491" s="57" t="s">
        <v>1004</v>
      </c>
      <c r="M491" s="41"/>
      <c r="N491" s="41"/>
      <c r="O491" s="58">
        <f t="shared" ref="O491:V491" si="92">SUM(O492:O494)</f>
        <v>1</v>
      </c>
      <c r="P491" s="58">
        <f t="shared" si="92"/>
        <v>3</v>
      </c>
      <c r="Q491" s="66">
        <f t="shared" si="92"/>
        <v>0.0019</v>
      </c>
      <c r="R491" s="66">
        <f t="shared" si="92"/>
        <v>0</v>
      </c>
      <c r="S491" s="66">
        <f t="shared" si="92"/>
        <v>0.0019</v>
      </c>
      <c r="T491" s="66">
        <f t="shared" si="92"/>
        <v>0.0095</v>
      </c>
      <c r="U491" s="66">
        <f t="shared" si="92"/>
        <v>0</v>
      </c>
      <c r="V491" s="66">
        <f t="shared" si="92"/>
        <v>0.0095</v>
      </c>
      <c r="W491" s="45"/>
      <c r="X491" s="45"/>
      <c r="Y491" s="45"/>
      <c r="Z491" s="57"/>
      <c r="AA491" s="57"/>
      <c r="AB491" s="57"/>
    </row>
    <row r="492" s="4" customFormat="1" ht="56" customHeight="1" spans="1:28">
      <c r="A492" s="47">
        <v>1</v>
      </c>
      <c r="B492" s="48" t="s">
        <v>1005</v>
      </c>
      <c r="C492" s="47" t="s">
        <v>46</v>
      </c>
      <c r="D492" s="42" t="s">
        <v>47</v>
      </c>
      <c r="E492" s="47" t="s">
        <v>96</v>
      </c>
      <c r="F492" s="48" t="s">
        <v>1006</v>
      </c>
      <c r="G492" s="44">
        <v>12</v>
      </c>
      <c r="H492" s="44"/>
      <c r="I492" s="44"/>
      <c r="J492" s="44"/>
      <c r="K492" s="44"/>
      <c r="L492" s="57"/>
      <c r="M492" s="51" t="s">
        <v>1007</v>
      </c>
      <c r="N492" s="51" t="s">
        <v>1008</v>
      </c>
      <c r="O492" s="59"/>
      <c r="P492" s="59">
        <v>1</v>
      </c>
      <c r="Q492" s="66">
        <v>0.0008</v>
      </c>
      <c r="R492" s="66"/>
      <c r="S492" s="66">
        <v>0.0008</v>
      </c>
      <c r="T492" s="66">
        <v>0.0043</v>
      </c>
      <c r="U492" s="66"/>
      <c r="V492" s="66">
        <v>0.0043</v>
      </c>
      <c r="W492" s="47" t="s">
        <v>484</v>
      </c>
      <c r="X492" s="47" t="s">
        <v>485</v>
      </c>
      <c r="Y492" s="47" t="s">
        <v>96</v>
      </c>
      <c r="Z492" s="57" t="s">
        <v>98</v>
      </c>
      <c r="AA492" s="57"/>
      <c r="AB492" s="57"/>
    </row>
    <row r="493" s="4" customFormat="1" ht="62" customHeight="1" spans="1:28">
      <c r="A493" s="47">
        <v>2</v>
      </c>
      <c r="B493" s="48" t="s">
        <v>1009</v>
      </c>
      <c r="C493" s="47" t="s">
        <v>46</v>
      </c>
      <c r="D493" s="42" t="s">
        <v>47</v>
      </c>
      <c r="E493" s="47" t="s">
        <v>64</v>
      </c>
      <c r="F493" s="48" t="s">
        <v>1010</v>
      </c>
      <c r="G493" s="44">
        <v>0.6</v>
      </c>
      <c r="H493" s="44"/>
      <c r="I493" s="44"/>
      <c r="J493" s="44"/>
      <c r="K493" s="44"/>
      <c r="L493" s="57"/>
      <c r="M493" s="51" t="s">
        <v>1007</v>
      </c>
      <c r="N493" s="51" t="s">
        <v>1008</v>
      </c>
      <c r="O493" s="59"/>
      <c r="P493" s="59">
        <v>1</v>
      </c>
      <c r="Q493" s="66">
        <v>0.0003</v>
      </c>
      <c r="R493" s="66"/>
      <c r="S493" s="66">
        <v>0.0003</v>
      </c>
      <c r="T493" s="66">
        <v>0.0019</v>
      </c>
      <c r="U493" s="66"/>
      <c r="V493" s="66">
        <v>0.0019</v>
      </c>
      <c r="W493" s="47" t="s">
        <v>484</v>
      </c>
      <c r="X493" s="47" t="s">
        <v>485</v>
      </c>
      <c r="Y493" s="47" t="s">
        <v>64</v>
      </c>
      <c r="Z493" s="57" t="s">
        <v>66</v>
      </c>
      <c r="AA493" s="57"/>
      <c r="AB493" s="57"/>
    </row>
    <row r="494" s="4" customFormat="1" ht="62" customHeight="1" spans="1:28">
      <c r="A494" s="47">
        <v>3</v>
      </c>
      <c r="B494" s="48" t="s">
        <v>1011</v>
      </c>
      <c r="C494" s="47" t="s">
        <v>46</v>
      </c>
      <c r="D494" s="42" t="s">
        <v>47</v>
      </c>
      <c r="E494" s="47" t="s">
        <v>123</v>
      </c>
      <c r="F494" s="48" t="s">
        <v>1012</v>
      </c>
      <c r="G494" s="44">
        <v>2.4</v>
      </c>
      <c r="H494" s="44"/>
      <c r="I494" s="44"/>
      <c r="J494" s="44"/>
      <c r="K494" s="44"/>
      <c r="L494" s="57"/>
      <c r="M494" s="51" t="s">
        <v>1007</v>
      </c>
      <c r="N494" s="51" t="s">
        <v>1008</v>
      </c>
      <c r="O494" s="59">
        <v>1</v>
      </c>
      <c r="P494" s="59">
        <v>1</v>
      </c>
      <c r="Q494" s="66">
        <v>0.0008</v>
      </c>
      <c r="R494" s="66"/>
      <c r="S494" s="66">
        <v>0.0008</v>
      </c>
      <c r="T494" s="66">
        <v>0.0033</v>
      </c>
      <c r="U494" s="66"/>
      <c r="V494" s="66">
        <v>0.0033</v>
      </c>
      <c r="W494" s="47" t="s">
        <v>484</v>
      </c>
      <c r="X494" s="47" t="s">
        <v>485</v>
      </c>
      <c r="Y494" s="47" t="s">
        <v>123</v>
      </c>
      <c r="Z494" s="57" t="s">
        <v>125</v>
      </c>
      <c r="AA494" s="57"/>
      <c r="AB494" s="57"/>
    </row>
    <row r="495" s="4" customFormat="1" ht="62" customHeight="1" spans="1:28">
      <c r="A495" s="45">
        <v>3.7</v>
      </c>
      <c r="B495" s="43" t="s">
        <v>609</v>
      </c>
      <c r="C495" s="47"/>
      <c r="D495" s="42"/>
      <c r="E495" s="45"/>
      <c r="F495" s="43" t="s">
        <v>1013</v>
      </c>
      <c r="G495" s="44">
        <f>SUM(G496:G497)</f>
        <v>0.894</v>
      </c>
      <c r="H495" s="44">
        <v>0.894</v>
      </c>
      <c r="I495" s="44"/>
      <c r="J495" s="44"/>
      <c r="K495" s="44"/>
      <c r="L495" s="57" t="s">
        <v>1014</v>
      </c>
      <c r="M495" s="41"/>
      <c r="N495" s="41"/>
      <c r="O495" s="58">
        <f t="shared" ref="O495:V495" si="93">SUM(O496:O497)</f>
        <v>1</v>
      </c>
      <c r="P495" s="58">
        <f t="shared" si="93"/>
        <v>1</v>
      </c>
      <c r="Q495" s="66">
        <f t="shared" si="93"/>
        <v>0.0002</v>
      </c>
      <c r="R495" s="66">
        <f t="shared" si="93"/>
        <v>0</v>
      </c>
      <c r="S495" s="66">
        <f t="shared" si="93"/>
        <v>0.0002</v>
      </c>
      <c r="T495" s="66">
        <f t="shared" si="93"/>
        <v>0.0011</v>
      </c>
      <c r="U495" s="66">
        <f t="shared" si="93"/>
        <v>0</v>
      </c>
      <c r="V495" s="66">
        <f t="shared" si="93"/>
        <v>0.0011</v>
      </c>
      <c r="W495" s="45"/>
      <c r="X495" s="45"/>
      <c r="Y495" s="45"/>
      <c r="Z495" s="57"/>
      <c r="AA495" s="57"/>
      <c r="AB495" s="57"/>
    </row>
    <row r="496" s="4" customFormat="1" ht="39" customHeight="1" spans="1:28">
      <c r="A496" s="47">
        <v>1</v>
      </c>
      <c r="B496" s="50" t="s">
        <v>612</v>
      </c>
      <c r="C496" s="47" t="s">
        <v>46</v>
      </c>
      <c r="D496" s="42" t="s">
        <v>47</v>
      </c>
      <c r="E496" s="47" t="s">
        <v>80</v>
      </c>
      <c r="F496" s="49" t="s">
        <v>1015</v>
      </c>
      <c r="G496" s="44">
        <v>0.594</v>
      </c>
      <c r="H496" s="44"/>
      <c r="I496" s="44"/>
      <c r="J496" s="44"/>
      <c r="K496" s="44"/>
      <c r="L496" s="57"/>
      <c r="M496" s="93"/>
      <c r="N496" s="93"/>
      <c r="O496" s="59">
        <v>1</v>
      </c>
      <c r="P496" s="59">
        <v>0</v>
      </c>
      <c r="Q496" s="66">
        <v>0.0001</v>
      </c>
      <c r="R496" s="66"/>
      <c r="S496" s="66">
        <v>0.0001</v>
      </c>
      <c r="T496" s="66">
        <v>0.0005</v>
      </c>
      <c r="U496" s="66"/>
      <c r="V496" s="66">
        <v>0.0005</v>
      </c>
      <c r="W496" s="47" t="s">
        <v>484</v>
      </c>
      <c r="X496" s="47" t="s">
        <v>485</v>
      </c>
      <c r="Y496" s="47" t="s">
        <v>80</v>
      </c>
      <c r="Z496" s="57" t="s">
        <v>82</v>
      </c>
      <c r="AA496" s="57"/>
      <c r="AB496" s="57"/>
    </row>
    <row r="497" s="4" customFormat="1" ht="61" customHeight="1" spans="1:28">
      <c r="A497" s="47">
        <v>2</v>
      </c>
      <c r="B497" s="50" t="s">
        <v>1016</v>
      </c>
      <c r="C497" s="47" t="s">
        <v>46</v>
      </c>
      <c r="D497" s="42" t="s">
        <v>47</v>
      </c>
      <c r="E497" s="47" t="s">
        <v>100</v>
      </c>
      <c r="F497" s="49" t="s">
        <v>1017</v>
      </c>
      <c r="G497" s="44">
        <v>0.3</v>
      </c>
      <c r="H497" s="44"/>
      <c r="I497" s="44"/>
      <c r="J497" s="44"/>
      <c r="K497" s="44"/>
      <c r="L497" s="57"/>
      <c r="M497" s="51" t="s">
        <v>342</v>
      </c>
      <c r="N497" s="51" t="s">
        <v>1018</v>
      </c>
      <c r="O497" s="59"/>
      <c r="P497" s="59">
        <v>1</v>
      </c>
      <c r="Q497" s="66">
        <v>0.0001</v>
      </c>
      <c r="R497" s="66"/>
      <c r="S497" s="66">
        <v>0.0001</v>
      </c>
      <c r="T497" s="66">
        <v>0.0006</v>
      </c>
      <c r="U497" s="66"/>
      <c r="V497" s="66">
        <v>0.0006</v>
      </c>
      <c r="W497" s="47" t="s">
        <v>484</v>
      </c>
      <c r="X497" s="47" t="s">
        <v>485</v>
      </c>
      <c r="Y497" s="47" t="s">
        <v>100</v>
      </c>
      <c r="Z497" s="57" t="s">
        <v>102</v>
      </c>
      <c r="AA497" s="57"/>
      <c r="AB497" s="57"/>
    </row>
    <row r="498" s="4" customFormat="1" ht="61" customHeight="1" spans="1:28">
      <c r="A498" s="88">
        <v>3.8</v>
      </c>
      <c r="B498" s="43" t="s">
        <v>616</v>
      </c>
      <c r="C498" s="47"/>
      <c r="D498" s="42"/>
      <c r="E498" s="45"/>
      <c r="F498" s="43" t="s">
        <v>1019</v>
      </c>
      <c r="G498" s="44">
        <f>SUM(G499:G509)</f>
        <v>27.32</v>
      </c>
      <c r="H498" s="44">
        <v>27.32</v>
      </c>
      <c r="I498" s="44"/>
      <c r="J498" s="44"/>
      <c r="K498" s="44"/>
      <c r="L498" s="57" t="s">
        <v>1020</v>
      </c>
      <c r="M498" s="41"/>
      <c r="N498" s="41"/>
      <c r="O498" s="58">
        <f t="shared" ref="O498:V498" si="94">SUM(O499:O509)</f>
        <v>12</v>
      </c>
      <c r="P498" s="58">
        <f t="shared" si="94"/>
        <v>9</v>
      </c>
      <c r="Q498" s="66">
        <f t="shared" si="94"/>
        <v>0.0071</v>
      </c>
      <c r="R498" s="66">
        <f t="shared" si="94"/>
        <v>0</v>
      </c>
      <c r="S498" s="66">
        <f t="shared" si="94"/>
        <v>0.0069</v>
      </c>
      <c r="T498" s="66">
        <f t="shared" si="94"/>
        <v>0.033</v>
      </c>
      <c r="U498" s="66">
        <f t="shared" si="94"/>
        <v>0</v>
      </c>
      <c r="V498" s="66">
        <f t="shared" si="94"/>
        <v>0.0316</v>
      </c>
      <c r="W498" s="45"/>
      <c r="X498" s="45"/>
      <c r="Y498" s="45"/>
      <c r="Z498" s="57"/>
      <c r="AA498" s="57"/>
      <c r="AB498" s="57"/>
    </row>
    <row r="499" s="4" customFormat="1" ht="61" customHeight="1" spans="1:28">
      <c r="A499" s="82">
        <v>1</v>
      </c>
      <c r="B499" s="50" t="s">
        <v>831</v>
      </c>
      <c r="C499" s="47" t="s">
        <v>46</v>
      </c>
      <c r="D499" s="42" t="s">
        <v>47</v>
      </c>
      <c r="E499" s="47" t="s">
        <v>80</v>
      </c>
      <c r="F499" s="48" t="s">
        <v>1021</v>
      </c>
      <c r="G499" s="44">
        <v>4</v>
      </c>
      <c r="H499" s="44"/>
      <c r="I499" s="44"/>
      <c r="J499" s="44"/>
      <c r="K499" s="44"/>
      <c r="L499" s="57"/>
      <c r="M499" s="51" t="s">
        <v>342</v>
      </c>
      <c r="N499" s="51" t="s">
        <v>1018</v>
      </c>
      <c r="O499" s="59">
        <v>1</v>
      </c>
      <c r="P499" s="59">
        <v>0</v>
      </c>
      <c r="Q499" s="66">
        <v>0.0003</v>
      </c>
      <c r="R499" s="66"/>
      <c r="S499" s="66">
        <v>0.0003</v>
      </c>
      <c r="T499" s="66">
        <v>0.0015</v>
      </c>
      <c r="U499" s="66"/>
      <c r="V499" s="66">
        <v>0.0015</v>
      </c>
      <c r="W499" s="47" t="s">
        <v>484</v>
      </c>
      <c r="X499" s="47" t="s">
        <v>485</v>
      </c>
      <c r="Y499" s="47" t="s">
        <v>80</v>
      </c>
      <c r="Z499" s="57" t="s">
        <v>82</v>
      </c>
      <c r="AA499" s="57"/>
      <c r="AB499" s="57"/>
    </row>
    <row r="500" s="4" customFormat="1" ht="61" customHeight="1" spans="1:28">
      <c r="A500" s="82">
        <v>2</v>
      </c>
      <c r="B500" s="50" t="s">
        <v>833</v>
      </c>
      <c r="C500" s="47" t="s">
        <v>46</v>
      </c>
      <c r="D500" s="42" t="s">
        <v>47</v>
      </c>
      <c r="E500" s="47" t="s">
        <v>133</v>
      </c>
      <c r="F500" s="48" t="s">
        <v>1022</v>
      </c>
      <c r="G500" s="44">
        <v>1.04</v>
      </c>
      <c r="H500" s="44"/>
      <c r="I500" s="44"/>
      <c r="J500" s="44"/>
      <c r="K500" s="44"/>
      <c r="L500" s="57"/>
      <c r="M500" s="51" t="s">
        <v>342</v>
      </c>
      <c r="N500" s="51" t="s">
        <v>1018</v>
      </c>
      <c r="O500" s="59">
        <v>1</v>
      </c>
      <c r="P500" s="59"/>
      <c r="Q500" s="66">
        <v>0.0002</v>
      </c>
      <c r="R500" s="66"/>
      <c r="S500" s="66">
        <v>0.0002</v>
      </c>
      <c r="T500" s="66">
        <v>0.0009</v>
      </c>
      <c r="U500" s="66"/>
      <c r="V500" s="66">
        <v>0.0009</v>
      </c>
      <c r="W500" s="47" t="s">
        <v>484</v>
      </c>
      <c r="X500" s="47" t="s">
        <v>485</v>
      </c>
      <c r="Y500" s="47" t="s">
        <v>133</v>
      </c>
      <c r="Z500" s="57" t="s">
        <v>135</v>
      </c>
      <c r="AA500" s="57"/>
      <c r="AB500" s="57"/>
    </row>
    <row r="501" s="4" customFormat="1" ht="61" customHeight="1" spans="1:28">
      <c r="A501" s="82">
        <v>3</v>
      </c>
      <c r="B501" s="50" t="s">
        <v>1023</v>
      </c>
      <c r="C501" s="47" t="s">
        <v>46</v>
      </c>
      <c r="D501" s="42" t="s">
        <v>47</v>
      </c>
      <c r="E501" s="47" t="s">
        <v>68</v>
      </c>
      <c r="F501" s="48" t="s">
        <v>1024</v>
      </c>
      <c r="G501" s="44">
        <v>1.6</v>
      </c>
      <c r="H501" s="44"/>
      <c r="I501" s="44"/>
      <c r="J501" s="44"/>
      <c r="K501" s="44"/>
      <c r="L501" s="57"/>
      <c r="M501" s="51" t="s">
        <v>342</v>
      </c>
      <c r="N501" s="51" t="s">
        <v>1018</v>
      </c>
      <c r="O501" s="59">
        <v>1</v>
      </c>
      <c r="P501" s="59"/>
      <c r="Q501" s="66">
        <v>0.0002</v>
      </c>
      <c r="R501" s="66"/>
      <c r="S501" s="66">
        <v>0.0002</v>
      </c>
      <c r="T501" s="66">
        <v>0.0009</v>
      </c>
      <c r="U501" s="66"/>
      <c r="V501" s="66">
        <v>0.0009</v>
      </c>
      <c r="W501" s="47" t="s">
        <v>484</v>
      </c>
      <c r="X501" s="47" t="s">
        <v>485</v>
      </c>
      <c r="Y501" s="47" t="s">
        <v>68</v>
      </c>
      <c r="Z501" s="57" t="s">
        <v>70</v>
      </c>
      <c r="AA501" s="57"/>
      <c r="AB501" s="57"/>
    </row>
    <row r="502" s="4" customFormat="1" ht="70" customHeight="1" spans="1:28">
      <c r="A502" s="82">
        <v>4</v>
      </c>
      <c r="B502" s="50" t="s">
        <v>1025</v>
      </c>
      <c r="C502" s="47" t="s">
        <v>46</v>
      </c>
      <c r="D502" s="42" t="s">
        <v>47</v>
      </c>
      <c r="E502" s="47" t="s">
        <v>96</v>
      </c>
      <c r="F502" s="48" t="s">
        <v>1026</v>
      </c>
      <c r="G502" s="44">
        <v>4</v>
      </c>
      <c r="H502" s="44"/>
      <c r="I502" s="44"/>
      <c r="J502" s="44"/>
      <c r="K502" s="44"/>
      <c r="L502" s="57"/>
      <c r="M502" s="51" t="s">
        <v>342</v>
      </c>
      <c r="N502" s="51" t="s">
        <v>1018</v>
      </c>
      <c r="O502" s="59">
        <v>1</v>
      </c>
      <c r="P502" s="59"/>
      <c r="Q502" s="66">
        <v>0.001</v>
      </c>
      <c r="R502" s="66"/>
      <c r="S502" s="66">
        <v>0.001</v>
      </c>
      <c r="T502" s="66">
        <v>0.0056</v>
      </c>
      <c r="U502" s="66"/>
      <c r="V502" s="66">
        <v>0.0056</v>
      </c>
      <c r="W502" s="47" t="s">
        <v>484</v>
      </c>
      <c r="X502" s="47" t="s">
        <v>485</v>
      </c>
      <c r="Y502" s="47" t="s">
        <v>96</v>
      </c>
      <c r="Z502" s="57" t="s">
        <v>98</v>
      </c>
      <c r="AA502" s="57"/>
      <c r="AB502" s="57"/>
    </row>
    <row r="503" s="4" customFormat="1" ht="67" customHeight="1" spans="1:28">
      <c r="A503" s="82">
        <v>5</v>
      </c>
      <c r="B503" s="50" t="s">
        <v>825</v>
      </c>
      <c r="C503" s="47" t="s">
        <v>46</v>
      </c>
      <c r="D503" s="42" t="s">
        <v>47</v>
      </c>
      <c r="E503" s="47" t="s">
        <v>72</v>
      </c>
      <c r="F503" s="48" t="s">
        <v>1027</v>
      </c>
      <c r="G503" s="44">
        <v>0.4</v>
      </c>
      <c r="H503" s="44"/>
      <c r="I503" s="44"/>
      <c r="J503" s="44"/>
      <c r="K503" s="44"/>
      <c r="L503" s="57"/>
      <c r="M503" s="51" t="s">
        <v>342</v>
      </c>
      <c r="N503" s="51" t="s">
        <v>1018</v>
      </c>
      <c r="O503" s="59">
        <v>0</v>
      </c>
      <c r="P503" s="59">
        <v>1</v>
      </c>
      <c r="Q503" s="66">
        <v>0.0001</v>
      </c>
      <c r="R503" s="66"/>
      <c r="S503" s="66">
        <v>0.0001</v>
      </c>
      <c r="T503" s="66">
        <v>0.0008</v>
      </c>
      <c r="U503" s="66"/>
      <c r="V503" s="66">
        <v>0.0008</v>
      </c>
      <c r="W503" s="47" t="s">
        <v>484</v>
      </c>
      <c r="X503" s="47" t="s">
        <v>485</v>
      </c>
      <c r="Y503" s="47" t="s">
        <v>72</v>
      </c>
      <c r="Z503" s="57" t="s">
        <v>74</v>
      </c>
      <c r="AA503" s="57"/>
      <c r="AB503" s="57"/>
    </row>
    <row r="504" s="4" customFormat="1" ht="61" customHeight="1" spans="1:28">
      <c r="A504" s="82">
        <v>6</v>
      </c>
      <c r="B504" s="50" t="s">
        <v>829</v>
      </c>
      <c r="C504" s="47" t="s">
        <v>46</v>
      </c>
      <c r="D504" s="42" t="s">
        <v>47</v>
      </c>
      <c r="E504" s="47" t="s">
        <v>92</v>
      </c>
      <c r="F504" s="48" t="s">
        <v>1028</v>
      </c>
      <c r="G504" s="44">
        <v>1.6</v>
      </c>
      <c r="H504" s="44"/>
      <c r="I504" s="44"/>
      <c r="J504" s="44"/>
      <c r="K504" s="44"/>
      <c r="L504" s="57"/>
      <c r="M504" s="51" t="s">
        <v>342</v>
      </c>
      <c r="N504" s="51" t="s">
        <v>1018</v>
      </c>
      <c r="O504" s="59"/>
      <c r="P504" s="59">
        <v>1</v>
      </c>
      <c r="Q504" s="66">
        <v>0.0002</v>
      </c>
      <c r="R504" s="66"/>
      <c r="S504" s="66">
        <v>0.0002</v>
      </c>
      <c r="T504" s="66">
        <v>0.0008</v>
      </c>
      <c r="U504" s="66"/>
      <c r="V504" s="66">
        <v>0.0008</v>
      </c>
      <c r="W504" s="47" t="s">
        <v>484</v>
      </c>
      <c r="X504" s="47" t="s">
        <v>485</v>
      </c>
      <c r="Y504" s="47" t="s">
        <v>92</v>
      </c>
      <c r="Z504" s="57" t="s">
        <v>94</v>
      </c>
      <c r="AA504" s="57"/>
      <c r="AB504" s="57"/>
    </row>
    <row r="505" s="4" customFormat="1" ht="61" customHeight="1" spans="1:28">
      <c r="A505" s="82">
        <v>7</v>
      </c>
      <c r="B505" s="50" t="s">
        <v>1029</v>
      </c>
      <c r="C505" s="47" t="s">
        <v>46</v>
      </c>
      <c r="D505" s="42" t="s">
        <v>47</v>
      </c>
      <c r="E505" s="47" t="s">
        <v>123</v>
      </c>
      <c r="F505" s="48" t="s">
        <v>1030</v>
      </c>
      <c r="G505" s="44">
        <v>3.72</v>
      </c>
      <c r="H505" s="44"/>
      <c r="I505" s="44"/>
      <c r="J505" s="44"/>
      <c r="K505" s="44"/>
      <c r="L505" s="57"/>
      <c r="M505" s="51" t="s">
        <v>342</v>
      </c>
      <c r="N505" s="51" t="s">
        <v>1018</v>
      </c>
      <c r="O505" s="59">
        <v>1</v>
      </c>
      <c r="P505" s="59">
        <v>1</v>
      </c>
      <c r="Q505" s="66">
        <v>0.0015</v>
      </c>
      <c r="R505" s="66"/>
      <c r="S505" s="66">
        <v>0.0015</v>
      </c>
      <c r="T505" s="66">
        <v>0.0079</v>
      </c>
      <c r="U505" s="66"/>
      <c r="V505" s="66">
        <v>0.0079</v>
      </c>
      <c r="W505" s="47" t="s">
        <v>484</v>
      </c>
      <c r="X505" s="47" t="s">
        <v>485</v>
      </c>
      <c r="Y505" s="47" t="s">
        <v>123</v>
      </c>
      <c r="Z505" s="57" t="s">
        <v>125</v>
      </c>
      <c r="AA505" s="57"/>
      <c r="AB505" s="57"/>
    </row>
    <row r="506" s="4" customFormat="1" ht="61" customHeight="1" spans="1:28">
      <c r="A506" s="82">
        <v>8</v>
      </c>
      <c r="B506" s="50" t="s">
        <v>618</v>
      </c>
      <c r="C506" s="47" t="s">
        <v>46</v>
      </c>
      <c r="D506" s="42" t="s">
        <v>47</v>
      </c>
      <c r="E506" s="47" t="s">
        <v>64</v>
      </c>
      <c r="F506" s="48" t="s">
        <v>1031</v>
      </c>
      <c r="G506" s="44">
        <v>7.08</v>
      </c>
      <c r="H506" s="44"/>
      <c r="I506" s="44"/>
      <c r="J506" s="44"/>
      <c r="K506" s="44"/>
      <c r="L506" s="57"/>
      <c r="M506" s="51" t="s">
        <v>342</v>
      </c>
      <c r="N506" s="51" t="s">
        <v>1018</v>
      </c>
      <c r="O506" s="59">
        <v>4</v>
      </c>
      <c r="P506" s="59">
        <v>2</v>
      </c>
      <c r="Q506" s="66">
        <v>0.0018</v>
      </c>
      <c r="R506" s="66"/>
      <c r="S506" s="66">
        <v>0.0018</v>
      </c>
      <c r="T506" s="66">
        <v>0.0062</v>
      </c>
      <c r="U506" s="66"/>
      <c r="V506" s="66">
        <v>0.0062</v>
      </c>
      <c r="W506" s="47" t="s">
        <v>484</v>
      </c>
      <c r="X506" s="47" t="s">
        <v>485</v>
      </c>
      <c r="Y506" s="47" t="s">
        <v>64</v>
      </c>
      <c r="Z506" s="57" t="s">
        <v>66</v>
      </c>
      <c r="AA506" s="57"/>
      <c r="AB506" s="57"/>
    </row>
    <row r="507" s="4" customFormat="1" ht="61" customHeight="1" spans="1:28">
      <c r="A507" s="82">
        <v>9</v>
      </c>
      <c r="B507" s="50" t="s">
        <v>623</v>
      </c>
      <c r="C507" s="47" t="s">
        <v>46</v>
      </c>
      <c r="D507" s="42" t="s">
        <v>47</v>
      </c>
      <c r="E507" s="47" t="s">
        <v>88</v>
      </c>
      <c r="F507" s="48" t="s">
        <v>1032</v>
      </c>
      <c r="G507" s="44">
        <v>1</v>
      </c>
      <c r="H507" s="44"/>
      <c r="I507" s="44"/>
      <c r="J507" s="44"/>
      <c r="K507" s="44"/>
      <c r="L507" s="57"/>
      <c r="M507" s="51" t="s">
        <v>342</v>
      </c>
      <c r="N507" s="51" t="s">
        <v>1018</v>
      </c>
      <c r="O507" s="59">
        <v>1</v>
      </c>
      <c r="P507" s="59">
        <v>1</v>
      </c>
      <c r="Q507" s="66">
        <v>0.0004</v>
      </c>
      <c r="R507" s="66"/>
      <c r="S507" s="66">
        <v>0.0004</v>
      </c>
      <c r="T507" s="66">
        <v>0.0018</v>
      </c>
      <c r="U507" s="66"/>
      <c r="V507" s="66">
        <v>0.0018</v>
      </c>
      <c r="W507" s="47" t="s">
        <v>484</v>
      </c>
      <c r="X507" s="47" t="s">
        <v>485</v>
      </c>
      <c r="Y507" s="47" t="s">
        <v>88</v>
      </c>
      <c r="Z507" s="57" t="s">
        <v>90</v>
      </c>
      <c r="AA507" s="57"/>
      <c r="AB507" s="57"/>
    </row>
    <row r="508" s="4" customFormat="1" ht="61" customHeight="1" spans="1:28">
      <c r="A508" s="82">
        <v>10</v>
      </c>
      <c r="B508" s="50" t="s">
        <v>1033</v>
      </c>
      <c r="C508" s="47" t="s">
        <v>46</v>
      </c>
      <c r="D508" s="42" t="s">
        <v>47</v>
      </c>
      <c r="E508" s="47" t="s">
        <v>84</v>
      </c>
      <c r="F508" s="48" t="s">
        <v>1034</v>
      </c>
      <c r="G508" s="44">
        <v>1</v>
      </c>
      <c r="H508" s="44"/>
      <c r="I508" s="44"/>
      <c r="J508" s="44"/>
      <c r="K508" s="44"/>
      <c r="L508" s="57"/>
      <c r="M508" s="51" t="s">
        <v>342</v>
      </c>
      <c r="N508" s="51" t="s">
        <v>1018</v>
      </c>
      <c r="O508" s="59">
        <v>1</v>
      </c>
      <c r="P508" s="59">
        <v>1</v>
      </c>
      <c r="Q508" s="66">
        <v>0.0002</v>
      </c>
      <c r="R508" s="66"/>
      <c r="S508" s="66" t="s">
        <v>1035</v>
      </c>
      <c r="T508" s="66">
        <v>0.0014</v>
      </c>
      <c r="U508" s="66"/>
      <c r="V508" s="66" t="s">
        <v>1036</v>
      </c>
      <c r="W508" s="47" t="s">
        <v>484</v>
      </c>
      <c r="X508" s="47" t="s">
        <v>485</v>
      </c>
      <c r="Y508" s="47" t="s">
        <v>84</v>
      </c>
      <c r="Z508" s="57" t="s">
        <v>86</v>
      </c>
      <c r="AA508" s="57"/>
      <c r="AB508" s="57"/>
    </row>
    <row r="509" s="4" customFormat="1" ht="61" customHeight="1" spans="1:28">
      <c r="A509" s="82">
        <v>11</v>
      </c>
      <c r="B509" s="50" t="s">
        <v>1037</v>
      </c>
      <c r="C509" s="47" t="s">
        <v>46</v>
      </c>
      <c r="D509" s="42" t="s">
        <v>47</v>
      </c>
      <c r="E509" s="47" t="s">
        <v>76</v>
      </c>
      <c r="F509" s="48" t="s">
        <v>1038</v>
      </c>
      <c r="G509" s="44">
        <v>1.88</v>
      </c>
      <c r="H509" s="44"/>
      <c r="I509" s="44"/>
      <c r="J509" s="44"/>
      <c r="K509" s="44"/>
      <c r="L509" s="57"/>
      <c r="M509" s="51" t="s">
        <v>342</v>
      </c>
      <c r="N509" s="51" t="s">
        <v>1018</v>
      </c>
      <c r="O509" s="59">
        <v>1</v>
      </c>
      <c r="P509" s="59">
        <v>2</v>
      </c>
      <c r="Q509" s="66">
        <v>0.0012</v>
      </c>
      <c r="R509" s="66"/>
      <c r="S509" s="66">
        <v>0.0012</v>
      </c>
      <c r="T509" s="66">
        <v>0.0052</v>
      </c>
      <c r="U509" s="66"/>
      <c r="V509" s="66">
        <v>0.0052</v>
      </c>
      <c r="W509" s="47" t="s">
        <v>484</v>
      </c>
      <c r="X509" s="47" t="s">
        <v>485</v>
      </c>
      <c r="Y509" s="47" t="s">
        <v>76</v>
      </c>
      <c r="Z509" s="57" t="s">
        <v>78</v>
      </c>
      <c r="AA509" s="57"/>
      <c r="AB509" s="57"/>
    </row>
    <row r="510" s="4" customFormat="1" ht="61" customHeight="1" spans="1:28">
      <c r="A510" s="88">
        <v>3.9</v>
      </c>
      <c r="B510" s="43" t="s">
        <v>626</v>
      </c>
      <c r="C510" s="47"/>
      <c r="D510" s="42"/>
      <c r="E510" s="45"/>
      <c r="F510" s="43" t="s">
        <v>1039</v>
      </c>
      <c r="G510" s="44">
        <f>SUM(G511:G516)</f>
        <v>91</v>
      </c>
      <c r="H510" s="44">
        <v>91</v>
      </c>
      <c r="I510" s="44"/>
      <c r="J510" s="44"/>
      <c r="K510" s="44"/>
      <c r="L510" s="57" t="s">
        <v>1040</v>
      </c>
      <c r="M510" s="41"/>
      <c r="N510" s="41"/>
      <c r="O510" s="58">
        <f t="shared" ref="O510:V510" si="95">SUM(O511:O516)</f>
        <v>10</v>
      </c>
      <c r="P510" s="58">
        <f t="shared" si="95"/>
        <v>8</v>
      </c>
      <c r="Q510" s="66">
        <f t="shared" si="95"/>
        <v>0.0093</v>
      </c>
      <c r="R510" s="66">
        <f t="shared" si="95"/>
        <v>0</v>
      </c>
      <c r="S510" s="66">
        <f t="shared" si="95"/>
        <v>0.0093</v>
      </c>
      <c r="T510" s="66">
        <f t="shared" si="95"/>
        <v>0.0466</v>
      </c>
      <c r="U510" s="66">
        <f t="shared" si="95"/>
        <v>0</v>
      </c>
      <c r="V510" s="66">
        <f t="shared" si="95"/>
        <v>0.0466</v>
      </c>
      <c r="W510" s="45"/>
      <c r="X510" s="45"/>
      <c r="Y510" s="45"/>
      <c r="Z510" s="57"/>
      <c r="AA510" s="57"/>
      <c r="AB510" s="57"/>
    </row>
    <row r="511" s="4" customFormat="1" ht="43" customHeight="1" spans="1:28">
      <c r="A511" s="47">
        <v>1</v>
      </c>
      <c r="B511" s="50" t="s">
        <v>632</v>
      </c>
      <c r="C511" s="47" t="s">
        <v>46</v>
      </c>
      <c r="D511" s="42" t="s">
        <v>47</v>
      </c>
      <c r="E511" s="47" t="s">
        <v>68</v>
      </c>
      <c r="F511" s="49" t="s">
        <v>1041</v>
      </c>
      <c r="G511" s="44">
        <v>7</v>
      </c>
      <c r="H511" s="44"/>
      <c r="I511" s="44"/>
      <c r="J511" s="44"/>
      <c r="K511" s="44"/>
      <c r="L511" s="57"/>
      <c r="M511" s="51" t="s">
        <v>1042</v>
      </c>
      <c r="N511" s="51" t="s">
        <v>1043</v>
      </c>
      <c r="O511" s="59">
        <v>2</v>
      </c>
      <c r="P511" s="59"/>
      <c r="Q511" s="66">
        <v>0.0009</v>
      </c>
      <c r="R511" s="66"/>
      <c r="S511" s="66">
        <v>0.0009</v>
      </c>
      <c r="T511" s="66">
        <v>0.0055</v>
      </c>
      <c r="U511" s="66"/>
      <c r="V511" s="66">
        <v>0.0055</v>
      </c>
      <c r="W511" s="47" t="s">
        <v>484</v>
      </c>
      <c r="X511" s="47" t="s">
        <v>485</v>
      </c>
      <c r="Y511" s="47" t="s">
        <v>68</v>
      </c>
      <c r="Z511" s="57" t="s">
        <v>70</v>
      </c>
      <c r="AA511" s="57"/>
      <c r="AB511" s="57"/>
    </row>
    <row r="512" s="4" customFormat="1" ht="48" customHeight="1" spans="1:28">
      <c r="A512" s="47">
        <v>2</v>
      </c>
      <c r="B512" s="50" t="s">
        <v>630</v>
      </c>
      <c r="C512" s="47" t="s">
        <v>46</v>
      </c>
      <c r="D512" s="42" t="s">
        <v>47</v>
      </c>
      <c r="E512" s="47" t="s">
        <v>64</v>
      </c>
      <c r="F512" s="49" t="s">
        <v>1044</v>
      </c>
      <c r="G512" s="44">
        <v>9</v>
      </c>
      <c r="H512" s="44"/>
      <c r="I512" s="44"/>
      <c r="J512" s="44"/>
      <c r="K512" s="44"/>
      <c r="L512" s="57"/>
      <c r="M512" s="51" t="s">
        <v>1042</v>
      </c>
      <c r="N512" s="51" t="s">
        <v>1043</v>
      </c>
      <c r="O512" s="59">
        <v>2</v>
      </c>
      <c r="P512" s="59">
        <v>1</v>
      </c>
      <c r="Q512" s="66">
        <v>0.0009</v>
      </c>
      <c r="R512" s="66"/>
      <c r="S512" s="66">
        <v>0.0009</v>
      </c>
      <c r="T512" s="66">
        <v>0.0062</v>
      </c>
      <c r="U512" s="66"/>
      <c r="V512" s="66">
        <v>0.0062</v>
      </c>
      <c r="W512" s="47" t="s">
        <v>484</v>
      </c>
      <c r="X512" s="47" t="s">
        <v>485</v>
      </c>
      <c r="Y512" s="47" t="s">
        <v>64</v>
      </c>
      <c r="Z512" s="57" t="s">
        <v>66</v>
      </c>
      <c r="AA512" s="57"/>
      <c r="AB512" s="57"/>
    </row>
    <row r="513" s="4" customFormat="1" ht="48" customHeight="1" spans="1:28">
      <c r="A513" s="47">
        <v>3</v>
      </c>
      <c r="B513" s="50" t="s">
        <v>1045</v>
      </c>
      <c r="C513" s="47" t="s">
        <v>46</v>
      </c>
      <c r="D513" s="42" t="s">
        <v>47</v>
      </c>
      <c r="E513" s="47" t="s">
        <v>76</v>
      </c>
      <c r="F513" s="49" t="s">
        <v>1046</v>
      </c>
      <c r="G513" s="44">
        <v>11</v>
      </c>
      <c r="H513" s="44"/>
      <c r="I513" s="44"/>
      <c r="J513" s="44"/>
      <c r="K513" s="44"/>
      <c r="L513" s="57"/>
      <c r="M513" s="51" t="s">
        <v>1042</v>
      </c>
      <c r="N513" s="51" t="s">
        <v>1043</v>
      </c>
      <c r="O513" s="59">
        <v>3</v>
      </c>
      <c r="P513" s="59">
        <v>0</v>
      </c>
      <c r="Q513" s="66">
        <v>0.0011</v>
      </c>
      <c r="R513" s="66"/>
      <c r="S513" s="66">
        <v>0.0011</v>
      </c>
      <c r="T513" s="66">
        <v>0.0042</v>
      </c>
      <c r="U513" s="66"/>
      <c r="V513" s="66">
        <v>0.0042</v>
      </c>
      <c r="W513" s="47" t="s">
        <v>484</v>
      </c>
      <c r="X513" s="47" t="s">
        <v>485</v>
      </c>
      <c r="Y513" s="47" t="s">
        <v>76</v>
      </c>
      <c r="Z513" s="57" t="s">
        <v>78</v>
      </c>
      <c r="AA513" s="57"/>
      <c r="AB513" s="57"/>
    </row>
    <row r="514" s="4" customFormat="1" ht="48" customHeight="1" spans="1:28">
      <c r="A514" s="47">
        <v>4</v>
      </c>
      <c r="B514" s="50" t="s">
        <v>1047</v>
      </c>
      <c r="C514" s="47" t="s">
        <v>46</v>
      </c>
      <c r="D514" s="42" t="s">
        <v>47</v>
      </c>
      <c r="E514" s="47" t="s">
        <v>123</v>
      </c>
      <c r="F514" s="49" t="s">
        <v>1048</v>
      </c>
      <c r="G514" s="44">
        <v>23</v>
      </c>
      <c r="H514" s="44"/>
      <c r="I514" s="44"/>
      <c r="J514" s="44"/>
      <c r="K514" s="44"/>
      <c r="L514" s="57"/>
      <c r="M514" s="51" t="s">
        <v>1042</v>
      </c>
      <c r="N514" s="51" t="s">
        <v>1043</v>
      </c>
      <c r="O514" s="59">
        <v>1</v>
      </c>
      <c r="P514" s="59">
        <v>2</v>
      </c>
      <c r="Q514" s="66">
        <v>0.0023</v>
      </c>
      <c r="R514" s="66"/>
      <c r="S514" s="66">
        <v>0.0023</v>
      </c>
      <c r="T514" s="66">
        <v>0.0106</v>
      </c>
      <c r="U514" s="66"/>
      <c r="V514" s="66">
        <v>0.0106</v>
      </c>
      <c r="W514" s="47" t="s">
        <v>484</v>
      </c>
      <c r="X514" s="47" t="s">
        <v>485</v>
      </c>
      <c r="Y514" s="47" t="s">
        <v>123</v>
      </c>
      <c r="Z514" s="57" t="s">
        <v>125</v>
      </c>
      <c r="AA514" s="57"/>
      <c r="AB514" s="57"/>
    </row>
    <row r="515" s="4" customFormat="1" ht="48" customHeight="1" spans="1:28">
      <c r="A515" s="47">
        <v>5</v>
      </c>
      <c r="B515" s="50" t="s">
        <v>644</v>
      </c>
      <c r="C515" s="47" t="s">
        <v>46</v>
      </c>
      <c r="D515" s="42" t="s">
        <v>47</v>
      </c>
      <c r="E515" s="47" t="s">
        <v>100</v>
      </c>
      <c r="F515" s="49" t="s">
        <v>1049</v>
      </c>
      <c r="G515" s="44">
        <v>23</v>
      </c>
      <c r="H515" s="44"/>
      <c r="I515" s="44"/>
      <c r="J515" s="44"/>
      <c r="K515" s="44"/>
      <c r="L515" s="57"/>
      <c r="M515" s="51" t="s">
        <v>1042</v>
      </c>
      <c r="N515" s="51" t="s">
        <v>1043</v>
      </c>
      <c r="O515" s="59">
        <v>1</v>
      </c>
      <c r="P515" s="59">
        <v>2</v>
      </c>
      <c r="Q515" s="66">
        <v>0.0023</v>
      </c>
      <c r="R515" s="66"/>
      <c r="S515" s="66">
        <v>0.0023</v>
      </c>
      <c r="T515" s="66">
        <v>0.0125</v>
      </c>
      <c r="U515" s="66"/>
      <c r="V515" s="66">
        <v>0.0125</v>
      </c>
      <c r="W515" s="47" t="s">
        <v>484</v>
      </c>
      <c r="X515" s="47" t="s">
        <v>485</v>
      </c>
      <c r="Y515" s="47" t="s">
        <v>100</v>
      </c>
      <c r="Z515" s="57" t="s">
        <v>102</v>
      </c>
      <c r="AA515" s="57"/>
      <c r="AB515" s="57"/>
    </row>
    <row r="516" s="4" customFormat="1" ht="48" customHeight="1" spans="1:28">
      <c r="A516" s="47">
        <v>6</v>
      </c>
      <c r="B516" s="50" t="s">
        <v>642</v>
      </c>
      <c r="C516" s="47" t="s">
        <v>46</v>
      </c>
      <c r="D516" s="42" t="s">
        <v>47</v>
      </c>
      <c r="E516" s="47" t="s">
        <v>92</v>
      </c>
      <c r="F516" s="48" t="s">
        <v>1050</v>
      </c>
      <c r="G516" s="44">
        <v>18</v>
      </c>
      <c r="H516" s="44"/>
      <c r="I516" s="44"/>
      <c r="J516" s="44"/>
      <c r="K516" s="44"/>
      <c r="L516" s="57"/>
      <c r="M516" s="51" t="s">
        <v>1042</v>
      </c>
      <c r="N516" s="51" t="s">
        <v>1043</v>
      </c>
      <c r="O516" s="59">
        <v>1</v>
      </c>
      <c r="P516" s="59">
        <v>3</v>
      </c>
      <c r="Q516" s="66">
        <v>0.0018</v>
      </c>
      <c r="R516" s="66"/>
      <c r="S516" s="66">
        <v>0.0018</v>
      </c>
      <c r="T516" s="66">
        <v>0.0076</v>
      </c>
      <c r="U516" s="66"/>
      <c r="V516" s="66">
        <v>0.0076</v>
      </c>
      <c r="W516" s="47" t="s">
        <v>484</v>
      </c>
      <c r="X516" s="47" t="s">
        <v>485</v>
      </c>
      <c r="Y516" s="47" t="s">
        <v>92</v>
      </c>
      <c r="Z516" s="57" t="s">
        <v>94</v>
      </c>
      <c r="AA516" s="57"/>
      <c r="AB516" s="57"/>
    </row>
    <row r="517" s="4" customFormat="1" ht="68" customHeight="1" spans="1:28">
      <c r="A517" s="89">
        <v>3.1</v>
      </c>
      <c r="B517" s="43" t="s">
        <v>648</v>
      </c>
      <c r="C517" s="47"/>
      <c r="D517" s="42"/>
      <c r="E517" s="45"/>
      <c r="F517" s="43" t="s">
        <v>1051</v>
      </c>
      <c r="G517" s="44">
        <f>SUM(G518:G527)</f>
        <v>245.4</v>
      </c>
      <c r="H517" s="44">
        <v>245.4</v>
      </c>
      <c r="I517" s="44"/>
      <c r="J517" s="44"/>
      <c r="K517" s="44"/>
      <c r="L517" s="57" t="s">
        <v>1052</v>
      </c>
      <c r="M517" s="41"/>
      <c r="N517" s="41"/>
      <c r="O517" s="58">
        <f t="shared" ref="O517:V517" si="96">SUM(O518:O527)</f>
        <v>23</v>
      </c>
      <c r="P517" s="58">
        <f t="shared" si="96"/>
        <v>16</v>
      </c>
      <c r="Q517" s="66">
        <f t="shared" si="96"/>
        <v>0.0408</v>
      </c>
      <c r="R517" s="66">
        <f t="shared" si="96"/>
        <v>0</v>
      </c>
      <c r="S517" s="66">
        <f t="shared" si="96"/>
        <v>0.0408</v>
      </c>
      <c r="T517" s="66">
        <f t="shared" si="96"/>
        <v>0.08804</v>
      </c>
      <c r="U517" s="66">
        <f t="shared" si="96"/>
        <v>0</v>
      </c>
      <c r="V517" s="66">
        <f t="shared" si="96"/>
        <v>0.08804</v>
      </c>
      <c r="W517" s="45"/>
      <c r="X517" s="45"/>
      <c r="Y517" s="45"/>
      <c r="Z517" s="57"/>
      <c r="AA517" s="57"/>
      <c r="AB517" s="57"/>
    </row>
    <row r="518" s="4" customFormat="1" ht="39" customHeight="1" spans="1:28">
      <c r="A518" s="47">
        <v>1</v>
      </c>
      <c r="B518" s="48" t="s">
        <v>651</v>
      </c>
      <c r="C518" s="47" t="s">
        <v>46</v>
      </c>
      <c r="D518" s="42" t="s">
        <v>47</v>
      </c>
      <c r="E518" s="47" t="s">
        <v>48</v>
      </c>
      <c r="F518" s="50" t="s">
        <v>1053</v>
      </c>
      <c r="G518" s="44">
        <v>0.6</v>
      </c>
      <c r="H518" s="44"/>
      <c r="I518" s="44"/>
      <c r="J518" s="44"/>
      <c r="K518" s="44"/>
      <c r="L518" s="57"/>
      <c r="M518" s="51" t="s">
        <v>176</v>
      </c>
      <c r="N518" s="51" t="s">
        <v>1054</v>
      </c>
      <c r="O518" s="71">
        <v>1</v>
      </c>
      <c r="P518" s="71"/>
      <c r="Q518" s="68">
        <v>0.0001</v>
      </c>
      <c r="R518" s="68"/>
      <c r="S518" s="68">
        <v>0.0001</v>
      </c>
      <c r="T518" s="68">
        <v>0.0004</v>
      </c>
      <c r="U518" s="68"/>
      <c r="V518" s="68">
        <v>0.0004</v>
      </c>
      <c r="W518" s="47" t="s">
        <v>484</v>
      </c>
      <c r="X518" s="47" t="s">
        <v>485</v>
      </c>
      <c r="Y518" s="47" t="s">
        <v>48</v>
      </c>
      <c r="Z518" s="57" t="s">
        <v>54</v>
      </c>
      <c r="AA518" s="57"/>
      <c r="AB518" s="57"/>
    </row>
    <row r="519" s="4" customFormat="1" ht="39" customHeight="1" spans="1:28">
      <c r="A519" s="47">
        <v>2</v>
      </c>
      <c r="B519" s="48" t="s">
        <v>882</v>
      </c>
      <c r="C519" s="47" t="s">
        <v>46</v>
      </c>
      <c r="D519" s="42" t="s">
        <v>47</v>
      </c>
      <c r="E519" s="47" t="s">
        <v>84</v>
      </c>
      <c r="F519" s="48" t="s">
        <v>1055</v>
      </c>
      <c r="G519" s="44">
        <v>4.8</v>
      </c>
      <c r="H519" s="44"/>
      <c r="I519" s="44"/>
      <c r="J519" s="44"/>
      <c r="K519" s="44"/>
      <c r="L519" s="57"/>
      <c r="M519" s="51" t="s">
        <v>176</v>
      </c>
      <c r="N519" s="51" t="s">
        <v>1054</v>
      </c>
      <c r="O519" s="59">
        <v>1</v>
      </c>
      <c r="P519" s="59"/>
      <c r="Q519" s="66">
        <v>0.0008</v>
      </c>
      <c r="R519" s="66"/>
      <c r="S519" s="66">
        <v>0.0008</v>
      </c>
      <c r="T519" s="66">
        <v>0.0047</v>
      </c>
      <c r="U519" s="66"/>
      <c r="V519" s="66">
        <v>0.0047</v>
      </c>
      <c r="W519" s="47" t="s">
        <v>484</v>
      </c>
      <c r="X519" s="47" t="s">
        <v>485</v>
      </c>
      <c r="Y519" s="47" t="s">
        <v>84</v>
      </c>
      <c r="Z519" s="57" t="s">
        <v>86</v>
      </c>
      <c r="AA519" s="57"/>
      <c r="AB519" s="57"/>
    </row>
    <row r="520" s="4" customFormat="1" ht="57" customHeight="1" spans="1:28">
      <c r="A520" s="47">
        <v>3</v>
      </c>
      <c r="B520" s="48" t="s">
        <v>1056</v>
      </c>
      <c r="C520" s="47" t="s">
        <v>46</v>
      </c>
      <c r="D520" s="42" t="s">
        <v>47</v>
      </c>
      <c r="E520" s="47" t="s">
        <v>64</v>
      </c>
      <c r="F520" s="49" t="s">
        <v>1057</v>
      </c>
      <c r="G520" s="44">
        <v>3.6</v>
      </c>
      <c r="H520" s="44"/>
      <c r="I520" s="44"/>
      <c r="J520" s="44"/>
      <c r="K520" s="44"/>
      <c r="L520" s="57"/>
      <c r="M520" s="51" t="s">
        <v>176</v>
      </c>
      <c r="N520" s="51" t="s">
        <v>1054</v>
      </c>
      <c r="O520" s="59">
        <v>1</v>
      </c>
      <c r="P520" s="59">
        <v>1</v>
      </c>
      <c r="Q520" s="66">
        <v>0.0006</v>
      </c>
      <c r="R520" s="66"/>
      <c r="S520" s="66">
        <v>0.0006</v>
      </c>
      <c r="T520" s="66">
        <v>0.0026</v>
      </c>
      <c r="U520" s="66"/>
      <c r="V520" s="66">
        <v>0.0026</v>
      </c>
      <c r="W520" s="47" t="s">
        <v>484</v>
      </c>
      <c r="X520" s="47" t="s">
        <v>485</v>
      </c>
      <c r="Y520" s="47" t="s">
        <v>64</v>
      </c>
      <c r="Z520" s="57" t="s">
        <v>66</v>
      </c>
      <c r="AA520" s="57"/>
      <c r="AB520" s="57"/>
    </row>
    <row r="521" s="4" customFormat="1" ht="39" customHeight="1" spans="1:28">
      <c r="A521" s="47">
        <v>4</v>
      </c>
      <c r="B521" s="48" t="s">
        <v>666</v>
      </c>
      <c r="C521" s="47" t="s">
        <v>46</v>
      </c>
      <c r="D521" s="42" t="s">
        <v>47</v>
      </c>
      <c r="E521" s="47" t="s">
        <v>88</v>
      </c>
      <c r="F521" s="49" t="s">
        <v>1058</v>
      </c>
      <c r="G521" s="44">
        <v>3</v>
      </c>
      <c r="H521" s="44"/>
      <c r="I521" s="44"/>
      <c r="J521" s="44"/>
      <c r="K521" s="44"/>
      <c r="L521" s="57"/>
      <c r="M521" s="51" t="s">
        <v>176</v>
      </c>
      <c r="N521" s="51" t="s">
        <v>1054</v>
      </c>
      <c r="O521" s="59"/>
      <c r="P521" s="59">
        <v>1</v>
      </c>
      <c r="Q521" s="66">
        <v>0.0005</v>
      </c>
      <c r="R521" s="66"/>
      <c r="S521" s="66">
        <v>0.0005</v>
      </c>
      <c r="T521" s="66">
        <v>0.0023</v>
      </c>
      <c r="U521" s="66"/>
      <c r="V521" s="66">
        <v>0.0023</v>
      </c>
      <c r="W521" s="47" t="s">
        <v>484</v>
      </c>
      <c r="X521" s="47" t="s">
        <v>485</v>
      </c>
      <c r="Y521" s="47" t="s">
        <v>88</v>
      </c>
      <c r="Z521" s="57" t="s">
        <v>90</v>
      </c>
      <c r="AA521" s="57"/>
      <c r="AB521" s="57"/>
    </row>
    <row r="522" s="4" customFormat="1" ht="60" customHeight="1" spans="1:28">
      <c r="A522" s="47">
        <v>5</v>
      </c>
      <c r="B522" s="50" t="s">
        <v>664</v>
      </c>
      <c r="C522" s="47" t="s">
        <v>46</v>
      </c>
      <c r="D522" s="42" t="s">
        <v>47</v>
      </c>
      <c r="E522" s="47" t="s">
        <v>76</v>
      </c>
      <c r="F522" s="49" t="s">
        <v>1059</v>
      </c>
      <c r="G522" s="44">
        <v>27</v>
      </c>
      <c r="H522" s="44"/>
      <c r="I522" s="44"/>
      <c r="J522" s="44"/>
      <c r="K522" s="44"/>
      <c r="L522" s="57"/>
      <c r="M522" s="51" t="s">
        <v>176</v>
      </c>
      <c r="N522" s="51" t="s">
        <v>1054</v>
      </c>
      <c r="O522" s="59">
        <v>4</v>
      </c>
      <c r="P522" s="59">
        <v>3</v>
      </c>
      <c r="Q522" s="66">
        <v>0.0044</v>
      </c>
      <c r="R522" s="66"/>
      <c r="S522" s="66">
        <v>0.0044</v>
      </c>
      <c r="T522" s="66">
        <v>0.0186</v>
      </c>
      <c r="U522" s="66"/>
      <c r="V522" s="66">
        <v>0.0186</v>
      </c>
      <c r="W522" s="47" t="s">
        <v>484</v>
      </c>
      <c r="X522" s="47" t="s">
        <v>485</v>
      </c>
      <c r="Y522" s="47" t="s">
        <v>76</v>
      </c>
      <c r="Z522" s="57" t="s">
        <v>78</v>
      </c>
      <c r="AA522" s="57"/>
      <c r="AB522" s="57"/>
    </row>
    <row r="523" s="4" customFormat="1" ht="60" customHeight="1" spans="1:28">
      <c r="A523" s="47">
        <v>6</v>
      </c>
      <c r="B523" s="50" t="s">
        <v>669</v>
      </c>
      <c r="C523" s="47" t="s">
        <v>46</v>
      </c>
      <c r="D523" s="42" t="s">
        <v>47</v>
      </c>
      <c r="E523" s="47" t="s">
        <v>92</v>
      </c>
      <c r="F523" s="49" t="s">
        <v>1060</v>
      </c>
      <c r="G523" s="44">
        <v>12.6</v>
      </c>
      <c r="H523" s="44"/>
      <c r="I523" s="44"/>
      <c r="J523" s="44"/>
      <c r="K523" s="44"/>
      <c r="L523" s="57"/>
      <c r="M523" s="51" t="s">
        <v>176</v>
      </c>
      <c r="N523" s="51" t="s">
        <v>1054</v>
      </c>
      <c r="O523" s="59">
        <v>2</v>
      </c>
      <c r="P523" s="59">
        <v>2</v>
      </c>
      <c r="Q523" s="66">
        <v>0.0021</v>
      </c>
      <c r="R523" s="66"/>
      <c r="S523" s="66">
        <v>0.0021</v>
      </c>
      <c r="T523" s="66">
        <v>0.0085</v>
      </c>
      <c r="U523" s="66"/>
      <c r="V523" s="66">
        <v>0.0085</v>
      </c>
      <c r="W523" s="47" t="s">
        <v>484</v>
      </c>
      <c r="X523" s="47" t="s">
        <v>485</v>
      </c>
      <c r="Y523" s="47" t="s">
        <v>92</v>
      </c>
      <c r="Z523" s="57" t="s">
        <v>94</v>
      </c>
      <c r="AA523" s="57"/>
      <c r="AB523" s="57"/>
    </row>
    <row r="524" s="4" customFormat="1" ht="62" customHeight="1" spans="1:28">
      <c r="A524" s="47">
        <v>7</v>
      </c>
      <c r="B524" s="48" t="s">
        <v>672</v>
      </c>
      <c r="C524" s="47" t="s">
        <v>46</v>
      </c>
      <c r="D524" s="42" t="s">
        <v>47</v>
      </c>
      <c r="E524" s="47" t="s">
        <v>100</v>
      </c>
      <c r="F524" s="48" t="s">
        <v>1061</v>
      </c>
      <c r="G524" s="44">
        <v>151.8</v>
      </c>
      <c r="H524" s="44"/>
      <c r="I524" s="44"/>
      <c r="J524" s="44"/>
      <c r="K524" s="44"/>
      <c r="L524" s="57"/>
      <c r="M524" s="51" t="s">
        <v>176</v>
      </c>
      <c r="N524" s="51" t="s">
        <v>1054</v>
      </c>
      <c r="O524" s="59">
        <v>8</v>
      </c>
      <c r="P524" s="59">
        <v>6</v>
      </c>
      <c r="Q524" s="66">
        <v>0.0253</v>
      </c>
      <c r="R524" s="66"/>
      <c r="S524" s="66">
        <v>0.0253</v>
      </c>
      <c r="T524" s="66">
        <v>0.01254</v>
      </c>
      <c r="U524" s="66"/>
      <c r="V524" s="66">
        <v>0.01254</v>
      </c>
      <c r="W524" s="47" t="s">
        <v>484</v>
      </c>
      <c r="X524" s="47" t="s">
        <v>485</v>
      </c>
      <c r="Y524" s="47" t="s">
        <v>100</v>
      </c>
      <c r="Z524" s="57" t="s">
        <v>102</v>
      </c>
      <c r="AA524" s="57"/>
      <c r="AB524" s="57"/>
    </row>
    <row r="525" s="4" customFormat="1" ht="58" customHeight="1" spans="1:28">
      <c r="A525" s="47">
        <v>8</v>
      </c>
      <c r="B525" s="48" t="s">
        <v>877</v>
      </c>
      <c r="C525" s="47" t="s">
        <v>46</v>
      </c>
      <c r="D525" s="42" t="s">
        <v>47</v>
      </c>
      <c r="E525" s="47" t="s">
        <v>68</v>
      </c>
      <c r="F525" s="48" t="s">
        <v>1062</v>
      </c>
      <c r="G525" s="44">
        <v>13.2</v>
      </c>
      <c r="H525" s="44"/>
      <c r="I525" s="44"/>
      <c r="J525" s="44"/>
      <c r="K525" s="44"/>
      <c r="L525" s="57"/>
      <c r="M525" s="51" t="s">
        <v>176</v>
      </c>
      <c r="N525" s="51" t="s">
        <v>1054</v>
      </c>
      <c r="O525" s="59">
        <v>3</v>
      </c>
      <c r="P525" s="59"/>
      <c r="Q525" s="66">
        <v>0.0022</v>
      </c>
      <c r="R525" s="66"/>
      <c r="S525" s="66">
        <v>0.0022</v>
      </c>
      <c r="T525" s="66">
        <v>0.0141</v>
      </c>
      <c r="U525" s="66"/>
      <c r="V525" s="66">
        <v>0.0141</v>
      </c>
      <c r="W525" s="47" t="s">
        <v>484</v>
      </c>
      <c r="X525" s="47" t="s">
        <v>485</v>
      </c>
      <c r="Y525" s="47" t="s">
        <v>68</v>
      </c>
      <c r="Z525" s="57" t="s">
        <v>70</v>
      </c>
      <c r="AA525" s="57"/>
      <c r="AB525" s="57"/>
    </row>
    <row r="526" s="4" customFormat="1" ht="58" customHeight="1" spans="1:28">
      <c r="A526" s="47">
        <v>9</v>
      </c>
      <c r="B526" s="48" t="s">
        <v>662</v>
      </c>
      <c r="C526" s="47" t="s">
        <v>46</v>
      </c>
      <c r="D526" s="42" t="s">
        <v>47</v>
      </c>
      <c r="E526" s="47" t="s">
        <v>80</v>
      </c>
      <c r="F526" s="48" t="s">
        <v>1063</v>
      </c>
      <c r="G526" s="44">
        <v>27</v>
      </c>
      <c r="H526" s="44"/>
      <c r="I526" s="44"/>
      <c r="J526" s="44"/>
      <c r="K526" s="44"/>
      <c r="L526" s="57"/>
      <c r="M526" s="51" t="s">
        <v>176</v>
      </c>
      <c r="N526" s="51" t="s">
        <v>1054</v>
      </c>
      <c r="O526" s="59">
        <v>3</v>
      </c>
      <c r="P526" s="59">
        <v>2</v>
      </c>
      <c r="Q526" s="66">
        <v>0.0045</v>
      </c>
      <c r="R526" s="66"/>
      <c r="S526" s="66">
        <v>0.0045</v>
      </c>
      <c r="T526" s="66">
        <v>0.0225</v>
      </c>
      <c r="U526" s="66"/>
      <c r="V526" s="66">
        <v>0.0225</v>
      </c>
      <c r="W526" s="47" t="s">
        <v>484</v>
      </c>
      <c r="X526" s="47" t="s">
        <v>485</v>
      </c>
      <c r="Y526" s="47" t="s">
        <v>80</v>
      </c>
      <c r="Z526" s="57" t="s">
        <v>82</v>
      </c>
      <c r="AA526" s="57"/>
      <c r="AB526" s="57"/>
    </row>
    <row r="527" s="4" customFormat="1" ht="58" customHeight="1" spans="1:28">
      <c r="A527" s="47">
        <v>10</v>
      </c>
      <c r="B527" s="48" t="s">
        <v>891</v>
      </c>
      <c r="C527" s="47" t="s">
        <v>46</v>
      </c>
      <c r="D527" s="42" t="s">
        <v>47</v>
      </c>
      <c r="E527" s="47" t="s">
        <v>133</v>
      </c>
      <c r="F527" s="48" t="s">
        <v>1064</v>
      </c>
      <c r="G527" s="44">
        <v>1.8</v>
      </c>
      <c r="H527" s="44"/>
      <c r="I527" s="44"/>
      <c r="J527" s="44"/>
      <c r="K527" s="44"/>
      <c r="L527" s="57"/>
      <c r="M527" s="51" t="s">
        <v>176</v>
      </c>
      <c r="N527" s="51" t="s">
        <v>1054</v>
      </c>
      <c r="O527" s="59"/>
      <c r="P527" s="59">
        <v>1</v>
      </c>
      <c r="Q527" s="66">
        <v>0.0003</v>
      </c>
      <c r="R527" s="66"/>
      <c r="S527" s="66">
        <v>0.0003</v>
      </c>
      <c r="T527" s="66">
        <v>0.0018</v>
      </c>
      <c r="U527" s="66"/>
      <c r="V527" s="66">
        <v>0.0018</v>
      </c>
      <c r="W527" s="47" t="s">
        <v>484</v>
      </c>
      <c r="X527" s="47" t="s">
        <v>485</v>
      </c>
      <c r="Y527" s="47" t="s">
        <v>133</v>
      </c>
      <c r="Z527" s="57" t="s">
        <v>135</v>
      </c>
      <c r="AA527" s="57"/>
      <c r="AB527" s="57"/>
    </row>
    <row r="528" s="4" customFormat="1" ht="57" customHeight="1" spans="1:28">
      <c r="A528" s="45">
        <v>3.11</v>
      </c>
      <c r="B528" s="43" t="s">
        <v>675</v>
      </c>
      <c r="C528" s="47"/>
      <c r="D528" s="42"/>
      <c r="E528" s="45"/>
      <c r="F528" s="43" t="s">
        <v>1065</v>
      </c>
      <c r="G528" s="44">
        <f>SUM(G529:G530)</f>
        <v>7.5</v>
      </c>
      <c r="H528" s="44">
        <v>7.5</v>
      </c>
      <c r="I528" s="44"/>
      <c r="J528" s="44"/>
      <c r="K528" s="44"/>
      <c r="L528" s="57" t="s">
        <v>1066</v>
      </c>
      <c r="M528" s="41"/>
      <c r="N528" s="41"/>
      <c r="O528" s="58">
        <f t="shared" ref="O528:V528" si="97">SUM(O529:O530)</f>
        <v>2</v>
      </c>
      <c r="P528" s="58">
        <f t="shared" si="97"/>
        <v>0</v>
      </c>
      <c r="Q528" s="66">
        <f t="shared" si="97"/>
        <v>0.0015</v>
      </c>
      <c r="R528" s="66">
        <f t="shared" si="97"/>
        <v>0</v>
      </c>
      <c r="S528" s="66">
        <f t="shared" si="97"/>
        <v>0.0015</v>
      </c>
      <c r="T528" s="66">
        <f t="shared" si="97"/>
        <v>0.0068</v>
      </c>
      <c r="U528" s="66">
        <f t="shared" si="97"/>
        <v>0</v>
      </c>
      <c r="V528" s="66">
        <f t="shared" si="97"/>
        <v>0.0068</v>
      </c>
      <c r="W528" s="45"/>
      <c r="X528" s="45"/>
      <c r="Y528" s="45"/>
      <c r="Z528" s="57"/>
      <c r="AA528" s="57"/>
      <c r="AB528" s="57"/>
    </row>
    <row r="529" s="4" customFormat="1" ht="68" customHeight="1" spans="1:28">
      <c r="A529" s="47">
        <v>1</v>
      </c>
      <c r="B529" s="48" t="s">
        <v>899</v>
      </c>
      <c r="C529" s="47" t="s">
        <v>46</v>
      </c>
      <c r="D529" s="42" t="s">
        <v>47</v>
      </c>
      <c r="E529" s="47" t="s">
        <v>80</v>
      </c>
      <c r="F529" s="49" t="s">
        <v>1067</v>
      </c>
      <c r="G529" s="44">
        <v>5</v>
      </c>
      <c r="H529" s="44"/>
      <c r="I529" s="44"/>
      <c r="J529" s="44"/>
      <c r="K529" s="44"/>
      <c r="L529" s="57"/>
      <c r="M529" s="51" t="s">
        <v>342</v>
      </c>
      <c r="N529" s="51" t="s">
        <v>288</v>
      </c>
      <c r="O529" s="59">
        <v>1</v>
      </c>
      <c r="P529" s="59">
        <v>0</v>
      </c>
      <c r="Q529" s="66">
        <v>0.001</v>
      </c>
      <c r="R529" s="66"/>
      <c r="S529" s="66">
        <v>0.001</v>
      </c>
      <c r="T529" s="66">
        <v>0.005</v>
      </c>
      <c r="U529" s="66"/>
      <c r="V529" s="66">
        <v>0.005</v>
      </c>
      <c r="W529" s="47" t="s">
        <v>484</v>
      </c>
      <c r="X529" s="47" t="s">
        <v>485</v>
      </c>
      <c r="Y529" s="47" t="s">
        <v>80</v>
      </c>
      <c r="Z529" s="57" t="s">
        <v>82</v>
      </c>
      <c r="AA529" s="57"/>
      <c r="AB529" s="57"/>
    </row>
    <row r="530" s="4" customFormat="1" ht="68" customHeight="1" spans="1:28">
      <c r="A530" s="47">
        <v>2</v>
      </c>
      <c r="B530" s="50" t="s">
        <v>905</v>
      </c>
      <c r="C530" s="47" t="s">
        <v>46</v>
      </c>
      <c r="D530" s="42" t="s">
        <v>47</v>
      </c>
      <c r="E530" s="47" t="s">
        <v>92</v>
      </c>
      <c r="F530" s="48" t="s">
        <v>1068</v>
      </c>
      <c r="G530" s="44">
        <v>2.5</v>
      </c>
      <c r="H530" s="44"/>
      <c r="I530" s="44"/>
      <c r="J530" s="44"/>
      <c r="K530" s="44"/>
      <c r="L530" s="57"/>
      <c r="M530" s="51" t="s">
        <v>342</v>
      </c>
      <c r="N530" s="51" t="s">
        <v>288</v>
      </c>
      <c r="O530" s="59">
        <v>1</v>
      </c>
      <c r="P530" s="59"/>
      <c r="Q530" s="66">
        <v>0.0005</v>
      </c>
      <c r="R530" s="66"/>
      <c r="S530" s="66">
        <v>0.0005</v>
      </c>
      <c r="T530" s="66">
        <v>0.0018</v>
      </c>
      <c r="U530" s="66"/>
      <c r="V530" s="66">
        <v>0.0018</v>
      </c>
      <c r="W530" s="47" t="s">
        <v>484</v>
      </c>
      <c r="X530" s="47" t="s">
        <v>485</v>
      </c>
      <c r="Y530" s="47" t="s">
        <v>92</v>
      </c>
      <c r="Z530" s="57" t="s">
        <v>94</v>
      </c>
      <c r="AA530" s="57"/>
      <c r="AB530" s="57"/>
    </row>
    <row r="531" s="4" customFormat="1" ht="73" customHeight="1" spans="1:28">
      <c r="A531" s="45">
        <v>3.12</v>
      </c>
      <c r="B531" s="43" t="s">
        <v>686</v>
      </c>
      <c r="C531" s="47"/>
      <c r="D531" s="42"/>
      <c r="E531" s="45"/>
      <c r="F531" s="43" t="s">
        <v>1069</v>
      </c>
      <c r="G531" s="44">
        <f>SUM(G532:G538)</f>
        <v>31.2</v>
      </c>
      <c r="H531" s="44">
        <v>31.2</v>
      </c>
      <c r="I531" s="44"/>
      <c r="J531" s="44"/>
      <c r="K531" s="44"/>
      <c r="L531" s="57" t="s">
        <v>1070</v>
      </c>
      <c r="M531" s="41"/>
      <c r="N531" s="41"/>
      <c r="O531" s="58">
        <f t="shared" ref="O531:V531" si="98">SUM(O532:O538)</f>
        <v>9</v>
      </c>
      <c r="P531" s="58">
        <f t="shared" si="98"/>
        <v>12</v>
      </c>
      <c r="Q531" s="66">
        <f t="shared" si="98"/>
        <v>0.0159</v>
      </c>
      <c r="R531" s="66">
        <f t="shared" si="98"/>
        <v>0</v>
      </c>
      <c r="S531" s="66">
        <f t="shared" si="98"/>
        <v>0.0162</v>
      </c>
      <c r="T531" s="66">
        <f t="shared" si="98"/>
        <v>0.0794</v>
      </c>
      <c r="U531" s="66">
        <f t="shared" si="98"/>
        <v>0</v>
      </c>
      <c r="V531" s="66">
        <f t="shared" si="98"/>
        <v>0.0794</v>
      </c>
      <c r="W531" s="45"/>
      <c r="X531" s="45"/>
      <c r="Y531" s="45"/>
      <c r="Z531" s="57"/>
      <c r="AA531" s="57"/>
      <c r="AB531" s="57"/>
    </row>
    <row r="532" s="4" customFormat="1" ht="55" customHeight="1" spans="1:28">
      <c r="A532" s="47">
        <v>1</v>
      </c>
      <c r="B532" s="50" t="s">
        <v>691</v>
      </c>
      <c r="C532" s="47" t="s">
        <v>46</v>
      </c>
      <c r="D532" s="42" t="s">
        <v>47</v>
      </c>
      <c r="E532" s="47" t="s">
        <v>64</v>
      </c>
      <c r="F532" s="49" t="s">
        <v>1071</v>
      </c>
      <c r="G532" s="44">
        <v>5.8</v>
      </c>
      <c r="H532" s="44"/>
      <c r="I532" s="44"/>
      <c r="J532" s="44"/>
      <c r="K532" s="44"/>
      <c r="L532" s="57"/>
      <c r="M532" s="51" t="s">
        <v>176</v>
      </c>
      <c r="N532" s="51" t="s">
        <v>1043</v>
      </c>
      <c r="O532" s="59">
        <v>3</v>
      </c>
      <c r="P532" s="59">
        <v>1</v>
      </c>
      <c r="Q532" s="66">
        <v>0.0029</v>
      </c>
      <c r="R532" s="66"/>
      <c r="S532" s="66">
        <v>0.0029</v>
      </c>
      <c r="T532" s="66">
        <v>0.0125</v>
      </c>
      <c r="U532" s="66"/>
      <c r="V532" s="66">
        <v>0.0125</v>
      </c>
      <c r="W532" s="47" t="s">
        <v>484</v>
      </c>
      <c r="X532" s="47" t="s">
        <v>485</v>
      </c>
      <c r="Y532" s="47" t="s">
        <v>64</v>
      </c>
      <c r="Z532" s="57" t="s">
        <v>66</v>
      </c>
      <c r="AA532" s="57"/>
      <c r="AB532" s="57"/>
    </row>
    <row r="533" s="4" customFormat="1" ht="45" customHeight="1" spans="1:28">
      <c r="A533" s="47">
        <v>2</v>
      </c>
      <c r="B533" s="50" t="s">
        <v>701</v>
      </c>
      <c r="C533" s="47" t="s">
        <v>46</v>
      </c>
      <c r="D533" s="42" t="s">
        <v>47</v>
      </c>
      <c r="E533" s="47" t="s">
        <v>133</v>
      </c>
      <c r="F533" s="48" t="s">
        <v>1072</v>
      </c>
      <c r="G533" s="44">
        <v>3.2</v>
      </c>
      <c r="H533" s="44"/>
      <c r="I533" s="44"/>
      <c r="J533" s="44"/>
      <c r="K533" s="44"/>
      <c r="L533" s="57"/>
      <c r="M533" s="51" t="s">
        <v>176</v>
      </c>
      <c r="N533" s="51" t="s">
        <v>1043</v>
      </c>
      <c r="O533" s="59">
        <v>1</v>
      </c>
      <c r="P533" s="71">
        <v>1</v>
      </c>
      <c r="Q533" s="66">
        <v>0.0019</v>
      </c>
      <c r="R533" s="66"/>
      <c r="S533" s="68">
        <v>0.0019</v>
      </c>
      <c r="T533" s="66">
        <v>0.0062</v>
      </c>
      <c r="U533" s="66"/>
      <c r="V533" s="68">
        <v>0.0062</v>
      </c>
      <c r="W533" s="47" t="s">
        <v>484</v>
      </c>
      <c r="X533" s="47" t="s">
        <v>485</v>
      </c>
      <c r="Y533" s="47" t="s">
        <v>133</v>
      </c>
      <c r="Z533" s="57" t="s">
        <v>135</v>
      </c>
      <c r="AA533" s="57"/>
      <c r="AB533" s="57"/>
    </row>
    <row r="534" s="4" customFormat="1" ht="51" customHeight="1" spans="1:28">
      <c r="A534" s="47">
        <v>3</v>
      </c>
      <c r="B534" s="48" t="s">
        <v>694</v>
      </c>
      <c r="C534" s="47" t="s">
        <v>46</v>
      </c>
      <c r="D534" s="42" t="s">
        <v>47</v>
      </c>
      <c r="E534" s="47" t="s">
        <v>68</v>
      </c>
      <c r="F534" s="48" t="s">
        <v>1073</v>
      </c>
      <c r="G534" s="44">
        <v>0.8</v>
      </c>
      <c r="H534" s="44"/>
      <c r="I534" s="44"/>
      <c r="J534" s="44"/>
      <c r="K534" s="44"/>
      <c r="L534" s="57"/>
      <c r="M534" s="51" t="s">
        <v>176</v>
      </c>
      <c r="N534" s="51" t="s">
        <v>1043</v>
      </c>
      <c r="O534" s="59">
        <v>1</v>
      </c>
      <c r="P534" s="71"/>
      <c r="Q534" s="66">
        <v>0.0004</v>
      </c>
      <c r="R534" s="66"/>
      <c r="S534" s="68">
        <v>0.0004</v>
      </c>
      <c r="T534" s="66">
        <v>0.0031</v>
      </c>
      <c r="U534" s="66"/>
      <c r="V534" s="68">
        <v>0.0031</v>
      </c>
      <c r="W534" s="47" t="s">
        <v>484</v>
      </c>
      <c r="X534" s="47" t="s">
        <v>485</v>
      </c>
      <c r="Y534" s="47" t="s">
        <v>68</v>
      </c>
      <c r="Z534" s="57" t="s">
        <v>70</v>
      </c>
      <c r="AA534" s="57"/>
      <c r="AB534" s="57"/>
    </row>
    <row r="535" s="4" customFormat="1" ht="55" customHeight="1" spans="1:28">
      <c r="A535" s="47">
        <v>4</v>
      </c>
      <c r="B535" s="48" t="s">
        <v>925</v>
      </c>
      <c r="C535" s="47" t="s">
        <v>46</v>
      </c>
      <c r="D535" s="42" t="s">
        <v>47</v>
      </c>
      <c r="E535" s="47" t="s">
        <v>100</v>
      </c>
      <c r="F535" s="94" t="s">
        <v>1074</v>
      </c>
      <c r="G535" s="44">
        <v>16.2</v>
      </c>
      <c r="H535" s="44"/>
      <c r="I535" s="44"/>
      <c r="J535" s="44"/>
      <c r="K535" s="44"/>
      <c r="L535" s="57"/>
      <c r="M535" s="51" t="s">
        <v>176</v>
      </c>
      <c r="N535" s="51" t="s">
        <v>1043</v>
      </c>
      <c r="O535" s="59">
        <v>3</v>
      </c>
      <c r="P535" s="59">
        <v>5</v>
      </c>
      <c r="Q535" s="66">
        <v>0.0081</v>
      </c>
      <c r="R535" s="66"/>
      <c r="S535" s="66">
        <v>0.0084</v>
      </c>
      <c r="T535" s="66">
        <v>0.0458</v>
      </c>
      <c r="U535" s="66"/>
      <c r="V535" s="66">
        <v>0.0458</v>
      </c>
      <c r="W535" s="47" t="s">
        <v>484</v>
      </c>
      <c r="X535" s="47" t="s">
        <v>485</v>
      </c>
      <c r="Y535" s="139" t="s">
        <v>100</v>
      </c>
      <c r="Z535" s="57" t="s">
        <v>102</v>
      </c>
      <c r="AA535" s="57"/>
      <c r="AB535" s="57"/>
    </row>
    <row r="536" s="4" customFormat="1" ht="48" customHeight="1" spans="1:28">
      <c r="A536" s="47">
        <v>5</v>
      </c>
      <c r="B536" s="48" t="s">
        <v>699</v>
      </c>
      <c r="C536" s="47" t="s">
        <v>46</v>
      </c>
      <c r="D536" s="42" t="s">
        <v>47</v>
      </c>
      <c r="E536" s="47" t="s">
        <v>92</v>
      </c>
      <c r="F536" s="94" t="s">
        <v>1075</v>
      </c>
      <c r="G536" s="44">
        <v>1</v>
      </c>
      <c r="H536" s="44"/>
      <c r="I536" s="44"/>
      <c r="J536" s="44"/>
      <c r="K536" s="44"/>
      <c r="L536" s="57"/>
      <c r="M536" s="51" t="s">
        <v>176</v>
      </c>
      <c r="N536" s="51" t="s">
        <v>1043</v>
      </c>
      <c r="O536" s="59">
        <v>1</v>
      </c>
      <c r="P536" s="59">
        <v>1</v>
      </c>
      <c r="Q536" s="66">
        <v>0.0005</v>
      </c>
      <c r="R536" s="66"/>
      <c r="S536" s="66">
        <v>0.0005</v>
      </c>
      <c r="T536" s="66">
        <v>0.0023</v>
      </c>
      <c r="U536" s="66"/>
      <c r="V536" s="66">
        <v>0.0023</v>
      </c>
      <c r="W536" s="47" t="s">
        <v>484</v>
      </c>
      <c r="X536" s="47" t="s">
        <v>485</v>
      </c>
      <c r="Y536" s="139" t="s">
        <v>92</v>
      </c>
      <c r="Z536" s="57" t="s">
        <v>94</v>
      </c>
      <c r="AA536" s="57"/>
      <c r="AB536" s="57"/>
    </row>
    <row r="537" s="4" customFormat="1" ht="48" customHeight="1" spans="1:28">
      <c r="A537" s="47">
        <v>6</v>
      </c>
      <c r="B537" s="48" t="s">
        <v>1076</v>
      </c>
      <c r="C537" s="47" t="s">
        <v>46</v>
      </c>
      <c r="D537" s="42" t="s">
        <v>47</v>
      </c>
      <c r="E537" s="47" t="s">
        <v>123</v>
      </c>
      <c r="F537" s="94" t="s">
        <v>1077</v>
      </c>
      <c r="G537" s="44">
        <v>0.6</v>
      </c>
      <c r="H537" s="44"/>
      <c r="I537" s="44"/>
      <c r="J537" s="44"/>
      <c r="K537" s="44"/>
      <c r="L537" s="57"/>
      <c r="M537" s="51" t="s">
        <v>176</v>
      </c>
      <c r="N537" s="51" t="s">
        <v>1043</v>
      </c>
      <c r="O537" s="59"/>
      <c r="P537" s="59">
        <v>1</v>
      </c>
      <c r="Q537" s="66">
        <v>0.0003</v>
      </c>
      <c r="R537" s="66"/>
      <c r="S537" s="66">
        <v>0.0003</v>
      </c>
      <c r="T537" s="66">
        <v>0.0014</v>
      </c>
      <c r="U537" s="66"/>
      <c r="V537" s="66">
        <v>0.0014</v>
      </c>
      <c r="W537" s="47" t="s">
        <v>484</v>
      </c>
      <c r="X537" s="47" t="s">
        <v>485</v>
      </c>
      <c r="Y537" s="139" t="s">
        <v>123</v>
      </c>
      <c r="Z537" s="57" t="s">
        <v>125</v>
      </c>
      <c r="AA537" s="57"/>
      <c r="AB537" s="57"/>
    </row>
    <row r="538" s="4" customFormat="1" ht="51" customHeight="1" spans="1:28">
      <c r="A538" s="47">
        <v>7</v>
      </c>
      <c r="B538" s="48" t="s">
        <v>697</v>
      </c>
      <c r="C538" s="47" t="s">
        <v>46</v>
      </c>
      <c r="D538" s="42" t="s">
        <v>47</v>
      </c>
      <c r="E538" s="47" t="s">
        <v>88</v>
      </c>
      <c r="F538" s="94" t="s">
        <v>1078</v>
      </c>
      <c r="G538" s="44">
        <v>3.6</v>
      </c>
      <c r="H538" s="44"/>
      <c r="I538" s="44"/>
      <c r="J538" s="44"/>
      <c r="K538" s="44"/>
      <c r="L538" s="57"/>
      <c r="M538" s="51" t="s">
        <v>176</v>
      </c>
      <c r="N538" s="51" t="s">
        <v>1043</v>
      </c>
      <c r="O538" s="59"/>
      <c r="P538" s="59">
        <v>3</v>
      </c>
      <c r="Q538" s="66">
        <v>0.0018</v>
      </c>
      <c r="R538" s="66"/>
      <c r="S538" s="66">
        <v>0.0018</v>
      </c>
      <c r="T538" s="66">
        <v>0.0081</v>
      </c>
      <c r="U538" s="66"/>
      <c r="V538" s="66">
        <v>0.0081</v>
      </c>
      <c r="W538" s="47" t="s">
        <v>484</v>
      </c>
      <c r="X538" s="47" t="s">
        <v>485</v>
      </c>
      <c r="Y538" s="139" t="s">
        <v>88</v>
      </c>
      <c r="Z538" s="57" t="s">
        <v>90</v>
      </c>
      <c r="AA538" s="57"/>
      <c r="AB538" s="57"/>
    </row>
    <row r="539" s="3" customFormat="1" ht="42" customHeight="1" spans="1:28">
      <c r="A539" s="27"/>
      <c r="B539" s="36" t="s">
        <v>1079</v>
      </c>
      <c r="C539" s="95"/>
      <c r="D539" s="95"/>
      <c r="E539" s="96"/>
      <c r="F539" s="78"/>
      <c r="G539" s="79">
        <f t="shared" ref="G539:I539" si="99">G540+G541+G542</f>
        <v>4527</v>
      </c>
      <c r="H539" s="79">
        <f t="shared" si="99"/>
        <v>2894</v>
      </c>
      <c r="I539" s="79">
        <f t="shared" si="99"/>
        <v>0</v>
      </c>
      <c r="J539" s="79">
        <f t="shared" ref="J539:V539" si="100">J540+J541+J542</f>
        <v>1633</v>
      </c>
      <c r="K539" s="79">
        <f t="shared" si="100"/>
        <v>0</v>
      </c>
      <c r="L539" s="63"/>
      <c r="M539" s="63"/>
      <c r="N539" s="63"/>
      <c r="O539" s="63">
        <f t="shared" si="100"/>
        <v>180</v>
      </c>
      <c r="P539" s="63">
        <f t="shared" si="100"/>
        <v>157</v>
      </c>
      <c r="Q539" s="79">
        <f t="shared" si="100"/>
        <v>0.8225</v>
      </c>
      <c r="R539" s="79">
        <f t="shared" si="100"/>
        <v>0.3485</v>
      </c>
      <c r="S539" s="79">
        <f t="shared" si="100"/>
        <v>0.474</v>
      </c>
      <c r="T539" s="79">
        <f t="shared" si="100"/>
        <v>2.33</v>
      </c>
      <c r="U539" s="79">
        <f t="shared" si="100"/>
        <v>1.128</v>
      </c>
      <c r="V539" s="79">
        <f t="shared" si="100"/>
        <v>1.202</v>
      </c>
      <c r="W539" s="85"/>
      <c r="X539" s="85"/>
      <c r="Y539" s="85"/>
      <c r="Z539" s="63"/>
      <c r="AA539" s="63"/>
      <c r="AB539" s="63"/>
    </row>
    <row r="540" s="4" customFormat="1" ht="68" customHeight="1" spans="1:28">
      <c r="A540" s="47">
        <v>1</v>
      </c>
      <c r="B540" s="48" t="s">
        <v>1080</v>
      </c>
      <c r="C540" s="47" t="s">
        <v>46</v>
      </c>
      <c r="D540" s="42" t="s">
        <v>47</v>
      </c>
      <c r="E540" s="47" t="s">
        <v>419</v>
      </c>
      <c r="F540" s="49" t="s">
        <v>1081</v>
      </c>
      <c r="G540" s="44">
        <v>2368</v>
      </c>
      <c r="H540" s="44">
        <v>2368</v>
      </c>
      <c r="I540" s="44"/>
      <c r="J540" s="44"/>
      <c r="K540" s="44"/>
      <c r="L540" s="57" t="s">
        <v>1082</v>
      </c>
      <c r="M540" s="51" t="s">
        <v>1083</v>
      </c>
      <c r="N540" s="51" t="s">
        <v>1084</v>
      </c>
      <c r="O540" s="83">
        <v>70</v>
      </c>
      <c r="P540" s="83">
        <v>61</v>
      </c>
      <c r="Q540" s="66">
        <v>0.303</v>
      </c>
      <c r="R540" s="66">
        <v>0.135</v>
      </c>
      <c r="S540" s="66">
        <v>0.168</v>
      </c>
      <c r="T540" s="66">
        <v>0.97</v>
      </c>
      <c r="U540" s="66">
        <v>0.459</v>
      </c>
      <c r="V540" s="66">
        <v>0.511</v>
      </c>
      <c r="W540" s="47" t="s">
        <v>484</v>
      </c>
      <c r="X540" s="47" t="s">
        <v>485</v>
      </c>
      <c r="Y540" s="47" t="s">
        <v>419</v>
      </c>
      <c r="Z540" s="57"/>
      <c r="AA540" s="57"/>
      <c r="AB540" s="57"/>
    </row>
    <row r="541" s="4" customFormat="1" ht="68" customHeight="1" spans="1:28">
      <c r="A541" s="47">
        <v>2</v>
      </c>
      <c r="B541" s="48" t="s">
        <v>1085</v>
      </c>
      <c r="C541" s="47" t="s">
        <v>46</v>
      </c>
      <c r="D541" s="42" t="s">
        <v>47</v>
      </c>
      <c r="E541" s="47" t="s">
        <v>419</v>
      </c>
      <c r="F541" s="49" t="s">
        <v>1086</v>
      </c>
      <c r="G541" s="44">
        <v>526</v>
      </c>
      <c r="H541" s="44">
        <v>526</v>
      </c>
      <c r="I541" s="44"/>
      <c r="J541" s="44"/>
      <c r="K541" s="44"/>
      <c r="L541" s="57" t="s">
        <v>1087</v>
      </c>
      <c r="M541" s="51" t="s">
        <v>1083</v>
      </c>
      <c r="N541" s="51" t="s">
        <v>1084</v>
      </c>
      <c r="O541" s="83">
        <v>40</v>
      </c>
      <c r="P541" s="83">
        <v>35</v>
      </c>
      <c r="Q541" s="66">
        <v>0.2165</v>
      </c>
      <c r="R541" s="66">
        <v>0.0785</v>
      </c>
      <c r="S541" s="66">
        <v>0.138</v>
      </c>
      <c r="T541" s="66">
        <v>0.39</v>
      </c>
      <c r="U541" s="66">
        <v>0.21</v>
      </c>
      <c r="V541" s="66">
        <v>0.18</v>
      </c>
      <c r="W541" s="47" t="s">
        <v>484</v>
      </c>
      <c r="X541" s="47" t="s">
        <v>485</v>
      </c>
      <c r="Y541" s="47" t="s">
        <v>419</v>
      </c>
      <c r="Z541" s="57"/>
      <c r="AA541" s="57"/>
      <c r="AB541" s="57"/>
    </row>
    <row r="542" s="4" customFormat="1" ht="101" customHeight="1" spans="1:28">
      <c r="A542" s="47">
        <v>3</v>
      </c>
      <c r="B542" s="48" t="s">
        <v>1080</v>
      </c>
      <c r="C542" s="47" t="s">
        <v>46</v>
      </c>
      <c r="D542" s="42" t="s">
        <v>47</v>
      </c>
      <c r="E542" s="47" t="s">
        <v>419</v>
      </c>
      <c r="F542" s="49" t="s">
        <v>1088</v>
      </c>
      <c r="G542" s="44">
        <v>1633</v>
      </c>
      <c r="H542" s="44"/>
      <c r="I542" s="44"/>
      <c r="J542" s="44">
        <v>1633</v>
      </c>
      <c r="K542" s="44"/>
      <c r="L542" s="57" t="s">
        <v>1089</v>
      </c>
      <c r="M542" s="51" t="s">
        <v>1083</v>
      </c>
      <c r="N542" s="51" t="s">
        <v>1084</v>
      </c>
      <c r="O542" s="83">
        <v>70</v>
      </c>
      <c r="P542" s="83">
        <v>61</v>
      </c>
      <c r="Q542" s="66">
        <v>0.303</v>
      </c>
      <c r="R542" s="66">
        <v>0.135</v>
      </c>
      <c r="S542" s="66">
        <v>0.168</v>
      </c>
      <c r="T542" s="66">
        <v>0.97</v>
      </c>
      <c r="U542" s="66">
        <v>0.459</v>
      </c>
      <c r="V542" s="66">
        <v>0.511</v>
      </c>
      <c r="W542" s="47" t="s">
        <v>484</v>
      </c>
      <c r="X542" s="47" t="s">
        <v>485</v>
      </c>
      <c r="Y542" s="47" t="s">
        <v>419</v>
      </c>
      <c r="Z542" s="57"/>
      <c r="AA542" s="57"/>
      <c r="AB542" s="57"/>
    </row>
    <row r="543" s="3" customFormat="1" ht="42.9" customHeight="1" spans="1:28">
      <c r="A543" s="27"/>
      <c r="B543" s="36" t="s">
        <v>1090</v>
      </c>
      <c r="C543" s="37"/>
      <c r="D543" s="37"/>
      <c r="E543" s="38"/>
      <c r="F543" s="78"/>
      <c r="G543" s="79">
        <f t="shared" ref="G543:I543" si="101">G544</f>
        <v>138.3</v>
      </c>
      <c r="H543" s="79">
        <f t="shared" si="101"/>
        <v>138.3</v>
      </c>
      <c r="I543" s="79">
        <f t="shared" si="101"/>
        <v>0</v>
      </c>
      <c r="J543" s="79">
        <f t="shared" ref="J543:V543" si="102">J544</f>
        <v>0</v>
      </c>
      <c r="K543" s="79">
        <f t="shared" si="102"/>
        <v>0</v>
      </c>
      <c r="L543" s="63"/>
      <c r="M543" s="63"/>
      <c r="N543" s="63"/>
      <c r="O543" s="63">
        <f t="shared" si="102"/>
        <v>18</v>
      </c>
      <c r="P543" s="63">
        <f t="shared" si="102"/>
        <v>13</v>
      </c>
      <c r="Q543" s="79">
        <f t="shared" si="102"/>
        <v>0.3176</v>
      </c>
      <c r="R543" s="79">
        <f t="shared" si="102"/>
        <v>0.1421</v>
      </c>
      <c r="S543" s="79">
        <f t="shared" si="102"/>
        <v>0.1756</v>
      </c>
      <c r="T543" s="79">
        <f t="shared" si="102"/>
        <v>1.3353</v>
      </c>
      <c r="U543" s="79">
        <f t="shared" si="102"/>
        <v>0.6111</v>
      </c>
      <c r="V543" s="79">
        <f t="shared" si="102"/>
        <v>0.7242</v>
      </c>
      <c r="W543" s="85"/>
      <c r="X543" s="85"/>
      <c r="Y543" s="85"/>
      <c r="Z543" s="63"/>
      <c r="AA543" s="63"/>
      <c r="AB543" s="63"/>
    </row>
    <row r="544" s="5" customFormat="1" ht="84" customHeight="1" spans="1:28">
      <c r="A544" s="97">
        <v>1</v>
      </c>
      <c r="B544" s="98" t="s">
        <v>1091</v>
      </c>
      <c r="C544" s="97" t="s">
        <v>46</v>
      </c>
      <c r="D544" s="99" t="s">
        <v>47</v>
      </c>
      <c r="E544" s="97" t="s">
        <v>419</v>
      </c>
      <c r="F544" s="100" t="s">
        <v>1092</v>
      </c>
      <c r="G544" s="101">
        <v>138.3</v>
      </c>
      <c r="H544" s="101">
        <v>138.3</v>
      </c>
      <c r="I544" s="101"/>
      <c r="J544" s="101"/>
      <c r="K544" s="101"/>
      <c r="L544" s="131" t="s">
        <v>1093</v>
      </c>
      <c r="M544" s="132" t="s">
        <v>1094</v>
      </c>
      <c r="N544" s="132" t="s">
        <v>460</v>
      </c>
      <c r="O544" s="133">
        <v>18</v>
      </c>
      <c r="P544" s="133">
        <v>13</v>
      </c>
      <c r="Q544" s="137">
        <v>0.3176</v>
      </c>
      <c r="R544" s="137">
        <v>0.1421</v>
      </c>
      <c r="S544" s="137">
        <v>0.1756</v>
      </c>
      <c r="T544" s="137">
        <v>1.3353</v>
      </c>
      <c r="U544" s="137">
        <v>0.6111</v>
      </c>
      <c r="V544" s="137">
        <v>0.7242</v>
      </c>
      <c r="W544" s="97" t="s">
        <v>484</v>
      </c>
      <c r="X544" s="47" t="s">
        <v>485</v>
      </c>
      <c r="Y544" s="97" t="s">
        <v>419</v>
      </c>
      <c r="Z544" s="131"/>
      <c r="AA544" s="131"/>
      <c r="AB544" s="131"/>
    </row>
    <row r="545" s="3" customFormat="1" ht="39" customHeight="1" spans="1:28">
      <c r="A545" s="27"/>
      <c r="B545" s="36" t="s">
        <v>1095</v>
      </c>
      <c r="C545" s="37"/>
      <c r="D545" s="37"/>
      <c r="E545" s="38"/>
      <c r="F545" s="78"/>
      <c r="G545" s="79">
        <f t="shared" ref="G545:I545" si="103">G546+G547</f>
        <v>405</v>
      </c>
      <c r="H545" s="79">
        <f t="shared" si="103"/>
        <v>150</v>
      </c>
      <c r="I545" s="79">
        <f t="shared" si="103"/>
        <v>255</v>
      </c>
      <c r="J545" s="79">
        <f t="shared" ref="J545:V545" si="104">J546+J547</f>
        <v>0</v>
      </c>
      <c r="K545" s="79">
        <f t="shared" si="104"/>
        <v>0</v>
      </c>
      <c r="L545" s="63"/>
      <c r="M545" s="63"/>
      <c r="N545" s="63"/>
      <c r="O545" s="63">
        <f t="shared" si="104"/>
        <v>284</v>
      </c>
      <c r="P545" s="63">
        <f t="shared" si="104"/>
        <v>226</v>
      </c>
      <c r="Q545" s="79">
        <f t="shared" si="104"/>
        <v>0.1237</v>
      </c>
      <c r="R545" s="79">
        <f t="shared" si="104"/>
        <v>0.052</v>
      </c>
      <c r="S545" s="79">
        <f t="shared" si="104"/>
        <v>0.0717</v>
      </c>
      <c r="T545" s="79">
        <f t="shared" si="104"/>
        <v>0.2605</v>
      </c>
      <c r="U545" s="79">
        <f t="shared" si="104"/>
        <v>0.1596</v>
      </c>
      <c r="V545" s="79">
        <f t="shared" si="104"/>
        <v>0.1009</v>
      </c>
      <c r="W545" s="85"/>
      <c r="X545" s="85"/>
      <c r="Y545" s="85"/>
      <c r="Z545" s="63"/>
      <c r="AA545" s="63"/>
      <c r="AB545" s="63"/>
    </row>
    <row r="546" s="5" customFormat="1" ht="94" customHeight="1" spans="1:28">
      <c r="A546" s="97">
        <v>1</v>
      </c>
      <c r="B546" s="98" t="s">
        <v>1096</v>
      </c>
      <c r="C546" s="97" t="s">
        <v>46</v>
      </c>
      <c r="D546" s="99" t="s">
        <v>47</v>
      </c>
      <c r="E546" s="97" t="s">
        <v>419</v>
      </c>
      <c r="F546" s="100" t="s">
        <v>1097</v>
      </c>
      <c r="G546" s="101">
        <v>150</v>
      </c>
      <c r="H546" s="101">
        <v>150</v>
      </c>
      <c r="I546" s="101"/>
      <c r="J546" s="101"/>
      <c r="K546" s="101"/>
      <c r="L546" s="131" t="s">
        <v>1098</v>
      </c>
      <c r="M546" s="97" t="s">
        <v>1099</v>
      </c>
      <c r="N546" s="97" t="s">
        <v>1100</v>
      </c>
      <c r="O546" s="133">
        <v>142</v>
      </c>
      <c r="P546" s="133">
        <v>113</v>
      </c>
      <c r="Q546" s="137">
        <f t="shared" ref="Q546:Q552" si="105">R546+S546</f>
        <v>0.0844</v>
      </c>
      <c r="R546" s="137">
        <v>0.0255</v>
      </c>
      <c r="S546" s="137">
        <v>0.0589</v>
      </c>
      <c r="T546" s="137">
        <f t="shared" ref="T546:T552" si="106">U546+V546</f>
        <v>0.1249</v>
      </c>
      <c r="U546" s="137">
        <v>0.0598</v>
      </c>
      <c r="V546" s="137">
        <v>0.0651</v>
      </c>
      <c r="W546" s="98" t="s">
        <v>52</v>
      </c>
      <c r="X546" s="47" t="s">
        <v>53</v>
      </c>
      <c r="Y546" s="98" t="s">
        <v>52</v>
      </c>
      <c r="Z546" s="131" t="s">
        <v>53</v>
      </c>
      <c r="AA546" s="131"/>
      <c r="AB546" s="131"/>
    </row>
    <row r="547" s="5" customFormat="1" ht="108" customHeight="1" spans="1:28">
      <c r="A547" s="97">
        <v>2</v>
      </c>
      <c r="B547" s="98" t="s">
        <v>1101</v>
      </c>
      <c r="C547" s="98" t="s">
        <v>46</v>
      </c>
      <c r="D547" s="98" t="s">
        <v>47</v>
      </c>
      <c r="E547" s="98" t="s">
        <v>419</v>
      </c>
      <c r="F547" s="100" t="s">
        <v>1102</v>
      </c>
      <c r="G547" s="101">
        <v>255</v>
      </c>
      <c r="H547" s="101"/>
      <c r="I547" s="101">
        <v>255</v>
      </c>
      <c r="J547" s="101"/>
      <c r="K547" s="101"/>
      <c r="L547" s="131" t="s">
        <v>1103</v>
      </c>
      <c r="M547" s="97" t="s">
        <v>1104</v>
      </c>
      <c r="N547" s="97" t="s">
        <v>1105</v>
      </c>
      <c r="O547" s="134">
        <v>142</v>
      </c>
      <c r="P547" s="134">
        <v>113</v>
      </c>
      <c r="Q547" s="137">
        <f t="shared" si="105"/>
        <v>0.0393</v>
      </c>
      <c r="R547" s="137">
        <v>0.0265</v>
      </c>
      <c r="S547" s="137">
        <v>0.0128</v>
      </c>
      <c r="T547" s="137">
        <f t="shared" si="106"/>
        <v>0.1356</v>
      </c>
      <c r="U547" s="137">
        <v>0.0998</v>
      </c>
      <c r="V547" s="137">
        <v>0.0358</v>
      </c>
      <c r="W547" s="98" t="s">
        <v>52</v>
      </c>
      <c r="X547" s="47" t="s">
        <v>53</v>
      </c>
      <c r="Y547" s="98" t="s">
        <v>52</v>
      </c>
      <c r="Z547" s="131" t="s">
        <v>53</v>
      </c>
      <c r="AA547" s="131"/>
      <c r="AB547" s="131"/>
    </row>
    <row r="548" s="3" customFormat="1" ht="39" customHeight="1" spans="1:28">
      <c r="A548" s="27"/>
      <c r="B548" s="36" t="s">
        <v>1106</v>
      </c>
      <c r="C548" s="37"/>
      <c r="D548" s="37"/>
      <c r="E548" s="38"/>
      <c r="F548" s="78"/>
      <c r="G548" s="79">
        <f t="shared" ref="G548:I548" si="107">G549+G585</f>
        <v>4427.91</v>
      </c>
      <c r="H548" s="79">
        <f t="shared" si="107"/>
        <v>0</v>
      </c>
      <c r="I548" s="79">
        <f t="shared" si="107"/>
        <v>4427.91</v>
      </c>
      <c r="J548" s="79">
        <f t="shared" ref="J548:V548" si="108">J549+J585</f>
        <v>0</v>
      </c>
      <c r="K548" s="79">
        <f t="shared" si="108"/>
        <v>0</v>
      </c>
      <c r="L548" s="63"/>
      <c r="M548" s="63"/>
      <c r="N548" s="63"/>
      <c r="O548" s="63">
        <f t="shared" si="108"/>
        <v>40</v>
      </c>
      <c r="P548" s="63">
        <f t="shared" si="108"/>
        <v>4</v>
      </c>
      <c r="Q548" s="79">
        <f t="shared" si="108"/>
        <v>0.8363</v>
      </c>
      <c r="R548" s="79">
        <f t="shared" si="108"/>
        <v>0.3449</v>
      </c>
      <c r="S548" s="79">
        <f t="shared" si="108"/>
        <v>0.4953</v>
      </c>
      <c r="T548" s="79">
        <f t="shared" si="108"/>
        <v>3.3099928</v>
      </c>
      <c r="U548" s="79">
        <f t="shared" si="108"/>
        <v>1.305692</v>
      </c>
      <c r="V548" s="79">
        <f t="shared" si="108"/>
        <v>2.0122008</v>
      </c>
      <c r="W548" s="85"/>
      <c r="X548" s="85"/>
      <c r="Y548" s="85"/>
      <c r="Z548" s="63"/>
      <c r="AA548" s="63"/>
      <c r="AB548" s="63"/>
    </row>
    <row r="549" s="4" customFormat="1" ht="72" customHeight="1" spans="1:28">
      <c r="A549" s="40"/>
      <c r="B549" s="102" t="s">
        <v>1107</v>
      </c>
      <c r="C549" s="40"/>
      <c r="D549" s="40"/>
      <c r="E549" s="45"/>
      <c r="F549" s="103" t="s">
        <v>1108</v>
      </c>
      <c r="G549" s="44">
        <f>SUM(G550:G584)</f>
        <v>4340.43</v>
      </c>
      <c r="H549" s="44"/>
      <c r="I549" s="44">
        <v>4340.43</v>
      </c>
      <c r="J549" s="44"/>
      <c r="K549" s="44"/>
      <c r="L549" s="57" t="s">
        <v>1109</v>
      </c>
      <c r="M549" s="41"/>
      <c r="N549" s="41"/>
      <c r="O549" s="70">
        <f t="shared" ref="O549:V549" si="109">SUM(O550:O584)</f>
        <v>35</v>
      </c>
      <c r="P549" s="70">
        <f t="shared" si="109"/>
        <v>0</v>
      </c>
      <c r="Q549" s="68">
        <f t="shared" si="109"/>
        <v>0.6853</v>
      </c>
      <c r="R549" s="68">
        <f t="shared" si="109"/>
        <v>0.3139</v>
      </c>
      <c r="S549" s="68">
        <f t="shared" si="109"/>
        <v>0.3753</v>
      </c>
      <c r="T549" s="68">
        <f t="shared" si="109"/>
        <v>2.7701928</v>
      </c>
      <c r="U549" s="68">
        <f t="shared" si="109"/>
        <v>1.181192</v>
      </c>
      <c r="V549" s="68">
        <f t="shared" si="109"/>
        <v>1.5969008</v>
      </c>
      <c r="W549" s="45"/>
      <c r="X549" s="45"/>
      <c r="Y549" s="45"/>
      <c r="Z549" s="57"/>
      <c r="AA549" s="57"/>
      <c r="AB549" s="57"/>
    </row>
    <row r="550" s="4" customFormat="1" ht="75" customHeight="1" spans="1:28">
      <c r="A550" s="47">
        <v>1</v>
      </c>
      <c r="B550" s="104" t="s">
        <v>1110</v>
      </c>
      <c r="C550" s="105" t="s">
        <v>1111</v>
      </c>
      <c r="D550" s="106" t="s">
        <v>1112</v>
      </c>
      <c r="E550" s="107" t="s">
        <v>1113</v>
      </c>
      <c r="F550" s="108">
        <v>0.35</v>
      </c>
      <c r="G550" s="44">
        <v>26.25</v>
      </c>
      <c r="H550" s="44"/>
      <c r="I550" s="44"/>
      <c r="J550" s="44"/>
      <c r="K550" s="44"/>
      <c r="L550" s="57"/>
      <c r="M550" s="51" t="s">
        <v>1114</v>
      </c>
      <c r="N550" s="51" t="s">
        <v>1115</v>
      </c>
      <c r="O550" s="42">
        <v>1</v>
      </c>
      <c r="P550" s="135"/>
      <c r="Q550" s="68">
        <f t="shared" si="105"/>
        <v>0.009</v>
      </c>
      <c r="R550" s="68">
        <v>0.0024</v>
      </c>
      <c r="S550" s="138">
        <v>0.0066</v>
      </c>
      <c r="T550" s="68">
        <f t="shared" si="106"/>
        <v>0.04114</v>
      </c>
      <c r="U550" s="68">
        <v>0.00864</v>
      </c>
      <c r="V550" s="138">
        <v>0.0325</v>
      </c>
      <c r="W550" s="47" t="s">
        <v>1116</v>
      </c>
      <c r="X550" s="47" t="s">
        <v>1117</v>
      </c>
      <c r="Y550" s="47" t="s">
        <v>1118</v>
      </c>
      <c r="Z550" s="57" t="s">
        <v>1119</v>
      </c>
      <c r="AA550" s="57"/>
      <c r="AB550" s="57"/>
    </row>
    <row r="551" s="4" customFormat="1" ht="80" customHeight="1" spans="1:28">
      <c r="A551" s="47">
        <v>2</v>
      </c>
      <c r="B551" s="109" t="s">
        <v>1120</v>
      </c>
      <c r="C551" s="105" t="s">
        <v>1111</v>
      </c>
      <c r="D551" s="106" t="s">
        <v>1112</v>
      </c>
      <c r="E551" s="107" t="s">
        <v>1121</v>
      </c>
      <c r="F551" s="108">
        <v>1.8</v>
      </c>
      <c r="G551" s="44">
        <v>135</v>
      </c>
      <c r="H551" s="44"/>
      <c r="I551" s="44"/>
      <c r="J551" s="44"/>
      <c r="K551" s="44"/>
      <c r="L551" s="57"/>
      <c r="M551" s="51" t="s">
        <v>1114</v>
      </c>
      <c r="N551" s="51" t="s">
        <v>1115</v>
      </c>
      <c r="O551" s="42">
        <v>1</v>
      </c>
      <c r="P551" s="135"/>
      <c r="Q551" s="68">
        <f t="shared" si="105"/>
        <v>0.0155</v>
      </c>
      <c r="R551" s="68">
        <v>0.0058</v>
      </c>
      <c r="S551" s="138">
        <v>0.0097</v>
      </c>
      <c r="T551" s="68">
        <f t="shared" si="106"/>
        <v>0.06188</v>
      </c>
      <c r="U551" s="68">
        <v>0.02088</v>
      </c>
      <c r="V551" s="138">
        <v>0.041</v>
      </c>
      <c r="W551" s="47" t="s">
        <v>1116</v>
      </c>
      <c r="X551" s="47" t="s">
        <v>1117</v>
      </c>
      <c r="Y551" s="47" t="s">
        <v>1118</v>
      </c>
      <c r="Z551" s="57" t="s">
        <v>1119</v>
      </c>
      <c r="AA551" s="57"/>
      <c r="AB551" s="57"/>
    </row>
    <row r="552" s="4" customFormat="1" ht="88" customHeight="1" spans="1:28">
      <c r="A552" s="47">
        <v>3</v>
      </c>
      <c r="B552" s="109" t="s">
        <v>1122</v>
      </c>
      <c r="C552" s="105" t="s">
        <v>1111</v>
      </c>
      <c r="D552" s="106" t="s">
        <v>1112</v>
      </c>
      <c r="E552" s="107" t="s">
        <v>1123</v>
      </c>
      <c r="F552" s="110">
        <v>0.72</v>
      </c>
      <c r="G552" s="44">
        <v>54</v>
      </c>
      <c r="H552" s="44"/>
      <c r="I552" s="44"/>
      <c r="J552" s="44"/>
      <c r="K552" s="44"/>
      <c r="L552" s="57"/>
      <c r="M552" s="51" t="s">
        <v>1114</v>
      </c>
      <c r="N552" s="51" t="s">
        <v>1115</v>
      </c>
      <c r="O552" s="42">
        <v>1</v>
      </c>
      <c r="P552" s="135"/>
      <c r="Q552" s="68">
        <f t="shared" si="105"/>
        <v>0.0217</v>
      </c>
      <c r="R552" s="68">
        <v>0.0141</v>
      </c>
      <c r="S552" s="138">
        <v>0.0076</v>
      </c>
      <c r="T552" s="68">
        <f t="shared" si="106"/>
        <v>0.051</v>
      </c>
      <c r="U552" s="68">
        <v>0.0383</v>
      </c>
      <c r="V552" s="138">
        <v>0.0127</v>
      </c>
      <c r="W552" s="47" t="s">
        <v>1116</v>
      </c>
      <c r="X552" s="47" t="s">
        <v>1117</v>
      </c>
      <c r="Y552" s="47" t="s">
        <v>1118</v>
      </c>
      <c r="Z552" s="57" t="s">
        <v>1119</v>
      </c>
      <c r="AA552" s="57"/>
      <c r="AB552" s="57"/>
    </row>
    <row r="553" s="4" customFormat="1" ht="63" customHeight="1" spans="1:28">
      <c r="A553" s="47">
        <v>4</v>
      </c>
      <c r="B553" s="109" t="s">
        <v>1124</v>
      </c>
      <c r="C553" s="105" t="s">
        <v>1111</v>
      </c>
      <c r="D553" s="106" t="s">
        <v>1112</v>
      </c>
      <c r="E553" s="107" t="s">
        <v>1125</v>
      </c>
      <c r="F553" s="108">
        <v>1.5</v>
      </c>
      <c r="G553" s="44">
        <v>112.5</v>
      </c>
      <c r="H553" s="44"/>
      <c r="I553" s="44"/>
      <c r="J553" s="44"/>
      <c r="K553" s="44"/>
      <c r="L553" s="57"/>
      <c r="M553" s="51" t="s">
        <v>1114</v>
      </c>
      <c r="N553" s="51" t="s">
        <v>1115</v>
      </c>
      <c r="O553" s="42">
        <v>1</v>
      </c>
      <c r="P553" s="135"/>
      <c r="Q553" s="68">
        <v>0.0392</v>
      </c>
      <c r="R553" s="68">
        <v>0.0124</v>
      </c>
      <c r="S553" s="138">
        <v>0.0268</v>
      </c>
      <c r="T553" s="68">
        <v>0.1483</v>
      </c>
      <c r="U553" s="68">
        <v>0.0536</v>
      </c>
      <c r="V553" s="138">
        <v>0.0947</v>
      </c>
      <c r="W553" s="47" t="s">
        <v>1116</v>
      </c>
      <c r="X553" s="47" t="s">
        <v>1117</v>
      </c>
      <c r="Y553" s="47" t="s">
        <v>1118</v>
      </c>
      <c r="Z553" s="57" t="s">
        <v>1119</v>
      </c>
      <c r="AA553" s="57"/>
      <c r="AB553" s="57"/>
    </row>
    <row r="554" s="4" customFormat="1" ht="63" customHeight="1" spans="1:28">
      <c r="A554" s="47">
        <v>5</v>
      </c>
      <c r="B554" s="109" t="s">
        <v>1126</v>
      </c>
      <c r="C554" s="105" t="s">
        <v>1111</v>
      </c>
      <c r="D554" s="106" t="s">
        <v>1112</v>
      </c>
      <c r="E554" s="111" t="s">
        <v>1127</v>
      </c>
      <c r="F554" s="112">
        <v>5</v>
      </c>
      <c r="G554" s="44">
        <v>275</v>
      </c>
      <c r="H554" s="44"/>
      <c r="I554" s="44"/>
      <c r="J554" s="44"/>
      <c r="K554" s="44"/>
      <c r="L554" s="57"/>
      <c r="M554" s="51" t="s">
        <v>1114</v>
      </c>
      <c r="N554" s="51" t="s">
        <v>1115</v>
      </c>
      <c r="O554" s="82">
        <v>1</v>
      </c>
      <c r="P554" s="136"/>
      <c r="Q554" s="68">
        <f t="shared" ref="Q554:Q559" si="110">R554+S554</f>
        <v>0.0392</v>
      </c>
      <c r="R554" s="68">
        <v>0.0124</v>
      </c>
      <c r="S554" s="138">
        <v>0.0268</v>
      </c>
      <c r="T554" s="68">
        <f t="shared" ref="T554:T559" si="111">U554+V554</f>
        <v>0.1483</v>
      </c>
      <c r="U554" s="68">
        <v>0.0536</v>
      </c>
      <c r="V554" s="138">
        <v>0.0947</v>
      </c>
      <c r="W554" s="47" t="s">
        <v>1116</v>
      </c>
      <c r="X554" s="47" t="s">
        <v>1117</v>
      </c>
      <c r="Y554" s="47" t="s">
        <v>1118</v>
      </c>
      <c r="Z554" s="57" t="s">
        <v>1119</v>
      </c>
      <c r="AA554" s="57"/>
      <c r="AB554" s="57"/>
    </row>
    <row r="555" s="4" customFormat="1" ht="63" customHeight="1" spans="1:28">
      <c r="A555" s="47">
        <v>6</v>
      </c>
      <c r="B555" s="109" t="s">
        <v>1128</v>
      </c>
      <c r="C555" s="105" t="s">
        <v>1111</v>
      </c>
      <c r="D555" s="106" t="s">
        <v>1112</v>
      </c>
      <c r="E555" s="111" t="s">
        <v>1129</v>
      </c>
      <c r="F555" s="113">
        <v>2.3</v>
      </c>
      <c r="G555" s="44">
        <v>172.5</v>
      </c>
      <c r="H555" s="44"/>
      <c r="I555" s="44"/>
      <c r="J555" s="44"/>
      <c r="K555" s="44"/>
      <c r="L555" s="57"/>
      <c r="M555" s="51" t="s">
        <v>1114</v>
      </c>
      <c r="N555" s="51" t="s">
        <v>1115</v>
      </c>
      <c r="O555" s="82">
        <v>1</v>
      </c>
      <c r="P555" s="136"/>
      <c r="Q555" s="68">
        <v>0.0099</v>
      </c>
      <c r="R555" s="68">
        <v>0.0075</v>
      </c>
      <c r="S555" s="138">
        <v>0.0024</v>
      </c>
      <c r="T555" s="68">
        <v>0.0335</v>
      </c>
      <c r="U555" s="68">
        <v>0.0224</v>
      </c>
      <c r="V555" s="138">
        <v>0.0111</v>
      </c>
      <c r="W555" s="47" t="s">
        <v>1116</v>
      </c>
      <c r="X555" s="47" t="s">
        <v>1117</v>
      </c>
      <c r="Y555" s="47" t="s">
        <v>1118</v>
      </c>
      <c r="Z555" s="57" t="s">
        <v>1119</v>
      </c>
      <c r="AA555" s="57"/>
      <c r="AB555" s="57"/>
    </row>
    <row r="556" s="4" customFormat="1" ht="63" customHeight="1" spans="1:28">
      <c r="A556" s="47">
        <v>7</v>
      </c>
      <c r="B556" s="109" t="s">
        <v>1130</v>
      </c>
      <c r="C556" s="105" t="s">
        <v>1111</v>
      </c>
      <c r="D556" s="106" t="s">
        <v>1112</v>
      </c>
      <c r="E556" s="111" t="s">
        <v>1131</v>
      </c>
      <c r="F556" s="113">
        <v>1</v>
      </c>
      <c r="G556" s="44">
        <v>75</v>
      </c>
      <c r="H556" s="44"/>
      <c r="I556" s="44"/>
      <c r="J556" s="44"/>
      <c r="K556" s="44"/>
      <c r="L556" s="57"/>
      <c r="M556" s="51" t="s">
        <v>1114</v>
      </c>
      <c r="N556" s="51" t="s">
        <v>1115</v>
      </c>
      <c r="O556" s="82">
        <v>1</v>
      </c>
      <c r="P556" s="136"/>
      <c r="Q556" s="68">
        <f t="shared" si="110"/>
        <v>0.0193</v>
      </c>
      <c r="R556" s="68">
        <v>0.0039</v>
      </c>
      <c r="S556" s="138">
        <v>0.0154</v>
      </c>
      <c r="T556" s="68">
        <f t="shared" si="111"/>
        <v>0.0649</v>
      </c>
      <c r="U556" s="68">
        <v>0.0142</v>
      </c>
      <c r="V556" s="138">
        <v>0.0507</v>
      </c>
      <c r="W556" s="47" t="s">
        <v>1116</v>
      </c>
      <c r="X556" s="47" t="s">
        <v>1117</v>
      </c>
      <c r="Y556" s="47" t="s">
        <v>1118</v>
      </c>
      <c r="Z556" s="57" t="s">
        <v>1119</v>
      </c>
      <c r="AA556" s="57"/>
      <c r="AB556" s="57"/>
    </row>
    <row r="557" s="4" customFormat="1" ht="63" customHeight="1" spans="1:28">
      <c r="A557" s="47">
        <v>8</v>
      </c>
      <c r="B557" s="109" t="s">
        <v>1132</v>
      </c>
      <c r="C557" s="106" t="s">
        <v>1111</v>
      </c>
      <c r="D557" s="106" t="s">
        <v>1112</v>
      </c>
      <c r="E557" s="111" t="s">
        <v>1133</v>
      </c>
      <c r="F557" s="113">
        <v>3</v>
      </c>
      <c r="G557" s="44">
        <v>133</v>
      </c>
      <c r="H557" s="44"/>
      <c r="I557" s="44"/>
      <c r="J557" s="44"/>
      <c r="K557" s="44"/>
      <c r="L557" s="57"/>
      <c r="M557" s="51" t="s">
        <v>1114</v>
      </c>
      <c r="N557" s="51" t="s">
        <v>1115</v>
      </c>
      <c r="O557" s="82">
        <v>1</v>
      </c>
      <c r="P557" s="136"/>
      <c r="Q557" s="68">
        <f t="shared" si="110"/>
        <v>0.0259</v>
      </c>
      <c r="R557" s="138">
        <v>0.0121</v>
      </c>
      <c r="S557" s="68">
        <v>0.0138</v>
      </c>
      <c r="T557" s="138">
        <f t="shared" si="111"/>
        <v>0.1004412</v>
      </c>
      <c r="U557" s="68">
        <v>0.045738</v>
      </c>
      <c r="V557" s="138">
        <v>0.0547032</v>
      </c>
      <c r="W557" s="47" t="s">
        <v>1116</v>
      </c>
      <c r="X557" s="47" t="s">
        <v>1117</v>
      </c>
      <c r="Y557" s="47" t="s">
        <v>1118</v>
      </c>
      <c r="Z557" s="57" t="s">
        <v>1119</v>
      </c>
      <c r="AA557" s="57"/>
      <c r="AB557" s="57"/>
    </row>
    <row r="558" s="4" customFormat="1" ht="63" customHeight="1" spans="1:28">
      <c r="A558" s="47">
        <v>9</v>
      </c>
      <c r="B558" s="109" t="s">
        <v>1134</v>
      </c>
      <c r="C558" s="106" t="s">
        <v>1111</v>
      </c>
      <c r="D558" s="106" t="s">
        <v>1112</v>
      </c>
      <c r="E558" s="111" t="s">
        <v>1135</v>
      </c>
      <c r="F558" s="113">
        <v>1.1</v>
      </c>
      <c r="G558" s="44">
        <v>82.5</v>
      </c>
      <c r="H558" s="44"/>
      <c r="I558" s="44"/>
      <c r="J558" s="44"/>
      <c r="K558" s="44"/>
      <c r="L558" s="57"/>
      <c r="M558" s="51" t="s">
        <v>1114</v>
      </c>
      <c r="N558" s="51" t="s">
        <v>1115</v>
      </c>
      <c r="O558" s="82">
        <v>1</v>
      </c>
      <c r="P558" s="136"/>
      <c r="Q558" s="68">
        <f t="shared" si="110"/>
        <v>0.0296</v>
      </c>
      <c r="R558" s="138">
        <v>0.028</v>
      </c>
      <c r="S558" s="68">
        <v>0.0016</v>
      </c>
      <c r="T558" s="138">
        <f t="shared" si="111"/>
        <v>0.1064</v>
      </c>
      <c r="U558" s="68">
        <v>0.1008</v>
      </c>
      <c r="V558" s="138">
        <v>0.0056</v>
      </c>
      <c r="W558" s="47" t="s">
        <v>1116</v>
      </c>
      <c r="X558" s="47" t="s">
        <v>1117</v>
      </c>
      <c r="Y558" s="47" t="s">
        <v>1118</v>
      </c>
      <c r="Z558" s="57" t="s">
        <v>1119</v>
      </c>
      <c r="AA558" s="57"/>
      <c r="AB558" s="57"/>
    </row>
    <row r="559" s="4" customFormat="1" ht="63" customHeight="1" spans="1:28">
      <c r="A559" s="47">
        <v>10</v>
      </c>
      <c r="B559" s="109" t="s">
        <v>1136</v>
      </c>
      <c r="C559" s="106" t="s">
        <v>1111</v>
      </c>
      <c r="D559" s="106" t="s">
        <v>1112</v>
      </c>
      <c r="E559" s="111" t="s">
        <v>1137</v>
      </c>
      <c r="F559" s="114">
        <v>1.85</v>
      </c>
      <c r="G559" s="44">
        <v>138.75</v>
      </c>
      <c r="H559" s="44"/>
      <c r="I559" s="44"/>
      <c r="J559" s="44"/>
      <c r="K559" s="44"/>
      <c r="L559" s="57"/>
      <c r="M559" s="51" t="s">
        <v>1114</v>
      </c>
      <c r="N559" s="51" t="s">
        <v>1115</v>
      </c>
      <c r="O559" s="82">
        <v>1</v>
      </c>
      <c r="P559" s="136"/>
      <c r="Q559" s="68">
        <f t="shared" si="110"/>
        <v>0.0153</v>
      </c>
      <c r="R559" s="68">
        <v>0.0066</v>
      </c>
      <c r="S559" s="138">
        <v>0.0087</v>
      </c>
      <c r="T559" s="68">
        <f t="shared" si="111"/>
        <v>0.067</v>
      </c>
      <c r="U559" s="68">
        <v>0.023</v>
      </c>
      <c r="V559" s="138">
        <v>0.044</v>
      </c>
      <c r="W559" s="47" t="s">
        <v>1116</v>
      </c>
      <c r="X559" s="47" t="s">
        <v>1117</v>
      </c>
      <c r="Y559" s="47" t="s">
        <v>1118</v>
      </c>
      <c r="Z559" s="57" t="s">
        <v>1119</v>
      </c>
      <c r="AA559" s="57"/>
      <c r="AB559" s="57"/>
    </row>
    <row r="560" s="4" customFormat="1" ht="63" customHeight="1" spans="1:28">
      <c r="A560" s="47">
        <v>11</v>
      </c>
      <c r="B560" s="109" t="s">
        <v>1138</v>
      </c>
      <c r="C560" s="106" t="s">
        <v>1111</v>
      </c>
      <c r="D560" s="106" t="s">
        <v>1112</v>
      </c>
      <c r="E560" s="105" t="s">
        <v>1139</v>
      </c>
      <c r="F560" s="113">
        <v>0.86</v>
      </c>
      <c r="G560" s="44">
        <v>20.5</v>
      </c>
      <c r="H560" s="44"/>
      <c r="I560" s="44"/>
      <c r="J560" s="44"/>
      <c r="K560" s="44"/>
      <c r="L560" s="57"/>
      <c r="M560" s="51" t="s">
        <v>1114</v>
      </c>
      <c r="N560" s="51" t="s">
        <v>1115</v>
      </c>
      <c r="O560" s="82">
        <v>1</v>
      </c>
      <c r="P560" s="136"/>
      <c r="Q560" s="68">
        <v>0.0311</v>
      </c>
      <c r="R560" s="68">
        <v>0.01</v>
      </c>
      <c r="S560" s="138">
        <v>0.0211</v>
      </c>
      <c r="T560" s="68">
        <v>0.1235</v>
      </c>
      <c r="U560" s="68">
        <v>0.045</v>
      </c>
      <c r="V560" s="138">
        <v>0.0864</v>
      </c>
      <c r="W560" s="47" t="s">
        <v>1116</v>
      </c>
      <c r="X560" s="47" t="s">
        <v>1117</v>
      </c>
      <c r="Y560" s="47" t="s">
        <v>1118</v>
      </c>
      <c r="Z560" s="57" t="s">
        <v>1119</v>
      </c>
      <c r="AA560" s="57"/>
      <c r="AB560" s="57"/>
    </row>
    <row r="561" s="4" customFormat="1" ht="63" customHeight="1" spans="1:28">
      <c r="A561" s="47">
        <v>12</v>
      </c>
      <c r="B561" s="109" t="s">
        <v>1140</v>
      </c>
      <c r="C561" s="106" t="s">
        <v>1111</v>
      </c>
      <c r="D561" s="106" t="s">
        <v>1141</v>
      </c>
      <c r="E561" s="105" t="s">
        <v>1142</v>
      </c>
      <c r="F561" s="115">
        <v>1.1</v>
      </c>
      <c r="G561" s="44">
        <v>72</v>
      </c>
      <c r="H561" s="44"/>
      <c r="I561" s="44"/>
      <c r="J561" s="44"/>
      <c r="K561" s="44"/>
      <c r="L561" s="57"/>
      <c r="M561" s="51" t="s">
        <v>1114</v>
      </c>
      <c r="N561" s="51" t="s">
        <v>1115</v>
      </c>
      <c r="O561" s="82">
        <v>1</v>
      </c>
      <c r="P561" s="136"/>
      <c r="Q561" s="68">
        <f t="shared" ref="Q561:Q573" si="112">R561+S561</f>
        <v>0.0296</v>
      </c>
      <c r="R561" s="138">
        <v>0.028</v>
      </c>
      <c r="S561" s="68">
        <v>0.0016</v>
      </c>
      <c r="T561" s="138">
        <f t="shared" ref="T561:T575" si="113">U561+V561</f>
        <v>0.1064</v>
      </c>
      <c r="U561" s="68">
        <v>0.1008</v>
      </c>
      <c r="V561" s="138">
        <v>0.0056</v>
      </c>
      <c r="W561" s="47" t="s">
        <v>1116</v>
      </c>
      <c r="X561" s="47" t="s">
        <v>1117</v>
      </c>
      <c r="Y561" s="47" t="s">
        <v>1118</v>
      </c>
      <c r="Z561" s="57" t="s">
        <v>1119</v>
      </c>
      <c r="AA561" s="57"/>
      <c r="AB561" s="57"/>
    </row>
    <row r="562" s="4" customFormat="1" ht="63" customHeight="1" spans="1:28">
      <c r="A562" s="47">
        <v>13</v>
      </c>
      <c r="B562" s="109" t="s">
        <v>1143</v>
      </c>
      <c r="C562" s="106" t="s">
        <v>1111</v>
      </c>
      <c r="D562" s="106" t="s">
        <v>1112</v>
      </c>
      <c r="E562" s="116" t="s">
        <v>1144</v>
      </c>
      <c r="F562" s="113">
        <v>0.75</v>
      </c>
      <c r="G562" s="44">
        <v>34.25</v>
      </c>
      <c r="H562" s="44"/>
      <c r="I562" s="44"/>
      <c r="J562" s="44"/>
      <c r="K562" s="44"/>
      <c r="L562" s="57"/>
      <c r="M562" s="51" t="s">
        <v>1114</v>
      </c>
      <c r="N562" s="51" t="s">
        <v>1115</v>
      </c>
      <c r="O562" s="82">
        <v>1</v>
      </c>
      <c r="P562" s="136"/>
      <c r="Q562" s="68">
        <f t="shared" si="112"/>
        <v>0.0673</v>
      </c>
      <c r="R562" s="68">
        <v>0.054</v>
      </c>
      <c r="S562" s="138">
        <v>0.0133</v>
      </c>
      <c r="T562" s="68">
        <f t="shared" si="113"/>
        <v>0.2638</v>
      </c>
      <c r="U562" s="68">
        <v>0.1944</v>
      </c>
      <c r="V562" s="138">
        <v>0.0694</v>
      </c>
      <c r="W562" s="47" t="s">
        <v>1116</v>
      </c>
      <c r="X562" s="47" t="s">
        <v>1117</v>
      </c>
      <c r="Y562" s="47" t="s">
        <v>1118</v>
      </c>
      <c r="Z562" s="57" t="s">
        <v>1119</v>
      </c>
      <c r="AA562" s="57"/>
      <c r="AB562" s="57"/>
    </row>
    <row r="563" s="4" customFormat="1" ht="63" customHeight="1" spans="1:28">
      <c r="A563" s="47">
        <v>14</v>
      </c>
      <c r="B563" s="109" t="s">
        <v>1145</v>
      </c>
      <c r="C563" s="106" t="s">
        <v>1111</v>
      </c>
      <c r="D563" s="106" t="s">
        <v>1112</v>
      </c>
      <c r="E563" s="116" t="s">
        <v>1146</v>
      </c>
      <c r="F563" s="117">
        <v>0.2</v>
      </c>
      <c r="G563" s="44">
        <v>16</v>
      </c>
      <c r="H563" s="44"/>
      <c r="I563" s="44"/>
      <c r="J563" s="44"/>
      <c r="K563" s="44"/>
      <c r="L563" s="57"/>
      <c r="M563" s="51" t="s">
        <v>1114</v>
      </c>
      <c r="N563" s="51" t="s">
        <v>1115</v>
      </c>
      <c r="O563" s="82">
        <v>1</v>
      </c>
      <c r="P563" s="136"/>
      <c r="Q563" s="68">
        <f t="shared" si="112"/>
        <v>0.0135</v>
      </c>
      <c r="R563" s="68">
        <v>0.005</v>
      </c>
      <c r="S563" s="138">
        <v>0.0085</v>
      </c>
      <c r="T563" s="68">
        <f t="shared" si="113"/>
        <v>0.052594</v>
      </c>
      <c r="U563" s="68">
        <v>0.0189</v>
      </c>
      <c r="V563" s="138">
        <v>0.033694</v>
      </c>
      <c r="W563" s="47" t="s">
        <v>1116</v>
      </c>
      <c r="X563" s="47" t="s">
        <v>1117</v>
      </c>
      <c r="Y563" s="47" t="s">
        <v>1118</v>
      </c>
      <c r="Z563" s="57" t="s">
        <v>1119</v>
      </c>
      <c r="AA563" s="57"/>
      <c r="AB563" s="57"/>
    </row>
    <row r="564" s="4" customFormat="1" ht="63" customHeight="1" spans="1:28">
      <c r="A564" s="47">
        <v>15</v>
      </c>
      <c r="B564" s="109" t="s">
        <v>1147</v>
      </c>
      <c r="C564" s="106" t="s">
        <v>1111</v>
      </c>
      <c r="D564" s="106" t="s">
        <v>1112</v>
      </c>
      <c r="E564" s="111" t="s">
        <v>1148</v>
      </c>
      <c r="F564" s="113">
        <v>3.7</v>
      </c>
      <c r="G564" s="44">
        <v>165.5</v>
      </c>
      <c r="H564" s="44"/>
      <c r="I564" s="44"/>
      <c r="J564" s="44"/>
      <c r="K564" s="44"/>
      <c r="L564" s="57"/>
      <c r="M564" s="51" t="s">
        <v>1114</v>
      </c>
      <c r="N564" s="51" t="s">
        <v>1115</v>
      </c>
      <c r="O564" s="82">
        <v>1</v>
      </c>
      <c r="P564" s="136"/>
      <c r="Q564" s="68">
        <f t="shared" si="112"/>
        <v>0.0183</v>
      </c>
      <c r="R564" s="68">
        <v>0.0047</v>
      </c>
      <c r="S564" s="138">
        <v>0.0136</v>
      </c>
      <c r="T564" s="68">
        <f t="shared" si="113"/>
        <v>0.0716764</v>
      </c>
      <c r="U564" s="68">
        <v>0.017766</v>
      </c>
      <c r="V564" s="138">
        <v>0.0539104</v>
      </c>
      <c r="W564" s="47" t="s">
        <v>1116</v>
      </c>
      <c r="X564" s="47" t="s">
        <v>1117</v>
      </c>
      <c r="Y564" s="47" t="s">
        <v>1118</v>
      </c>
      <c r="Z564" s="57" t="s">
        <v>1119</v>
      </c>
      <c r="AA564" s="57"/>
      <c r="AB564" s="57"/>
    </row>
    <row r="565" s="4" customFormat="1" ht="63" customHeight="1" spans="1:28">
      <c r="A565" s="47">
        <v>16</v>
      </c>
      <c r="B565" s="118" t="s">
        <v>1149</v>
      </c>
      <c r="C565" s="119" t="s">
        <v>1111</v>
      </c>
      <c r="D565" s="119" t="s">
        <v>1112</v>
      </c>
      <c r="E565" s="120" t="s">
        <v>1150</v>
      </c>
      <c r="F565" s="121">
        <v>0.4</v>
      </c>
      <c r="G565" s="44">
        <v>16</v>
      </c>
      <c r="H565" s="44"/>
      <c r="I565" s="44"/>
      <c r="J565" s="44"/>
      <c r="K565" s="44"/>
      <c r="L565" s="57"/>
      <c r="M565" s="51" t="s">
        <v>1114</v>
      </c>
      <c r="N565" s="51" t="s">
        <v>1115</v>
      </c>
      <c r="O565" s="82">
        <v>1</v>
      </c>
      <c r="P565" s="136"/>
      <c r="Q565" s="68">
        <f t="shared" si="112"/>
        <v>0.0272</v>
      </c>
      <c r="R565" s="68">
        <v>0.0078</v>
      </c>
      <c r="S565" s="138">
        <v>0.0194</v>
      </c>
      <c r="T565" s="68">
        <f t="shared" si="113"/>
        <v>0.111888</v>
      </c>
      <c r="U565" s="68">
        <v>0.02808</v>
      </c>
      <c r="V565" s="138">
        <v>0.083808</v>
      </c>
      <c r="W565" s="47" t="s">
        <v>1116</v>
      </c>
      <c r="X565" s="47" t="s">
        <v>1117</v>
      </c>
      <c r="Y565" s="47" t="s">
        <v>1118</v>
      </c>
      <c r="Z565" s="57" t="s">
        <v>1119</v>
      </c>
      <c r="AA565" s="57"/>
      <c r="AB565" s="57"/>
    </row>
    <row r="566" s="4" customFormat="1" ht="63" customHeight="1" spans="1:28">
      <c r="A566" s="47">
        <v>17</v>
      </c>
      <c r="B566" s="109" t="s">
        <v>1151</v>
      </c>
      <c r="C566" s="106" t="s">
        <v>1111</v>
      </c>
      <c r="D566" s="106" t="s">
        <v>1112</v>
      </c>
      <c r="E566" s="111" t="s">
        <v>1152</v>
      </c>
      <c r="F566" s="113">
        <v>0.67</v>
      </c>
      <c r="G566" s="44">
        <v>30.25</v>
      </c>
      <c r="H566" s="44"/>
      <c r="I566" s="44"/>
      <c r="J566" s="44"/>
      <c r="K566" s="44"/>
      <c r="L566" s="57"/>
      <c r="M566" s="51" t="s">
        <v>1114</v>
      </c>
      <c r="N566" s="51" t="s">
        <v>1115</v>
      </c>
      <c r="O566" s="82">
        <v>1</v>
      </c>
      <c r="P566" s="136"/>
      <c r="Q566" s="68">
        <f t="shared" si="112"/>
        <v>0.025</v>
      </c>
      <c r="R566" s="68">
        <v>0.0125</v>
      </c>
      <c r="S566" s="138">
        <v>0.0125</v>
      </c>
      <c r="T566" s="68">
        <f t="shared" si="113"/>
        <v>0.1</v>
      </c>
      <c r="U566" s="68">
        <v>0.05</v>
      </c>
      <c r="V566" s="138">
        <v>0.05</v>
      </c>
      <c r="W566" s="47" t="s">
        <v>1116</v>
      </c>
      <c r="X566" s="47" t="s">
        <v>1117</v>
      </c>
      <c r="Y566" s="47" t="s">
        <v>1118</v>
      </c>
      <c r="Z566" s="57" t="s">
        <v>1119</v>
      </c>
      <c r="AA566" s="57"/>
      <c r="AB566" s="57"/>
    </row>
    <row r="567" s="4" customFormat="1" ht="72" customHeight="1" spans="1:28">
      <c r="A567" s="47">
        <v>18</v>
      </c>
      <c r="B567" s="109" t="s">
        <v>1153</v>
      </c>
      <c r="C567" s="106" t="s">
        <v>1111</v>
      </c>
      <c r="D567" s="106" t="s">
        <v>1112</v>
      </c>
      <c r="E567" s="111" t="s">
        <v>1154</v>
      </c>
      <c r="F567" s="113">
        <v>3</v>
      </c>
      <c r="G567" s="44">
        <v>225</v>
      </c>
      <c r="H567" s="44"/>
      <c r="I567" s="44"/>
      <c r="J567" s="44"/>
      <c r="K567" s="44"/>
      <c r="L567" s="57"/>
      <c r="M567" s="51" t="s">
        <v>1114</v>
      </c>
      <c r="N567" s="51" t="s">
        <v>1115</v>
      </c>
      <c r="O567" s="82">
        <v>1</v>
      </c>
      <c r="P567" s="136"/>
      <c r="Q567" s="68">
        <f t="shared" si="112"/>
        <v>0.0102</v>
      </c>
      <c r="R567" s="68">
        <v>0.0068</v>
      </c>
      <c r="S567" s="138">
        <v>0.0034</v>
      </c>
      <c r="T567" s="68">
        <f t="shared" si="113"/>
        <v>0.039168</v>
      </c>
      <c r="U567" s="68">
        <v>0.02448</v>
      </c>
      <c r="V567" s="138">
        <v>0.014688</v>
      </c>
      <c r="W567" s="47" t="s">
        <v>1116</v>
      </c>
      <c r="X567" s="47" t="s">
        <v>1117</v>
      </c>
      <c r="Y567" s="47" t="s">
        <v>1118</v>
      </c>
      <c r="Z567" s="57" t="s">
        <v>1119</v>
      </c>
      <c r="AA567" s="57"/>
      <c r="AB567" s="57"/>
    </row>
    <row r="568" s="4" customFormat="1" ht="69" customHeight="1" spans="1:28">
      <c r="A568" s="47">
        <v>19</v>
      </c>
      <c r="B568" s="109" t="s">
        <v>1155</v>
      </c>
      <c r="C568" s="106" t="s">
        <v>1111</v>
      </c>
      <c r="D568" s="106" t="s">
        <v>1112</v>
      </c>
      <c r="E568" s="111" t="s">
        <v>1156</v>
      </c>
      <c r="F568" s="113">
        <v>0.7</v>
      </c>
      <c r="G568" s="44">
        <v>52.5</v>
      </c>
      <c r="H568" s="44"/>
      <c r="I568" s="44"/>
      <c r="J568" s="44"/>
      <c r="K568" s="44"/>
      <c r="L568" s="57"/>
      <c r="M568" s="51" t="s">
        <v>1114</v>
      </c>
      <c r="N568" s="51" t="s">
        <v>1115</v>
      </c>
      <c r="O568" s="82">
        <v>1</v>
      </c>
      <c r="P568" s="136"/>
      <c r="Q568" s="68">
        <f t="shared" si="112"/>
        <v>0.0062</v>
      </c>
      <c r="R568" s="68">
        <v>0.0022</v>
      </c>
      <c r="S568" s="138">
        <v>0.004</v>
      </c>
      <c r="T568" s="68">
        <f t="shared" si="113"/>
        <v>0.0379</v>
      </c>
      <c r="U568" s="68">
        <v>0.0059</v>
      </c>
      <c r="V568" s="138">
        <v>0.032</v>
      </c>
      <c r="W568" s="47" t="s">
        <v>1116</v>
      </c>
      <c r="X568" s="47" t="s">
        <v>1117</v>
      </c>
      <c r="Y568" s="47" t="s">
        <v>1118</v>
      </c>
      <c r="Z568" s="57" t="s">
        <v>1119</v>
      </c>
      <c r="AA568" s="57"/>
      <c r="AB568" s="57"/>
    </row>
    <row r="569" s="4" customFormat="1" ht="67" customHeight="1" spans="1:28">
      <c r="A569" s="47">
        <v>20</v>
      </c>
      <c r="B569" s="109" t="s">
        <v>1157</v>
      </c>
      <c r="C569" s="106" t="s">
        <v>1111</v>
      </c>
      <c r="D569" s="106" t="s">
        <v>1112</v>
      </c>
      <c r="E569" s="105" t="s">
        <v>1158</v>
      </c>
      <c r="F569" s="122">
        <v>3.4</v>
      </c>
      <c r="G569" s="44">
        <v>199</v>
      </c>
      <c r="H569" s="44"/>
      <c r="I569" s="44"/>
      <c r="J569" s="44"/>
      <c r="K569" s="44"/>
      <c r="L569" s="57"/>
      <c r="M569" s="51" t="s">
        <v>1114</v>
      </c>
      <c r="N569" s="51" t="s">
        <v>1115</v>
      </c>
      <c r="O569" s="82">
        <v>1</v>
      </c>
      <c r="P569" s="136"/>
      <c r="Q569" s="68">
        <f t="shared" si="112"/>
        <v>0.0197</v>
      </c>
      <c r="R569" s="68">
        <v>0.0046</v>
      </c>
      <c r="S569" s="138">
        <v>0.0151</v>
      </c>
      <c r="T569" s="68">
        <f t="shared" si="113"/>
        <v>0.0772444</v>
      </c>
      <c r="U569" s="68">
        <v>0.017388</v>
      </c>
      <c r="V569" s="138">
        <v>0.0598564</v>
      </c>
      <c r="W569" s="47" t="s">
        <v>1116</v>
      </c>
      <c r="X569" s="47" t="s">
        <v>1117</v>
      </c>
      <c r="Y569" s="47" t="s">
        <v>1118</v>
      </c>
      <c r="Z569" s="57" t="s">
        <v>1119</v>
      </c>
      <c r="AA569" s="57"/>
      <c r="AB569" s="57"/>
    </row>
    <row r="570" s="4" customFormat="1" ht="63" customHeight="1" spans="1:28">
      <c r="A570" s="47">
        <v>21</v>
      </c>
      <c r="B570" s="109" t="s">
        <v>1159</v>
      </c>
      <c r="C570" s="106" t="s">
        <v>1111</v>
      </c>
      <c r="D570" s="106" t="s">
        <v>1112</v>
      </c>
      <c r="E570" s="107" t="s">
        <v>1160</v>
      </c>
      <c r="F570" s="123">
        <v>2.7</v>
      </c>
      <c r="G570" s="44">
        <v>202.5</v>
      </c>
      <c r="H570" s="44"/>
      <c r="I570" s="44"/>
      <c r="J570" s="44"/>
      <c r="K570" s="44"/>
      <c r="L570" s="57"/>
      <c r="M570" s="51" t="s">
        <v>1114</v>
      </c>
      <c r="N570" s="51" t="s">
        <v>1115</v>
      </c>
      <c r="O570" s="82">
        <v>1</v>
      </c>
      <c r="P570" s="136"/>
      <c r="Q570" s="68">
        <f t="shared" si="112"/>
        <v>0.0442</v>
      </c>
      <c r="R570" s="68">
        <v>0.012</v>
      </c>
      <c r="S570" s="138">
        <v>0.0322</v>
      </c>
      <c r="T570" s="68">
        <f t="shared" si="113"/>
        <v>0.1730008</v>
      </c>
      <c r="U570" s="68">
        <v>0.04536</v>
      </c>
      <c r="V570" s="138">
        <v>0.1276408</v>
      </c>
      <c r="W570" s="47" t="s">
        <v>1116</v>
      </c>
      <c r="X570" s="47" t="s">
        <v>1117</v>
      </c>
      <c r="Y570" s="47" t="s">
        <v>1118</v>
      </c>
      <c r="Z570" s="57" t="s">
        <v>1119</v>
      </c>
      <c r="AA570" s="57"/>
      <c r="AB570" s="57"/>
    </row>
    <row r="571" s="4" customFormat="1" ht="63" customHeight="1" spans="1:28">
      <c r="A571" s="47">
        <v>22</v>
      </c>
      <c r="B571" s="109" t="s">
        <v>1161</v>
      </c>
      <c r="C571" s="106" t="s">
        <v>1111</v>
      </c>
      <c r="D571" s="106" t="s">
        <v>1112</v>
      </c>
      <c r="E571" s="111" t="s">
        <v>1162</v>
      </c>
      <c r="F571" s="124">
        <v>2.8</v>
      </c>
      <c r="G571" s="44">
        <v>150</v>
      </c>
      <c r="H571" s="44"/>
      <c r="I571" s="44"/>
      <c r="J571" s="44"/>
      <c r="K571" s="44"/>
      <c r="L571" s="57"/>
      <c r="M571" s="51" t="s">
        <v>1114</v>
      </c>
      <c r="N571" s="51" t="s">
        <v>1115</v>
      </c>
      <c r="O571" s="82">
        <v>1</v>
      </c>
      <c r="P571" s="82"/>
      <c r="Q571" s="68">
        <f t="shared" si="112"/>
        <v>0.0202</v>
      </c>
      <c r="R571" s="68">
        <v>0.0115</v>
      </c>
      <c r="S571" s="68">
        <v>0.0087</v>
      </c>
      <c r="T571" s="68">
        <f t="shared" si="113"/>
        <v>0.0485</v>
      </c>
      <c r="U571" s="68">
        <v>0.0358</v>
      </c>
      <c r="V571" s="68">
        <v>0.0127</v>
      </c>
      <c r="W571" s="47" t="s">
        <v>1116</v>
      </c>
      <c r="X571" s="47" t="s">
        <v>1117</v>
      </c>
      <c r="Y571" s="47" t="s">
        <v>1118</v>
      </c>
      <c r="Z571" s="57" t="s">
        <v>1119</v>
      </c>
      <c r="AA571" s="57"/>
      <c r="AB571" s="57"/>
    </row>
    <row r="572" s="4" customFormat="1" ht="63" customHeight="1" spans="1:28">
      <c r="A572" s="47">
        <v>23</v>
      </c>
      <c r="B572" s="125" t="s">
        <v>1163</v>
      </c>
      <c r="C572" s="106" t="s">
        <v>1111</v>
      </c>
      <c r="D572" s="106" t="s">
        <v>1112</v>
      </c>
      <c r="E572" s="105" t="s">
        <v>1164</v>
      </c>
      <c r="F572" s="126">
        <v>4.23</v>
      </c>
      <c r="G572" s="44">
        <v>230.68</v>
      </c>
      <c r="H572" s="44"/>
      <c r="I572" s="44"/>
      <c r="J572" s="44"/>
      <c r="K572" s="44"/>
      <c r="L572" s="57"/>
      <c r="M572" s="51" t="s">
        <v>1114</v>
      </c>
      <c r="N572" s="51" t="s">
        <v>1115</v>
      </c>
      <c r="O572" s="82">
        <v>1</v>
      </c>
      <c r="P572" s="82"/>
      <c r="Q572" s="68">
        <f t="shared" si="112"/>
        <v>0.009</v>
      </c>
      <c r="R572" s="68">
        <v>0.0024</v>
      </c>
      <c r="S572" s="138">
        <v>0.0066</v>
      </c>
      <c r="T572" s="68">
        <f t="shared" si="113"/>
        <v>0.04114</v>
      </c>
      <c r="U572" s="68">
        <v>0.00864</v>
      </c>
      <c r="V572" s="138">
        <v>0.0325</v>
      </c>
      <c r="W572" s="47" t="s">
        <v>1116</v>
      </c>
      <c r="X572" s="47" t="s">
        <v>1117</v>
      </c>
      <c r="Y572" s="47" t="s">
        <v>1118</v>
      </c>
      <c r="Z572" s="57" t="s">
        <v>1119</v>
      </c>
      <c r="AA572" s="57"/>
      <c r="AB572" s="57"/>
    </row>
    <row r="573" s="4" customFormat="1" ht="63" customHeight="1" spans="1:28">
      <c r="A573" s="47">
        <v>24</v>
      </c>
      <c r="B573" s="127" t="s">
        <v>1165</v>
      </c>
      <c r="C573" s="106" t="s">
        <v>1111</v>
      </c>
      <c r="D573" s="106" t="s">
        <v>1112</v>
      </c>
      <c r="E573" s="105" t="s">
        <v>1166</v>
      </c>
      <c r="F573" s="122">
        <v>2</v>
      </c>
      <c r="G573" s="44">
        <v>150</v>
      </c>
      <c r="H573" s="44"/>
      <c r="I573" s="44"/>
      <c r="J573" s="44"/>
      <c r="K573" s="44"/>
      <c r="L573" s="57"/>
      <c r="M573" s="51" t="s">
        <v>1114</v>
      </c>
      <c r="N573" s="51" t="s">
        <v>1115</v>
      </c>
      <c r="O573" s="82">
        <v>1</v>
      </c>
      <c r="P573" s="136"/>
      <c r="Q573" s="68">
        <f t="shared" si="112"/>
        <v>0.0231</v>
      </c>
      <c r="R573" s="68">
        <v>0.0093</v>
      </c>
      <c r="S573" s="138">
        <v>0.0138</v>
      </c>
      <c r="T573" s="68">
        <f t="shared" si="113"/>
        <v>0.1284</v>
      </c>
      <c r="U573" s="68">
        <v>0.0337</v>
      </c>
      <c r="V573" s="138">
        <v>0.0947</v>
      </c>
      <c r="W573" s="47" t="s">
        <v>1116</v>
      </c>
      <c r="X573" s="47" t="s">
        <v>1117</v>
      </c>
      <c r="Y573" s="47" t="s">
        <v>1118</v>
      </c>
      <c r="Z573" s="57" t="s">
        <v>1119</v>
      </c>
      <c r="AA573" s="57"/>
      <c r="AB573" s="57"/>
    </row>
    <row r="574" s="4" customFormat="1" ht="63" customHeight="1" spans="1:28">
      <c r="A574" s="47">
        <v>25</v>
      </c>
      <c r="B574" s="109" t="s">
        <v>1167</v>
      </c>
      <c r="C574" s="106" t="s">
        <v>1111</v>
      </c>
      <c r="D574" s="106" t="s">
        <v>1112</v>
      </c>
      <c r="E574" s="111" t="s">
        <v>1168</v>
      </c>
      <c r="F574" s="122">
        <v>2.2</v>
      </c>
      <c r="G574" s="44">
        <v>165</v>
      </c>
      <c r="H574" s="44"/>
      <c r="I574" s="44"/>
      <c r="J574" s="44"/>
      <c r="K574" s="44"/>
      <c r="L574" s="57"/>
      <c r="M574" s="51" t="s">
        <v>1114</v>
      </c>
      <c r="N574" s="51" t="s">
        <v>1115</v>
      </c>
      <c r="O574" s="60">
        <v>1</v>
      </c>
      <c r="P574" s="136"/>
      <c r="Q574" s="68">
        <v>0.0021</v>
      </c>
      <c r="R574" s="68">
        <v>0.0015</v>
      </c>
      <c r="S574" s="138">
        <v>0.0006</v>
      </c>
      <c r="T574" s="68">
        <f t="shared" si="113"/>
        <v>0.01114</v>
      </c>
      <c r="U574" s="68">
        <v>0.00864</v>
      </c>
      <c r="V574" s="138">
        <v>0.0025</v>
      </c>
      <c r="W574" s="47" t="s">
        <v>1116</v>
      </c>
      <c r="X574" s="47" t="s">
        <v>1117</v>
      </c>
      <c r="Y574" s="47" t="s">
        <v>1118</v>
      </c>
      <c r="Z574" s="57" t="s">
        <v>1119</v>
      </c>
      <c r="AA574" s="57"/>
      <c r="AB574" s="57"/>
    </row>
    <row r="575" s="4" customFormat="1" ht="63" customHeight="1" spans="1:28">
      <c r="A575" s="47">
        <v>26</v>
      </c>
      <c r="B575" s="109" t="s">
        <v>1169</v>
      </c>
      <c r="C575" s="106" t="s">
        <v>1111</v>
      </c>
      <c r="D575" s="106" t="s">
        <v>1112</v>
      </c>
      <c r="E575" s="105" t="s">
        <v>1154</v>
      </c>
      <c r="F575" s="128">
        <v>2.2</v>
      </c>
      <c r="G575" s="44">
        <v>165</v>
      </c>
      <c r="H575" s="44"/>
      <c r="I575" s="44"/>
      <c r="J575" s="44"/>
      <c r="K575" s="44"/>
      <c r="L575" s="57"/>
      <c r="M575" s="51" t="s">
        <v>1114</v>
      </c>
      <c r="N575" s="51" t="s">
        <v>1115</v>
      </c>
      <c r="O575" s="60">
        <v>1</v>
      </c>
      <c r="P575" s="136"/>
      <c r="Q575" s="68">
        <v>0.0021</v>
      </c>
      <c r="R575" s="68">
        <v>0.0046</v>
      </c>
      <c r="S575" s="68">
        <v>0.0014</v>
      </c>
      <c r="T575" s="68">
        <f t="shared" si="113"/>
        <v>0.0162</v>
      </c>
      <c r="U575" s="68">
        <v>0.0107</v>
      </c>
      <c r="V575" s="138">
        <v>0.0055</v>
      </c>
      <c r="W575" s="47" t="s">
        <v>1116</v>
      </c>
      <c r="X575" s="47" t="s">
        <v>1117</v>
      </c>
      <c r="Y575" s="47" t="s">
        <v>1118</v>
      </c>
      <c r="Z575" s="57" t="s">
        <v>1119</v>
      </c>
      <c r="AA575" s="57"/>
      <c r="AB575" s="57"/>
    </row>
    <row r="576" s="4" customFormat="1" ht="63" customHeight="1" spans="1:28">
      <c r="A576" s="47">
        <v>27</v>
      </c>
      <c r="B576" s="118" t="s">
        <v>1170</v>
      </c>
      <c r="C576" s="119" t="s">
        <v>1111</v>
      </c>
      <c r="D576" s="119" t="s">
        <v>1112</v>
      </c>
      <c r="E576" s="129" t="s">
        <v>1171</v>
      </c>
      <c r="F576" s="130">
        <v>1.5</v>
      </c>
      <c r="G576" s="44">
        <v>112.5</v>
      </c>
      <c r="H576" s="44"/>
      <c r="I576" s="44"/>
      <c r="J576" s="44"/>
      <c r="K576" s="44"/>
      <c r="L576" s="57"/>
      <c r="M576" s="51" t="s">
        <v>1114</v>
      </c>
      <c r="N576" s="51" t="s">
        <v>1115</v>
      </c>
      <c r="O576" s="136">
        <v>1</v>
      </c>
      <c r="P576" s="82"/>
      <c r="Q576" s="68">
        <v>0.0182</v>
      </c>
      <c r="R576" s="68">
        <v>0.0066</v>
      </c>
      <c r="S576" s="138">
        <v>0.0116</v>
      </c>
      <c r="T576" s="68">
        <v>0.0877</v>
      </c>
      <c r="U576" s="68">
        <v>0.0348</v>
      </c>
      <c r="V576" s="138">
        <v>0.0529</v>
      </c>
      <c r="W576" s="47" t="s">
        <v>1116</v>
      </c>
      <c r="X576" s="47" t="s">
        <v>1117</v>
      </c>
      <c r="Y576" s="47" t="s">
        <v>1118</v>
      </c>
      <c r="Z576" s="57" t="s">
        <v>1119</v>
      </c>
      <c r="AA576" s="57"/>
      <c r="AB576" s="57"/>
    </row>
    <row r="577" s="4" customFormat="1" ht="63" customHeight="1" spans="1:28">
      <c r="A577" s="47">
        <v>28</v>
      </c>
      <c r="B577" s="140" t="s">
        <v>1172</v>
      </c>
      <c r="C577" s="119" t="s">
        <v>46</v>
      </c>
      <c r="D577" s="119" t="s">
        <v>1112</v>
      </c>
      <c r="E577" s="129" t="s">
        <v>1173</v>
      </c>
      <c r="F577" s="141">
        <v>1.1</v>
      </c>
      <c r="G577" s="44">
        <v>82.5</v>
      </c>
      <c r="H577" s="44"/>
      <c r="I577" s="44"/>
      <c r="J577" s="44"/>
      <c r="K577" s="44"/>
      <c r="L577" s="57"/>
      <c r="M577" s="51" t="s">
        <v>1114</v>
      </c>
      <c r="N577" s="51" t="s">
        <v>1115</v>
      </c>
      <c r="O577" s="136">
        <v>1</v>
      </c>
      <c r="P577" s="82"/>
      <c r="Q577" s="68">
        <v>0.0084</v>
      </c>
      <c r="R577" s="68">
        <v>0.0011</v>
      </c>
      <c r="S577" s="138">
        <v>0.0073</v>
      </c>
      <c r="T577" s="68">
        <v>0.047</v>
      </c>
      <c r="U577" s="68">
        <v>0.0062</v>
      </c>
      <c r="V577" s="138">
        <v>0.0408</v>
      </c>
      <c r="W577" s="47" t="s">
        <v>1116</v>
      </c>
      <c r="X577" s="47" t="s">
        <v>1117</v>
      </c>
      <c r="Y577" s="47" t="s">
        <v>1118</v>
      </c>
      <c r="Z577" s="57" t="s">
        <v>1119</v>
      </c>
      <c r="AA577" s="57"/>
      <c r="AB577" s="57"/>
    </row>
    <row r="578" s="4" customFormat="1" ht="63" customHeight="1" spans="1:28">
      <c r="A578" s="47">
        <v>29</v>
      </c>
      <c r="B578" s="140" t="s">
        <v>1174</v>
      </c>
      <c r="C578" s="119" t="s">
        <v>46</v>
      </c>
      <c r="D578" s="119" t="s">
        <v>1112</v>
      </c>
      <c r="E578" s="129" t="s">
        <v>1175</v>
      </c>
      <c r="F578" s="142">
        <v>1.65</v>
      </c>
      <c r="G578" s="44">
        <v>123.75</v>
      </c>
      <c r="H578" s="44"/>
      <c r="I578" s="44"/>
      <c r="J578" s="44"/>
      <c r="K578" s="44"/>
      <c r="L578" s="57"/>
      <c r="M578" s="51" t="s">
        <v>1114</v>
      </c>
      <c r="N578" s="51" t="s">
        <v>1115</v>
      </c>
      <c r="O578" s="136">
        <v>1</v>
      </c>
      <c r="P578" s="82"/>
      <c r="Q578" s="68">
        <v>0.0052</v>
      </c>
      <c r="R578" s="68">
        <v>0.0019</v>
      </c>
      <c r="S578" s="138">
        <v>0.0033</v>
      </c>
      <c r="T578" s="68">
        <v>0.0325</v>
      </c>
      <c r="U578" s="68">
        <v>0.012</v>
      </c>
      <c r="V578" s="138">
        <v>0.0205</v>
      </c>
      <c r="W578" s="47" t="s">
        <v>1116</v>
      </c>
      <c r="X578" s="47" t="s">
        <v>1117</v>
      </c>
      <c r="Y578" s="47" t="s">
        <v>1118</v>
      </c>
      <c r="Z578" s="57" t="s">
        <v>1119</v>
      </c>
      <c r="AA578" s="57"/>
      <c r="AB578" s="57"/>
    </row>
    <row r="579" s="4" customFormat="1" ht="63" customHeight="1" spans="1:28">
      <c r="A579" s="47">
        <v>30</v>
      </c>
      <c r="B579" s="140" t="s">
        <v>1176</v>
      </c>
      <c r="C579" s="119" t="s">
        <v>1111</v>
      </c>
      <c r="D579" s="119" t="s">
        <v>1112</v>
      </c>
      <c r="E579" s="129" t="s">
        <v>1177</v>
      </c>
      <c r="F579" s="141">
        <v>1.2</v>
      </c>
      <c r="G579" s="44">
        <v>90</v>
      </c>
      <c r="H579" s="44"/>
      <c r="I579" s="44"/>
      <c r="J579" s="44"/>
      <c r="K579" s="44"/>
      <c r="L579" s="57"/>
      <c r="M579" s="51" t="s">
        <v>1114</v>
      </c>
      <c r="N579" s="51" t="s">
        <v>1115</v>
      </c>
      <c r="O579" s="136">
        <v>1</v>
      </c>
      <c r="P579" s="82"/>
      <c r="Q579" s="68">
        <v>0.0115</v>
      </c>
      <c r="R579" s="68">
        <v>0.0046</v>
      </c>
      <c r="S579" s="138">
        <v>0.0069</v>
      </c>
      <c r="T579" s="68">
        <v>0.0698</v>
      </c>
      <c r="U579" s="68">
        <v>0.0286</v>
      </c>
      <c r="V579" s="138">
        <v>0.0412</v>
      </c>
      <c r="W579" s="47" t="s">
        <v>1116</v>
      </c>
      <c r="X579" s="47" t="s">
        <v>1117</v>
      </c>
      <c r="Y579" s="47" t="s">
        <v>1118</v>
      </c>
      <c r="Z579" s="57" t="s">
        <v>1119</v>
      </c>
      <c r="AA579" s="57"/>
      <c r="AB579" s="57"/>
    </row>
    <row r="580" s="4" customFormat="1" ht="63" customHeight="1" spans="1:28">
      <c r="A580" s="47">
        <v>31</v>
      </c>
      <c r="B580" s="140" t="s">
        <v>1178</v>
      </c>
      <c r="C580" s="119" t="s">
        <v>46</v>
      </c>
      <c r="D580" s="119" t="s">
        <v>1112</v>
      </c>
      <c r="E580" s="129" t="s">
        <v>1179</v>
      </c>
      <c r="F580" s="141">
        <v>1.3</v>
      </c>
      <c r="G580" s="44">
        <v>97.5</v>
      </c>
      <c r="H580" s="44"/>
      <c r="I580" s="44"/>
      <c r="J580" s="44"/>
      <c r="K580" s="44"/>
      <c r="L580" s="57"/>
      <c r="M580" s="51" t="s">
        <v>1114</v>
      </c>
      <c r="N580" s="51" t="s">
        <v>1115</v>
      </c>
      <c r="O580" s="71">
        <v>1</v>
      </c>
      <c r="P580" s="82"/>
      <c r="Q580" s="68">
        <f>R580+S580</f>
        <v>0.0274</v>
      </c>
      <c r="R580" s="68">
        <v>0.0033</v>
      </c>
      <c r="S580" s="68">
        <v>0.0241</v>
      </c>
      <c r="T580" s="66">
        <f>U580+V580</f>
        <v>0.10558</v>
      </c>
      <c r="U580" s="68">
        <v>0.01188</v>
      </c>
      <c r="V580" s="68">
        <v>0.0937</v>
      </c>
      <c r="W580" s="47" t="s">
        <v>1116</v>
      </c>
      <c r="X580" s="47" t="s">
        <v>1117</v>
      </c>
      <c r="Y580" s="47" t="s">
        <v>1118</v>
      </c>
      <c r="Z580" s="57" t="s">
        <v>1119</v>
      </c>
      <c r="AA580" s="57"/>
      <c r="AB580" s="57"/>
    </row>
    <row r="581" s="4" customFormat="1" ht="63" customHeight="1" spans="1:28">
      <c r="A581" s="47">
        <v>32</v>
      </c>
      <c r="B581" s="109" t="s">
        <v>1180</v>
      </c>
      <c r="C581" s="105" t="s">
        <v>1111</v>
      </c>
      <c r="D581" s="106" t="s">
        <v>1181</v>
      </c>
      <c r="E581" s="105" t="s">
        <v>1182</v>
      </c>
      <c r="F581" s="143">
        <v>4.8</v>
      </c>
      <c r="G581" s="44">
        <v>360</v>
      </c>
      <c r="H581" s="44"/>
      <c r="I581" s="44"/>
      <c r="J581" s="44"/>
      <c r="K581" s="44"/>
      <c r="L581" s="57"/>
      <c r="M581" s="51" t="s">
        <v>1183</v>
      </c>
      <c r="N581" s="51" t="s">
        <v>1115</v>
      </c>
      <c r="O581" s="136">
        <v>1</v>
      </c>
      <c r="P581" s="82"/>
      <c r="Q581" s="68">
        <v>0.0084</v>
      </c>
      <c r="R581" s="68">
        <v>0.0011</v>
      </c>
      <c r="S581" s="138">
        <v>0.0073</v>
      </c>
      <c r="T581" s="68">
        <v>0.047</v>
      </c>
      <c r="U581" s="68">
        <v>0.0062</v>
      </c>
      <c r="V581" s="138">
        <v>0.0408</v>
      </c>
      <c r="W581" s="47" t="s">
        <v>1116</v>
      </c>
      <c r="X581" s="47" t="s">
        <v>1117</v>
      </c>
      <c r="Y581" s="47" t="s">
        <v>1118</v>
      </c>
      <c r="Z581" s="57" t="s">
        <v>1119</v>
      </c>
      <c r="AA581" s="57"/>
      <c r="AB581" s="57"/>
    </row>
    <row r="582" s="4" customFormat="1" ht="63" customHeight="1" spans="1:28">
      <c r="A582" s="47">
        <v>33</v>
      </c>
      <c r="B582" s="109" t="s">
        <v>1184</v>
      </c>
      <c r="C582" s="105" t="s">
        <v>1111</v>
      </c>
      <c r="D582" s="106" t="s">
        <v>1181</v>
      </c>
      <c r="E582" s="105" t="s">
        <v>1185</v>
      </c>
      <c r="F582" s="144">
        <v>2.4</v>
      </c>
      <c r="G582" s="44">
        <v>120</v>
      </c>
      <c r="H582" s="44"/>
      <c r="I582" s="44"/>
      <c r="J582" s="44"/>
      <c r="K582" s="44"/>
      <c r="L582" s="57"/>
      <c r="M582" s="51" t="s">
        <v>1183</v>
      </c>
      <c r="N582" s="51" t="s">
        <v>1115</v>
      </c>
      <c r="O582" s="136">
        <v>1</v>
      </c>
      <c r="P582" s="82"/>
      <c r="Q582" s="68">
        <v>0.0052</v>
      </c>
      <c r="R582" s="68">
        <v>0.0019</v>
      </c>
      <c r="S582" s="138">
        <v>0.0033</v>
      </c>
      <c r="T582" s="68">
        <v>0.0325</v>
      </c>
      <c r="U582" s="68">
        <v>0.012</v>
      </c>
      <c r="V582" s="138">
        <v>0.0205</v>
      </c>
      <c r="W582" s="47" t="s">
        <v>1116</v>
      </c>
      <c r="X582" s="47" t="s">
        <v>1117</v>
      </c>
      <c r="Y582" s="47" t="s">
        <v>1118</v>
      </c>
      <c r="Z582" s="57" t="s">
        <v>1119</v>
      </c>
      <c r="AA582" s="57"/>
      <c r="AB582" s="57"/>
    </row>
    <row r="583" s="4" customFormat="1" ht="63" customHeight="1" spans="1:28">
      <c r="A583" s="47">
        <v>34</v>
      </c>
      <c r="B583" s="109" t="s">
        <v>1186</v>
      </c>
      <c r="C583" s="105" t="s">
        <v>1111</v>
      </c>
      <c r="D583" s="106" t="s">
        <v>1181</v>
      </c>
      <c r="E583" s="105" t="s">
        <v>1131</v>
      </c>
      <c r="F583" s="145">
        <v>1.3</v>
      </c>
      <c r="G583" s="44">
        <v>98</v>
      </c>
      <c r="H583" s="44"/>
      <c r="I583" s="44"/>
      <c r="J583" s="44"/>
      <c r="K583" s="44"/>
      <c r="L583" s="57"/>
      <c r="M583" s="51" t="s">
        <v>1183</v>
      </c>
      <c r="N583" s="51" t="s">
        <v>1115</v>
      </c>
      <c r="O583" s="136">
        <v>1</v>
      </c>
      <c r="P583" s="82"/>
      <c r="Q583" s="68">
        <v>0.0115</v>
      </c>
      <c r="R583" s="68">
        <v>0.0046</v>
      </c>
      <c r="S583" s="138">
        <v>0.0069</v>
      </c>
      <c r="T583" s="68">
        <v>0.0698</v>
      </c>
      <c r="U583" s="68">
        <v>0.0286</v>
      </c>
      <c r="V583" s="138">
        <v>0.0412</v>
      </c>
      <c r="W583" s="47" t="s">
        <v>1116</v>
      </c>
      <c r="X583" s="47" t="s">
        <v>1117</v>
      </c>
      <c r="Y583" s="47" t="s">
        <v>1118</v>
      </c>
      <c r="Z583" s="57" t="s">
        <v>1119</v>
      </c>
      <c r="AA583" s="57"/>
      <c r="AB583" s="57"/>
    </row>
    <row r="584" s="4" customFormat="1" ht="63" customHeight="1" spans="1:28">
      <c r="A584" s="47">
        <v>35</v>
      </c>
      <c r="B584" s="109" t="s">
        <v>1187</v>
      </c>
      <c r="C584" s="105" t="s">
        <v>1111</v>
      </c>
      <c r="D584" s="106" t="s">
        <v>1181</v>
      </c>
      <c r="E584" s="105" t="s">
        <v>1188</v>
      </c>
      <c r="F584" s="146">
        <v>2.1</v>
      </c>
      <c r="G584" s="44">
        <v>157.5</v>
      </c>
      <c r="H584" s="44"/>
      <c r="I584" s="44"/>
      <c r="J584" s="44"/>
      <c r="K584" s="44"/>
      <c r="L584" s="57"/>
      <c r="M584" s="51" t="s">
        <v>1183</v>
      </c>
      <c r="N584" s="51" t="s">
        <v>1115</v>
      </c>
      <c r="O584" s="169">
        <v>1</v>
      </c>
      <c r="P584" s="170"/>
      <c r="Q584" s="177">
        <f>R584+S584</f>
        <v>0.0161</v>
      </c>
      <c r="R584" s="178">
        <v>0.0067</v>
      </c>
      <c r="S584" s="178">
        <v>0.0094</v>
      </c>
      <c r="T584" s="179">
        <f>U584+V584</f>
        <v>0.0529</v>
      </c>
      <c r="U584" s="178">
        <v>0.0142</v>
      </c>
      <c r="V584" s="178">
        <v>0.0387</v>
      </c>
      <c r="W584" s="129" t="s">
        <v>1116</v>
      </c>
      <c r="X584" s="47" t="s">
        <v>1117</v>
      </c>
      <c r="Y584" s="129" t="s">
        <v>1118</v>
      </c>
      <c r="Z584" s="57" t="s">
        <v>1119</v>
      </c>
      <c r="AA584" s="57"/>
      <c r="AB584" s="57"/>
    </row>
    <row r="585" s="4" customFormat="1" ht="39" customHeight="1" spans="1:28">
      <c r="A585" s="147"/>
      <c r="B585" s="148" t="s">
        <v>1189</v>
      </c>
      <c r="C585" s="147"/>
      <c r="D585" s="149"/>
      <c r="E585" s="147"/>
      <c r="F585" s="150" t="s">
        <v>1190</v>
      </c>
      <c r="G585" s="44">
        <f t="shared" ref="G585:I585" si="114">G586</f>
        <v>87.48</v>
      </c>
      <c r="H585" s="44">
        <f t="shared" si="114"/>
        <v>0</v>
      </c>
      <c r="I585" s="44">
        <f t="shared" si="114"/>
        <v>87.48</v>
      </c>
      <c r="J585" s="44">
        <f t="shared" ref="J585:P585" si="115">J586</f>
        <v>0</v>
      </c>
      <c r="K585" s="44">
        <f t="shared" si="115"/>
        <v>0</v>
      </c>
      <c r="L585" s="57"/>
      <c r="M585" s="41"/>
      <c r="N585" s="41"/>
      <c r="O585" s="171">
        <f t="shared" si="115"/>
        <v>5</v>
      </c>
      <c r="P585" s="171">
        <f t="shared" si="115"/>
        <v>4</v>
      </c>
      <c r="Q585" s="68">
        <f t="shared" ref="Q585:Q589" si="116">Q586</f>
        <v>0.151</v>
      </c>
      <c r="R585" s="68">
        <f t="shared" ref="R585:V585" si="117">R586</f>
        <v>0.031</v>
      </c>
      <c r="S585" s="68">
        <f t="shared" si="117"/>
        <v>0.12</v>
      </c>
      <c r="T585" s="68">
        <f t="shared" si="117"/>
        <v>0.5398</v>
      </c>
      <c r="U585" s="68">
        <f t="shared" si="117"/>
        <v>0.1245</v>
      </c>
      <c r="V585" s="68">
        <f t="shared" si="117"/>
        <v>0.4153</v>
      </c>
      <c r="W585" s="45"/>
      <c r="X585" s="45"/>
      <c r="Y585" s="45"/>
      <c r="Z585" s="57"/>
      <c r="AA585" s="57"/>
      <c r="AB585" s="57"/>
    </row>
    <row r="586" s="4" customFormat="1" ht="74" customHeight="1" spans="1:28">
      <c r="A586" s="151">
        <v>1</v>
      </c>
      <c r="B586" s="77" t="s">
        <v>1191</v>
      </c>
      <c r="C586" s="47" t="s">
        <v>46</v>
      </c>
      <c r="D586" s="42" t="s">
        <v>47</v>
      </c>
      <c r="E586" s="47" t="s">
        <v>419</v>
      </c>
      <c r="F586" s="48" t="s">
        <v>1192</v>
      </c>
      <c r="G586" s="44">
        <v>87.48</v>
      </c>
      <c r="H586" s="44"/>
      <c r="I586" s="44">
        <v>87.48</v>
      </c>
      <c r="J586" s="44"/>
      <c r="K586" s="44"/>
      <c r="L586" s="57" t="s">
        <v>1193</v>
      </c>
      <c r="M586" s="51" t="s">
        <v>1194</v>
      </c>
      <c r="N586" s="51" t="s">
        <v>1195</v>
      </c>
      <c r="O586" s="83">
        <v>5</v>
      </c>
      <c r="P586" s="83">
        <v>4</v>
      </c>
      <c r="Q586" s="66">
        <f>R586+S586</f>
        <v>0.151</v>
      </c>
      <c r="R586" s="66">
        <v>0.031</v>
      </c>
      <c r="S586" s="66">
        <v>0.12</v>
      </c>
      <c r="T586" s="66">
        <f>U586+V586</f>
        <v>0.5398</v>
      </c>
      <c r="U586" s="66">
        <v>0.1245</v>
      </c>
      <c r="V586" s="66">
        <v>0.4153</v>
      </c>
      <c r="W586" s="47" t="s">
        <v>52</v>
      </c>
      <c r="X586" s="47" t="s">
        <v>53</v>
      </c>
      <c r="Y586" s="84" t="s">
        <v>419</v>
      </c>
      <c r="Z586" s="57"/>
      <c r="AA586" s="57"/>
      <c r="AB586" s="57"/>
    </row>
    <row r="587" s="3" customFormat="1" ht="39" customHeight="1" spans="1:28">
      <c r="A587" s="27"/>
      <c r="B587" s="33" t="s">
        <v>1196</v>
      </c>
      <c r="C587" s="34"/>
      <c r="D587" s="34"/>
      <c r="E587" s="35"/>
      <c r="F587" s="78"/>
      <c r="G587" s="79">
        <f t="shared" ref="G587:I587" si="118">G588</f>
        <v>4000</v>
      </c>
      <c r="H587" s="79">
        <f t="shared" si="118"/>
        <v>4000</v>
      </c>
      <c r="I587" s="79">
        <f t="shared" si="118"/>
        <v>0</v>
      </c>
      <c r="J587" s="79">
        <f t="shared" ref="J587:P587" si="119">J588</f>
        <v>0</v>
      </c>
      <c r="K587" s="79">
        <f t="shared" si="119"/>
        <v>0</v>
      </c>
      <c r="L587" s="63"/>
      <c r="M587" s="63"/>
      <c r="N587" s="63"/>
      <c r="O587" s="63">
        <f t="shared" si="119"/>
        <v>142</v>
      </c>
      <c r="P587" s="63">
        <f t="shared" si="119"/>
        <v>113</v>
      </c>
      <c r="Q587" s="79">
        <f t="shared" si="116"/>
        <v>1.54</v>
      </c>
      <c r="R587" s="79">
        <f t="shared" ref="R587:V587" si="120">R588</f>
        <v>1.54</v>
      </c>
      <c r="S587" s="79">
        <f t="shared" si="120"/>
        <v>0</v>
      </c>
      <c r="T587" s="79">
        <f t="shared" si="120"/>
        <v>6.16</v>
      </c>
      <c r="U587" s="79">
        <f t="shared" si="120"/>
        <v>6.16</v>
      </c>
      <c r="V587" s="79">
        <f t="shared" si="120"/>
        <v>0</v>
      </c>
      <c r="W587" s="85"/>
      <c r="X587" s="85"/>
      <c r="Y587" s="85"/>
      <c r="Z587" s="63"/>
      <c r="AA587" s="63"/>
      <c r="AB587" s="63"/>
    </row>
    <row r="588" s="4" customFormat="1" ht="68" customHeight="1" spans="1:28">
      <c r="A588" s="47">
        <v>1</v>
      </c>
      <c r="B588" s="152" t="s">
        <v>1197</v>
      </c>
      <c r="C588" s="47" t="s">
        <v>1198</v>
      </c>
      <c r="D588" s="42" t="s">
        <v>429</v>
      </c>
      <c r="E588" s="47" t="s">
        <v>1199</v>
      </c>
      <c r="F588" s="48" t="s">
        <v>1200</v>
      </c>
      <c r="G588" s="44">
        <v>4000</v>
      </c>
      <c r="H588" s="44">
        <v>4000</v>
      </c>
      <c r="I588" s="44"/>
      <c r="J588" s="44"/>
      <c r="K588" s="44"/>
      <c r="L588" s="57" t="s">
        <v>1201</v>
      </c>
      <c r="M588" s="51" t="s">
        <v>1202</v>
      </c>
      <c r="N588" s="51" t="s">
        <v>1203</v>
      </c>
      <c r="O588" s="59">
        <v>142</v>
      </c>
      <c r="P588" s="59">
        <v>113</v>
      </c>
      <c r="Q588" s="66">
        <v>1.54</v>
      </c>
      <c r="R588" s="66">
        <v>1.54</v>
      </c>
      <c r="S588" s="66"/>
      <c r="T588" s="66">
        <v>6.16</v>
      </c>
      <c r="U588" s="66">
        <v>6.16</v>
      </c>
      <c r="V588" s="66"/>
      <c r="W588" s="47" t="s">
        <v>1204</v>
      </c>
      <c r="X588" s="47" t="s">
        <v>1205</v>
      </c>
      <c r="Y588" s="47" t="s">
        <v>1206</v>
      </c>
      <c r="Z588" s="57" t="s">
        <v>1207</v>
      </c>
      <c r="AA588" s="57"/>
      <c r="AB588" s="57"/>
    </row>
    <row r="589" s="3" customFormat="1" ht="39" customHeight="1" spans="1:28">
      <c r="A589" s="27"/>
      <c r="B589" s="33" t="s">
        <v>1208</v>
      </c>
      <c r="C589" s="34"/>
      <c r="D589" s="34"/>
      <c r="E589" s="35"/>
      <c r="F589" s="78"/>
      <c r="G589" s="79">
        <f t="shared" ref="G589:I589" si="121">G590</f>
        <v>550</v>
      </c>
      <c r="H589" s="79">
        <f t="shared" si="121"/>
        <v>550</v>
      </c>
      <c r="I589" s="79">
        <f t="shared" si="121"/>
        <v>0</v>
      </c>
      <c r="J589" s="79">
        <f t="shared" ref="J589:P589" si="122">J590</f>
        <v>0</v>
      </c>
      <c r="K589" s="79">
        <f t="shared" si="122"/>
        <v>0</v>
      </c>
      <c r="L589" s="63"/>
      <c r="M589" s="63"/>
      <c r="N589" s="63"/>
      <c r="O589" s="63">
        <f t="shared" si="122"/>
        <v>4</v>
      </c>
      <c r="P589" s="63">
        <f t="shared" si="122"/>
        <v>1</v>
      </c>
      <c r="Q589" s="79">
        <f t="shared" si="116"/>
        <v>0.8144</v>
      </c>
      <c r="R589" s="79">
        <f t="shared" ref="R589:V589" si="123">R590</f>
        <v>0.0293</v>
      </c>
      <c r="S589" s="79">
        <f t="shared" si="123"/>
        <v>0.0651</v>
      </c>
      <c r="T589" s="79">
        <f t="shared" si="123"/>
        <v>0.374</v>
      </c>
      <c r="U589" s="79">
        <f t="shared" si="123"/>
        <v>0.1002</v>
      </c>
      <c r="V589" s="79">
        <f t="shared" si="123"/>
        <v>0.2738</v>
      </c>
      <c r="W589" s="85"/>
      <c r="X589" s="85"/>
      <c r="Y589" s="85"/>
      <c r="Z589" s="63"/>
      <c r="AA589" s="63"/>
      <c r="AB589" s="63"/>
    </row>
    <row r="590" s="4" customFormat="1" ht="63" customHeight="1" spans="1:28">
      <c r="A590" s="40" t="s">
        <v>1209</v>
      </c>
      <c r="B590" s="153" t="s">
        <v>1210</v>
      </c>
      <c r="C590" s="41"/>
      <c r="D590" s="92"/>
      <c r="E590" s="41"/>
      <c r="F590" s="43" t="s">
        <v>1211</v>
      </c>
      <c r="G590" s="44">
        <f>SUM(G591:G594)</f>
        <v>550</v>
      </c>
      <c r="H590" s="44">
        <v>550</v>
      </c>
      <c r="I590" s="44"/>
      <c r="J590" s="44"/>
      <c r="K590" s="44"/>
      <c r="L590" s="57" t="s">
        <v>1212</v>
      </c>
      <c r="M590" s="41"/>
      <c r="N590" s="41"/>
      <c r="O590" s="41">
        <f t="shared" ref="O590:V590" si="124">SUM(O591:O594)</f>
        <v>4</v>
      </c>
      <c r="P590" s="41">
        <f t="shared" si="124"/>
        <v>1</v>
      </c>
      <c r="Q590" s="66">
        <f t="shared" si="124"/>
        <v>0.8144</v>
      </c>
      <c r="R590" s="66">
        <f t="shared" si="124"/>
        <v>0.0293</v>
      </c>
      <c r="S590" s="66">
        <f t="shared" si="124"/>
        <v>0.0651</v>
      </c>
      <c r="T590" s="66">
        <f t="shared" si="124"/>
        <v>0.374</v>
      </c>
      <c r="U590" s="66">
        <f t="shared" si="124"/>
        <v>0.1002</v>
      </c>
      <c r="V590" s="66">
        <f t="shared" si="124"/>
        <v>0.2738</v>
      </c>
      <c r="W590" s="45"/>
      <c r="X590" s="45"/>
      <c r="Y590" s="45"/>
      <c r="Z590" s="57"/>
      <c r="AA590" s="57"/>
      <c r="AB590" s="57"/>
    </row>
    <row r="591" s="4" customFormat="1" ht="64" customHeight="1" spans="1:28">
      <c r="A591" s="154">
        <v>1</v>
      </c>
      <c r="B591" s="49" t="s">
        <v>1213</v>
      </c>
      <c r="C591" s="51" t="s">
        <v>46</v>
      </c>
      <c r="D591" s="51" t="s">
        <v>47</v>
      </c>
      <c r="E591" s="51" t="s">
        <v>1214</v>
      </c>
      <c r="F591" s="49" t="s">
        <v>1215</v>
      </c>
      <c r="G591" s="44">
        <v>150</v>
      </c>
      <c r="H591" s="44"/>
      <c r="I591" s="44"/>
      <c r="J591" s="44"/>
      <c r="K591" s="44"/>
      <c r="L591" s="57"/>
      <c r="M591" s="51" t="s">
        <v>1216</v>
      </c>
      <c r="N591" s="51" t="s">
        <v>1217</v>
      </c>
      <c r="O591" s="172">
        <v>2</v>
      </c>
      <c r="P591" s="172"/>
      <c r="Q591" s="180">
        <v>0.8</v>
      </c>
      <c r="R591" s="180">
        <v>0.026</v>
      </c>
      <c r="S591" s="180">
        <v>0.054</v>
      </c>
      <c r="T591" s="180">
        <v>0.303</v>
      </c>
      <c r="U591" s="180">
        <v>0.083</v>
      </c>
      <c r="V591" s="180">
        <v>0.22</v>
      </c>
      <c r="W591" s="51" t="s">
        <v>1218</v>
      </c>
      <c r="X591" s="51" t="s">
        <v>1219</v>
      </c>
      <c r="Y591" s="51" t="s">
        <v>80</v>
      </c>
      <c r="Z591" s="57" t="s">
        <v>82</v>
      </c>
      <c r="AA591" s="57"/>
      <c r="AB591" s="57"/>
    </row>
    <row r="592" s="4" customFormat="1" ht="76" customHeight="1" spans="1:28">
      <c r="A592" s="154">
        <v>2</v>
      </c>
      <c r="B592" s="49" t="s">
        <v>1220</v>
      </c>
      <c r="C592" s="51" t="s">
        <v>46</v>
      </c>
      <c r="D592" s="51" t="s">
        <v>47</v>
      </c>
      <c r="E592" s="51" t="s">
        <v>1221</v>
      </c>
      <c r="F592" s="48" t="s">
        <v>1222</v>
      </c>
      <c r="G592" s="44">
        <v>120</v>
      </c>
      <c r="H592" s="44"/>
      <c r="I592" s="44"/>
      <c r="J592" s="44"/>
      <c r="K592" s="44"/>
      <c r="L592" s="57"/>
      <c r="M592" s="47" t="s">
        <v>1223</v>
      </c>
      <c r="N592" s="74" t="s">
        <v>1224</v>
      </c>
      <c r="O592" s="173">
        <v>1</v>
      </c>
      <c r="P592" s="173"/>
      <c r="Q592" s="181">
        <v>0.001</v>
      </c>
      <c r="R592" s="181">
        <v>0.001</v>
      </c>
      <c r="S592" s="181">
        <v>0</v>
      </c>
      <c r="T592" s="181">
        <v>0.0043</v>
      </c>
      <c r="U592" s="181">
        <v>0.0043</v>
      </c>
      <c r="V592" s="181">
        <v>0</v>
      </c>
      <c r="W592" s="47" t="s">
        <v>1218</v>
      </c>
      <c r="X592" s="51" t="s">
        <v>1219</v>
      </c>
      <c r="Y592" s="47" t="s">
        <v>56</v>
      </c>
      <c r="Z592" s="57" t="s">
        <v>58</v>
      </c>
      <c r="AA592" s="57"/>
      <c r="AB592" s="57"/>
    </row>
    <row r="593" s="4" customFormat="1" ht="86" customHeight="1" spans="1:28">
      <c r="A593" s="154">
        <v>3</v>
      </c>
      <c r="B593" s="49" t="s">
        <v>1225</v>
      </c>
      <c r="C593" s="47" t="s">
        <v>46</v>
      </c>
      <c r="D593" s="51" t="s">
        <v>47</v>
      </c>
      <c r="E593" s="47" t="s">
        <v>1226</v>
      </c>
      <c r="F593" s="48" t="s">
        <v>1227</v>
      </c>
      <c r="G593" s="44">
        <v>140</v>
      </c>
      <c r="H593" s="44"/>
      <c r="I593" s="44"/>
      <c r="J593" s="44"/>
      <c r="K593" s="44"/>
      <c r="L593" s="57"/>
      <c r="M593" s="47" t="s">
        <v>1228</v>
      </c>
      <c r="N593" s="74" t="s">
        <v>1224</v>
      </c>
      <c r="O593" s="174">
        <v>1</v>
      </c>
      <c r="P593" s="154"/>
      <c r="Q593" s="180">
        <v>0.0124</v>
      </c>
      <c r="R593" s="180">
        <v>0.0013</v>
      </c>
      <c r="S593" s="180">
        <v>0.0111</v>
      </c>
      <c r="T593" s="180">
        <v>0.0624</v>
      </c>
      <c r="U593" s="180">
        <v>0.0086</v>
      </c>
      <c r="V593" s="180">
        <v>0.0538</v>
      </c>
      <c r="W593" s="47" t="s">
        <v>1218</v>
      </c>
      <c r="X593" s="51" t="s">
        <v>1219</v>
      </c>
      <c r="Y593" s="47" t="s">
        <v>72</v>
      </c>
      <c r="Z593" s="57" t="s">
        <v>74</v>
      </c>
      <c r="AA593" s="57"/>
      <c r="AB593" s="57"/>
    </row>
    <row r="594" s="4" customFormat="1" ht="72" customHeight="1" spans="1:28">
      <c r="A594" s="154">
        <v>4</v>
      </c>
      <c r="B594" s="155" t="s">
        <v>1229</v>
      </c>
      <c r="C594" s="156" t="s">
        <v>46</v>
      </c>
      <c r="D594" s="51" t="s">
        <v>47</v>
      </c>
      <c r="E594" s="156" t="s">
        <v>1230</v>
      </c>
      <c r="F594" s="155" t="s">
        <v>1231</v>
      </c>
      <c r="G594" s="44">
        <v>140</v>
      </c>
      <c r="H594" s="44"/>
      <c r="I594" s="44"/>
      <c r="J594" s="44"/>
      <c r="K594" s="44"/>
      <c r="L594" s="57"/>
      <c r="M594" s="47" t="s">
        <v>1228</v>
      </c>
      <c r="N594" s="74" t="s">
        <v>1224</v>
      </c>
      <c r="O594" s="173"/>
      <c r="P594" s="173">
        <v>1</v>
      </c>
      <c r="Q594" s="181">
        <v>0.001</v>
      </c>
      <c r="R594" s="181">
        <v>0.001</v>
      </c>
      <c r="S594" s="181">
        <v>0</v>
      </c>
      <c r="T594" s="181">
        <v>0.0043</v>
      </c>
      <c r="U594" s="181">
        <v>0.0043</v>
      </c>
      <c r="V594" s="181">
        <v>0</v>
      </c>
      <c r="W594" s="47" t="s">
        <v>1218</v>
      </c>
      <c r="X594" s="51" t="s">
        <v>1219</v>
      </c>
      <c r="Y594" s="156" t="s">
        <v>133</v>
      </c>
      <c r="Z594" s="57" t="s">
        <v>135</v>
      </c>
      <c r="AA594" s="57"/>
      <c r="AB594" s="57"/>
    </row>
    <row r="595" s="3" customFormat="1" ht="39" customHeight="1" spans="1:28">
      <c r="A595" s="27" t="s">
        <v>1232</v>
      </c>
      <c r="B595" s="28" t="s">
        <v>1233</v>
      </c>
      <c r="C595" s="29"/>
      <c r="D595" s="29"/>
      <c r="E595" s="30"/>
      <c r="F595" s="31"/>
      <c r="G595" s="32">
        <f t="shared" ref="G595:I595" si="125">G596+G607+G610+G612+G615+G617</f>
        <v>14398.8</v>
      </c>
      <c r="H595" s="32">
        <f t="shared" si="125"/>
        <v>11108.71</v>
      </c>
      <c r="I595" s="32">
        <f t="shared" si="125"/>
        <v>3290.09</v>
      </c>
      <c r="J595" s="32">
        <f t="shared" ref="J595:V595" si="126">J596+J607+J610+J612+J615+J617</f>
        <v>0</v>
      </c>
      <c r="K595" s="32">
        <f t="shared" si="126"/>
        <v>0</v>
      </c>
      <c r="L595" s="32"/>
      <c r="M595" s="56"/>
      <c r="N595" s="56"/>
      <c r="O595" s="56">
        <f t="shared" si="126"/>
        <v>115</v>
      </c>
      <c r="P595" s="56">
        <f t="shared" si="126"/>
        <v>90</v>
      </c>
      <c r="Q595" s="32">
        <f t="shared" si="126"/>
        <v>3.881</v>
      </c>
      <c r="R595" s="32">
        <f t="shared" si="126"/>
        <v>1.2856</v>
      </c>
      <c r="S595" s="32">
        <f t="shared" si="126"/>
        <v>2.6304</v>
      </c>
      <c r="T595" s="32">
        <f t="shared" si="126"/>
        <v>17.74033</v>
      </c>
      <c r="U595" s="32">
        <f t="shared" si="126"/>
        <v>5.75028</v>
      </c>
      <c r="V595" s="32">
        <f t="shared" si="126"/>
        <v>11.99005</v>
      </c>
      <c r="W595" s="63"/>
      <c r="X595" s="63"/>
      <c r="Y595" s="63"/>
      <c r="Z595" s="69"/>
      <c r="AA595" s="63"/>
      <c r="AB595" s="63"/>
    </row>
    <row r="596" s="3" customFormat="1" ht="39" customHeight="1" spans="1:28">
      <c r="A596" s="27"/>
      <c r="B596" s="33" t="s">
        <v>1234</v>
      </c>
      <c r="C596" s="34"/>
      <c r="D596" s="34"/>
      <c r="E596" s="35"/>
      <c r="F596" s="78"/>
      <c r="G596" s="79">
        <f t="shared" ref="G596:I596" si="127">G597</f>
        <v>1509.6</v>
      </c>
      <c r="H596" s="79">
        <f t="shared" si="127"/>
        <v>1509.6</v>
      </c>
      <c r="I596" s="79">
        <f t="shared" si="127"/>
        <v>0</v>
      </c>
      <c r="J596" s="79">
        <f t="shared" ref="J596:V596" si="128">J597</f>
        <v>0</v>
      </c>
      <c r="K596" s="79">
        <f t="shared" si="128"/>
        <v>0</v>
      </c>
      <c r="L596" s="63"/>
      <c r="M596" s="63"/>
      <c r="N596" s="63"/>
      <c r="O596" s="63">
        <f t="shared" si="128"/>
        <v>9</v>
      </c>
      <c r="P596" s="63">
        <f t="shared" si="128"/>
        <v>0</v>
      </c>
      <c r="Q596" s="79">
        <f t="shared" si="128"/>
        <v>0.2888</v>
      </c>
      <c r="R596" s="79">
        <f t="shared" si="128"/>
        <v>0.0675</v>
      </c>
      <c r="S596" s="79">
        <f t="shared" si="128"/>
        <v>0.2213</v>
      </c>
      <c r="T596" s="79">
        <f t="shared" si="128"/>
        <v>0.7221</v>
      </c>
      <c r="U596" s="79">
        <f t="shared" si="128"/>
        <v>0.1919</v>
      </c>
      <c r="V596" s="79">
        <f t="shared" si="128"/>
        <v>0.5302</v>
      </c>
      <c r="W596" s="85"/>
      <c r="X596" s="85"/>
      <c r="Y596" s="85"/>
      <c r="Z596" s="63"/>
      <c r="AA596" s="63"/>
      <c r="AB596" s="63"/>
    </row>
    <row r="597" s="4" customFormat="1" ht="63" customHeight="1" spans="1:28">
      <c r="A597" s="40" t="s">
        <v>1209</v>
      </c>
      <c r="B597" s="102" t="s">
        <v>1235</v>
      </c>
      <c r="C597" s="40"/>
      <c r="D597" s="40"/>
      <c r="E597" s="45"/>
      <c r="F597" s="157">
        <v>33.4</v>
      </c>
      <c r="G597" s="44">
        <f>SUM(G598:G606)</f>
        <v>1509.6</v>
      </c>
      <c r="H597" s="44">
        <v>1509.6</v>
      </c>
      <c r="I597" s="44"/>
      <c r="J597" s="44"/>
      <c r="K597" s="44"/>
      <c r="L597" s="57" t="s">
        <v>1236</v>
      </c>
      <c r="M597" s="41"/>
      <c r="N597" s="41"/>
      <c r="O597" s="70">
        <f t="shared" ref="O597:V597" si="129">SUM(O598:O606)</f>
        <v>9</v>
      </c>
      <c r="P597" s="70">
        <f t="shared" si="129"/>
        <v>0</v>
      </c>
      <c r="Q597" s="68">
        <f t="shared" si="129"/>
        <v>0.2888</v>
      </c>
      <c r="R597" s="68">
        <f t="shared" si="129"/>
        <v>0.0675</v>
      </c>
      <c r="S597" s="68">
        <f t="shared" si="129"/>
        <v>0.2213</v>
      </c>
      <c r="T597" s="68">
        <f t="shared" si="129"/>
        <v>0.7221</v>
      </c>
      <c r="U597" s="68">
        <f t="shared" si="129"/>
        <v>0.1919</v>
      </c>
      <c r="V597" s="68">
        <f t="shared" si="129"/>
        <v>0.5302</v>
      </c>
      <c r="W597" s="45"/>
      <c r="X597" s="45"/>
      <c r="Y597" s="45"/>
      <c r="Z597" s="57"/>
      <c r="AA597" s="57"/>
      <c r="AB597" s="57"/>
    </row>
    <row r="598" s="4" customFormat="1" ht="61" customHeight="1" spans="1:28">
      <c r="A598" s="82">
        <v>1</v>
      </c>
      <c r="B598" s="158" t="s">
        <v>1237</v>
      </c>
      <c r="C598" s="82" t="s">
        <v>1111</v>
      </c>
      <c r="D598" s="82" t="s">
        <v>1112</v>
      </c>
      <c r="E598" s="159" t="s">
        <v>1238</v>
      </c>
      <c r="F598" s="160">
        <v>2.5</v>
      </c>
      <c r="G598" s="44">
        <v>120</v>
      </c>
      <c r="H598" s="44"/>
      <c r="I598" s="44"/>
      <c r="J598" s="44"/>
      <c r="K598" s="44"/>
      <c r="L598" s="57"/>
      <c r="M598" s="175" t="s">
        <v>1239</v>
      </c>
      <c r="N598" s="51" t="s">
        <v>1115</v>
      </c>
      <c r="O598" s="60">
        <v>1</v>
      </c>
      <c r="P598" s="60"/>
      <c r="Q598" s="68">
        <f t="shared" ref="Q598:Q602" si="130">R598+S598</f>
        <v>0.0614</v>
      </c>
      <c r="R598" s="68">
        <v>0.0102</v>
      </c>
      <c r="S598" s="68">
        <v>0.0512</v>
      </c>
      <c r="T598" s="68">
        <f t="shared" ref="T598:T602" si="131">U598+V598</f>
        <v>0.0489</v>
      </c>
      <c r="U598" s="68">
        <v>0.0077</v>
      </c>
      <c r="V598" s="68">
        <v>0.0412</v>
      </c>
      <c r="W598" s="47" t="s">
        <v>1116</v>
      </c>
      <c r="X598" s="47" t="s">
        <v>1117</v>
      </c>
      <c r="Y598" s="47" t="s">
        <v>1118</v>
      </c>
      <c r="Z598" s="57" t="s">
        <v>1119</v>
      </c>
      <c r="AA598" s="57"/>
      <c r="AB598" s="57"/>
    </row>
    <row r="599" s="4" customFormat="1" ht="51" customHeight="1" spans="1:28">
      <c r="A599" s="82">
        <v>2</v>
      </c>
      <c r="B599" s="158" t="s">
        <v>1240</v>
      </c>
      <c r="C599" s="82" t="s">
        <v>1111</v>
      </c>
      <c r="D599" s="82" t="s">
        <v>1112</v>
      </c>
      <c r="E599" s="159" t="s">
        <v>1241</v>
      </c>
      <c r="F599" s="160">
        <v>4.9</v>
      </c>
      <c r="G599" s="44">
        <v>249</v>
      </c>
      <c r="H599" s="44"/>
      <c r="I599" s="44"/>
      <c r="J599" s="44"/>
      <c r="K599" s="44"/>
      <c r="L599" s="57"/>
      <c r="M599" s="175" t="s">
        <v>1239</v>
      </c>
      <c r="N599" s="51" t="s">
        <v>1115</v>
      </c>
      <c r="O599" s="60">
        <v>1</v>
      </c>
      <c r="P599" s="60"/>
      <c r="Q599" s="68">
        <f t="shared" si="130"/>
        <v>0.0217</v>
      </c>
      <c r="R599" s="44">
        <v>0.0073</v>
      </c>
      <c r="S599" s="44">
        <v>0.0144</v>
      </c>
      <c r="T599" s="68">
        <f t="shared" si="131"/>
        <v>0.0906</v>
      </c>
      <c r="U599" s="44">
        <v>0.0384</v>
      </c>
      <c r="V599" s="44">
        <v>0.0522</v>
      </c>
      <c r="W599" s="47" t="s">
        <v>1116</v>
      </c>
      <c r="X599" s="47" t="s">
        <v>1117</v>
      </c>
      <c r="Y599" s="47" t="s">
        <v>1118</v>
      </c>
      <c r="Z599" s="57" t="s">
        <v>1119</v>
      </c>
      <c r="AA599" s="57"/>
      <c r="AB599" s="57"/>
    </row>
    <row r="600" s="4" customFormat="1" ht="51" customHeight="1" spans="1:28">
      <c r="A600" s="82">
        <v>3</v>
      </c>
      <c r="B600" s="50" t="s">
        <v>1242</v>
      </c>
      <c r="C600" s="82" t="s">
        <v>1111</v>
      </c>
      <c r="D600" s="82" t="s">
        <v>1112</v>
      </c>
      <c r="E600" s="159" t="s">
        <v>1243</v>
      </c>
      <c r="F600" s="160">
        <v>6.1</v>
      </c>
      <c r="G600" s="44">
        <v>287</v>
      </c>
      <c r="H600" s="44"/>
      <c r="I600" s="44"/>
      <c r="J600" s="44"/>
      <c r="K600" s="44"/>
      <c r="L600" s="57"/>
      <c r="M600" s="175" t="s">
        <v>1239</v>
      </c>
      <c r="N600" s="51" t="s">
        <v>1115</v>
      </c>
      <c r="O600" s="60">
        <v>1</v>
      </c>
      <c r="P600" s="60"/>
      <c r="Q600" s="68">
        <f t="shared" si="130"/>
        <v>0.064</v>
      </c>
      <c r="R600" s="68">
        <v>0.0096</v>
      </c>
      <c r="S600" s="68">
        <v>0.0544</v>
      </c>
      <c r="T600" s="68">
        <f t="shared" si="131"/>
        <v>0.2738</v>
      </c>
      <c r="U600" s="68">
        <v>0.0387</v>
      </c>
      <c r="V600" s="68">
        <v>0.2351</v>
      </c>
      <c r="W600" s="47" t="s">
        <v>1116</v>
      </c>
      <c r="X600" s="47" t="s">
        <v>1117</v>
      </c>
      <c r="Y600" s="47" t="s">
        <v>1118</v>
      </c>
      <c r="Z600" s="57" t="s">
        <v>1119</v>
      </c>
      <c r="AA600" s="57"/>
      <c r="AB600" s="57"/>
    </row>
    <row r="601" s="4" customFormat="1" ht="51" customHeight="1" spans="1:28">
      <c r="A601" s="82">
        <v>4</v>
      </c>
      <c r="B601" s="50" t="s">
        <v>1244</v>
      </c>
      <c r="C601" s="82" t="s">
        <v>1111</v>
      </c>
      <c r="D601" s="82" t="s">
        <v>1112</v>
      </c>
      <c r="E601" s="159" t="s">
        <v>1245</v>
      </c>
      <c r="F601" s="160">
        <v>5.7</v>
      </c>
      <c r="G601" s="44">
        <v>257</v>
      </c>
      <c r="H601" s="44"/>
      <c r="I601" s="44"/>
      <c r="J601" s="44"/>
      <c r="K601" s="44"/>
      <c r="L601" s="57"/>
      <c r="M601" s="175" t="s">
        <v>1239</v>
      </c>
      <c r="N601" s="51" t="s">
        <v>1115</v>
      </c>
      <c r="O601" s="60">
        <v>1</v>
      </c>
      <c r="P601" s="60"/>
      <c r="Q601" s="68">
        <f t="shared" si="130"/>
        <v>0.0351</v>
      </c>
      <c r="R601" s="68">
        <v>0.0056</v>
      </c>
      <c r="S601" s="68">
        <v>0.0295</v>
      </c>
      <c r="T601" s="68">
        <f t="shared" si="131"/>
        <v>0.1091</v>
      </c>
      <c r="U601" s="68">
        <v>0.0258</v>
      </c>
      <c r="V601" s="68">
        <v>0.0833</v>
      </c>
      <c r="W601" s="47" t="s">
        <v>1116</v>
      </c>
      <c r="X601" s="47" t="s">
        <v>1117</v>
      </c>
      <c r="Y601" s="47" t="s">
        <v>1118</v>
      </c>
      <c r="Z601" s="57" t="s">
        <v>1119</v>
      </c>
      <c r="AA601" s="57"/>
      <c r="AB601" s="57"/>
    </row>
    <row r="602" s="4" customFormat="1" ht="51" customHeight="1" spans="1:28">
      <c r="A602" s="82">
        <v>5</v>
      </c>
      <c r="B602" s="50" t="s">
        <v>1246</v>
      </c>
      <c r="C602" s="82" t="s">
        <v>1111</v>
      </c>
      <c r="D602" s="82" t="s">
        <v>1112</v>
      </c>
      <c r="E602" s="159" t="s">
        <v>1247</v>
      </c>
      <c r="F602" s="160">
        <v>1.2</v>
      </c>
      <c r="G602" s="44">
        <v>58.3</v>
      </c>
      <c r="H602" s="44"/>
      <c r="I602" s="44"/>
      <c r="J602" s="44"/>
      <c r="K602" s="44"/>
      <c r="L602" s="57"/>
      <c r="M602" s="175" t="s">
        <v>1239</v>
      </c>
      <c r="N602" s="51" t="s">
        <v>1115</v>
      </c>
      <c r="O602" s="60">
        <v>1</v>
      </c>
      <c r="P602" s="60"/>
      <c r="Q602" s="68">
        <f t="shared" si="130"/>
        <v>0.0039</v>
      </c>
      <c r="R602" s="68">
        <v>0.0025</v>
      </c>
      <c r="S602" s="68">
        <v>0.0014</v>
      </c>
      <c r="T602" s="68">
        <f t="shared" si="131"/>
        <v>0.0135</v>
      </c>
      <c r="U602" s="68">
        <v>0.0084</v>
      </c>
      <c r="V602" s="68">
        <v>0.0051</v>
      </c>
      <c r="W602" s="47" t="s">
        <v>1116</v>
      </c>
      <c r="X602" s="47" t="s">
        <v>1117</v>
      </c>
      <c r="Y602" s="47" t="s">
        <v>1118</v>
      </c>
      <c r="Z602" s="57" t="s">
        <v>1119</v>
      </c>
      <c r="AA602" s="57"/>
      <c r="AB602" s="57"/>
    </row>
    <row r="603" s="4" customFormat="1" ht="59" customHeight="1" spans="1:28">
      <c r="A603" s="82">
        <v>6</v>
      </c>
      <c r="B603" s="50" t="s">
        <v>1248</v>
      </c>
      <c r="C603" s="82" t="s">
        <v>1111</v>
      </c>
      <c r="D603" s="82" t="s">
        <v>1112</v>
      </c>
      <c r="E603" s="159" t="s">
        <v>1249</v>
      </c>
      <c r="F603" s="160">
        <v>2.5</v>
      </c>
      <c r="G603" s="44">
        <v>122</v>
      </c>
      <c r="H603" s="44"/>
      <c r="I603" s="44"/>
      <c r="J603" s="44"/>
      <c r="K603" s="44"/>
      <c r="L603" s="57"/>
      <c r="M603" s="175" t="s">
        <v>1239</v>
      </c>
      <c r="N603" s="51" t="s">
        <v>1115</v>
      </c>
      <c r="O603" s="60">
        <v>1</v>
      </c>
      <c r="P603" s="60"/>
      <c r="Q603" s="68">
        <v>0.0614</v>
      </c>
      <c r="R603" s="68">
        <v>0.0102</v>
      </c>
      <c r="S603" s="68">
        <v>0.0512</v>
      </c>
      <c r="T603" s="68">
        <v>0.0489</v>
      </c>
      <c r="U603" s="68">
        <v>0.0077</v>
      </c>
      <c r="V603" s="68">
        <v>0.0412</v>
      </c>
      <c r="W603" s="47" t="s">
        <v>1116</v>
      </c>
      <c r="X603" s="47" t="s">
        <v>1117</v>
      </c>
      <c r="Y603" s="47" t="s">
        <v>1118</v>
      </c>
      <c r="Z603" s="57" t="s">
        <v>1119</v>
      </c>
      <c r="AA603" s="57"/>
      <c r="AB603" s="57"/>
    </row>
    <row r="604" s="4" customFormat="1" ht="59" customHeight="1" spans="1:28">
      <c r="A604" s="82">
        <v>7</v>
      </c>
      <c r="B604" s="50" t="s">
        <v>1250</v>
      </c>
      <c r="C604" s="82" t="s">
        <v>1111</v>
      </c>
      <c r="D604" s="82" t="s">
        <v>1112</v>
      </c>
      <c r="E604" s="159" t="s">
        <v>1251</v>
      </c>
      <c r="F604" s="160">
        <v>1.3</v>
      </c>
      <c r="G604" s="44">
        <v>66.3</v>
      </c>
      <c r="H604" s="44"/>
      <c r="I604" s="44"/>
      <c r="J604" s="44"/>
      <c r="K604" s="44"/>
      <c r="L604" s="57"/>
      <c r="M604" s="175" t="s">
        <v>1239</v>
      </c>
      <c r="N604" s="51" t="s">
        <v>1115</v>
      </c>
      <c r="O604" s="60">
        <v>1</v>
      </c>
      <c r="P604" s="60"/>
      <c r="Q604" s="68">
        <f t="shared" ref="Q604:Q606" si="132">R604+S604</f>
        <v>0.0095</v>
      </c>
      <c r="R604" s="68">
        <v>0.0071</v>
      </c>
      <c r="S604" s="68">
        <v>0.0024</v>
      </c>
      <c r="T604" s="68">
        <f t="shared" ref="T604:T606" si="133">U604+V604</f>
        <v>0.0208</v>
      </c>
      <c r="U604" s="68">
        <v>0.0114</v>
      </c>
      <c r="V604" s="68">
        <v>0.0094</v>
      </c>
      <c r="W604" s="47" t="s">
        <v>1116</v>
      </c>
      <c r="X604" s="47" t="s">
        <v>1117</v>
      </c>
      <c r="Y604" s="47" t="s">
        <v>1118</v>
      </c>
      <c r="Z604" s="57" t="s">
        <v>1119</v>
      </c>
      <c r="AA604" s="57"/>
      <c r="AB604" s="57"/>
    </row>
    <row r="605" s="4" customFormat="1" ht="59" customHeight="1" spans="1:28">
      <c r="A605" s="82">
        <v>8</v>
      </c>
      <c r="B605" s="161" t="s">
        <v>1252</v>
      </c>
      <c r="C605" s="82" t="s">
        <v>1111</v>
      </c>
      <c r="D605" s="82" t="s">
        <v>1112</v>
      </c>
      <c r="E605" s="136" t="s">
        <v>1253</v>
      </c>
      <c r="F605" s="160">
        <v>3</v>
      </c>
      <c r="G605" s="44">
        <v>151</v>
      </c>
      <c r="H605" s="44"/>
      <c r="I605" s="44"/>
      <c r="J605" s="44"/>
      <c r="K605" s="44"/>
      <c r="L605" s="57"/>
      <c r="M605" s="175" t="s">
        <v>1239</v>
      </c>
      <c r="N605" s="51" t="s">
        <v>1115</v>
      </c>
      <c r="O605" s="82">
        <v>1</v>
      </c>
      <c r="P605" s="136"/>
      <c r="Q605" s="68">
        <f t="shared" si="132"/>
        <v>0.0072</v>
      </c>
      <c r="R605" s="68">
        <v>0.0058</v>
      </c>
      <c r="S605" s="68">
        <v>0.0014</v>
      </c>
      <c r="T605" s="68">
        <f t="shared" si="133"/>
        <v>0.0297</v>
      </c>
      <c r="U605" s="68">
        <v>0.0221</v>
      </c>
      <c r="V605" s="68">
        <v>0.0076</v>
      </c>
      <c r="W605" s="47" t="s">
        <v>1116</v>
      </c>
      <c r="X605" s="47" t="s">
        <v>1117</v>
      </c>
      <c r="Y605" s="47" t="s">
        <v>1118</v>
      </c>
      <c r="Z605" s="57" t="s">
        <v>1119</v>
      </c>
      <c r="AA605" s="57"/>
      <c r="AB605" s="57"/>
    </row>
    <row r="606" s="4" customFormat="1" ht="59" customHeight="1" spans="1:28">
      <c r="A606" s="82">
        <v>9</v>
      </c>
      <c r="B606" s="161" t="s">
        <v>1254</v>
      </c>
      <c r="C606" s="82" t="s">
        <v>1111</v>
      </c>
      <c r="D606" s="82" t="s">
        <v>1112</v>
      </c>
      <c r="E606" s="136" t="s">
        <v>1255</v>
      </c>
      <c r="F606" s="160">
        <v>6.2</v>
      </c>
      <c r="G606" s="44">
        <v>199</v>
      </c>
      <c r="H606" s="44"/>
      <c r="I606" s="44"/>
      <c r="J606" s="44"/>
      <c r="K606" s="44"/>
      <c r="L606" s="57"/>
      <c r="M606" s="175" t="s">
        <v>1239</v>
      </c>
      <c r="N606" s="51" t="s">
        <v>1115</v>
      </c>
      <c r="O606" s="82">
        <v>1</v>
      </c>
      <c r="P606" s="136"/>
      <c r="Q606" s="68">
        <f t="shared" si="132"/>
        <v>0.0246</v>
      </c>
      <c r="R606" s="68">
        <v>0.0092</v>
      </c>
      <c r="S606" s="68">
        <v>0.0154</v>
      </c>
      <c r="T606" s="68">
        <f t="shared" si="133"/>
        <v>0.0868</v>
      </c>
      <c r="U606" s="68">
        <v>0.0317</v>
      </c>
      <c r="V606" s="68">
        <v>0.0551</v>
      </c>
      <c r="W606" s="47" t="s">
        <v>1116</v>
      </c>
      <c r="X606" s="47" t="s">
        <v>1117</v>
      </c>
      <c r="Y606" s="47" t="s">
        <v>1118</v>
      </c>
      <c r="Z606" s="57" t="s">
        <v>1119</v>
      </c>
      <c r="AA606" s="57"/>
      <c r="AB606" s="57"/>
    </row>
    <row r="607" s="3" customFormat="1" ht="39" customHeight="1" spans="1:28">
      <c r="A607" s="27"/>
      <c r="B607" s="33" t="s">
        <v>1256</v>
      </c>
      <c r="C607" s="34"/>
      <c r="D607" s="34"/>
      <c r="E607" s="35"/>
      <c r="F607" s="78"/>
      <c r="G607" s="79">
        <f t="shared" ref="G607:I607" si="134">G608+G609</f>
        <v>2316.2</v>
      </c>
      <c r="H607" s="79">
        <f t="shared" si="134"/>
        <v>2316.2</v>
      </c>
      <c r="I607" s="79">
        <f t="shared" si="134"/>
        <v>0</v>
      </c>
      <c r="J607" s="79">
        <f t="shared" ref="J607:V607" si="135">J608+J609</f>
        <v>0</v>
      </c>
      <c r="K607" s="79">
        <f t="shared" si="135"/>
        <v>0</v>
      </c>
      <c r="L607" s="63"/>
      <c r="M607" s="63"/>
      <c r="N607" s="63"/>
      <c r="O607" s="63">
        <f t="shared" si="135"/>
        <v>41</v>
      </c>
      <c r="P607" s="63">
        <f t="shared" si="135"/>
        <v>50</v>
      </c>
      <c r="Q607" s="79">
        <f t="shared" si="135"/>
        <v>1.5218</v>
      </c>
      <c r="R607" s="79">
        <f t="shared" si="135"/>
        <v>0.4289</v>
      </c>
      <c r="S607" s="79">
        <f t="shared" si="135"/>
        <v>1.0929</v>
      </c>
      <c r="T607" s="79">
        <f t="shared" si="135"/>
        <v>7.81823</v>
      </c>
      <c r="U607" s="79">
        <f t="shared" si="135"/>
        <v>2.13838</v>
      </c>
      <c r="V607" s="79">
        <f t="shared" si="135"/>
        <v>5.67985</v>
      </c>
      <c r="W607" s="85"/>
      <c r="X607" s="85"/>
      <c r="Y607" s="85"/>
      <c r="Z607" s="63"/>
      <c r="AA607" s="63"/>
      <c r="AB607" s="63"/>
    </row>
    <row r="608" s="4" customFormat="1" ht="69" customHeight="1" spans="1:28">
      <c r="A608" s="82">
        <v>1</v>
      </c>
      <c r="B608" s="48" t="s">
        <v>1257</v>
      </c>
      <c r="C608" s="82" t="s">
        <v>46</v>
      </c>
      <c r="D608" s="82" t="s">
        <v>47</v>
      </c>
      <c r="E608" s="47" t="s">
        <v>1258</v>
      </c>
      <c r="F608" s="152" t="s">
        <v>1259</v>
      </c>
      <c r="G608" s="44">
        <v>36.2</v>
      </c>
      <c r="H608" s="44">
        <v>36.2</v>
      </c>
      <c r="I608" s="44"/>
      <c r="J608" s="44"/>
      <c r="K608" s="44"/>
      <c r="L608" s="57" t="s">
        <v>1260</v>
      </c>
      <c r="M608" s="51" t="s">
        <v>1261</v>
      </c>
      <c r="N608" s="51" t="s">
        <v>1262</v>
      </c>
      <c r="O608" s="60"/>
      <c r="P608" s="60">
        <v>1</v>
      </c>
      <c r="Q608" s="68">
        <f>R608+S608</f>
        <v>0.0019</v>
      </c>
      <c r="R608" s="68">
        <v>0.0004</v>
      </c>
      <c r="S608" s="68">
        <v>0.0015</v>
      </c>
      <c r="T608" s="68">
        <f>U608+V608</f>
        <v>0.00843</v>
      </c>
      <c r="U608" s="68">
        <f>R608*4.2</f>
        <v>0.00168</v>
      </c>
      <c r="V608" s="68">
        <f>S608*4.5</f>
        <v>0.00675</v>
      </c>
      <c r="W608" s="47" t="s">
        <v>1263</v>
      </c>
      <c r="X608" s="47" t="s">
        <v>1264</v>
      </c>
      <c r="Y608" s="47" t="s">
        <v>60</v>
      </c>
      <c r="Z608" s="57" t="s">
        <v>62</v>
      </c>
      <c r="AA608" s="57"/>
      <c r="AB608" s="57"/>
    </row>
    <row r="609" s="4" customFormat="1" ht="122" customHeight="1" spans="1:28">
      <c r="A609" s="82">
        <v>2</v>
      </c>
      <c r="B609" s="48" t="s">
        <v>1265</v>
      </c>
      <c r="C609" s="82" t="s">
        <v>46</v>
      </c>
      <c r="D609" s="42" t="s">
        <v>47</v>
      </c>
      <c r="E609" s="152" t="s">
        <v>1266</v>
      </c>
      <c r="F609" s="152" t="s">
        <v>1267</v>
      </c>
      <c r="G609" s="44">
        <v>2280</v>
      </c>
      <c r="H609" s="44">
        <v>2280</v>
      </c>
      <c r="I609" s="44"/>
      <c r="J609" s="44"/>
      <c r="K609" s="44"/>
      <c r="L609" s="57" t="s">
        <v>1268</v>
      </c>
      <c r="M609" s="47" t="s">
        <v>1269</v>
      </c>
      <c r="N609" s="51" t="s">
        <v>1269</v>
      </c>
      <c r="O609" s="60">
        <v>41</v>
      </c>
      <c r="P609" s="60">
        <v>49</v>
      </c>
      <c r="Q609" s="68">
        <v>1.5199</v>
      </c>
      <c r="R609" s="68">
        <v>0.4285</v>
      </c>
      <c r="S609" s="68">
        <v>1.0914</v>
      </c>
      <c r="T609" s="68">
        <v>7.8098</v>
      </c>
      <c r="U609" s="68">
        <v>2.1367</v>
      </c>
      <c r="V609" s="68">
        <v>5.6731</v>
      </c>
      <c r="W609" s="47" t="s">
        <v>1263</v>
      </c>
      <c r="X609" s="47" t="s">
        <v>1264</v>
      </c>
      <c r="Y609" s="185" t="s">
        <v>1270</v>
      </c>
      <c r="Z609" s="57" t="s">
        <v>1271</v>
      </c>
      <c r="AA609" s="57"/>
      <c r="AB609" s="57"/>
    </row>
    <row r="610" s="3" customFormat="1" ht="39" customHeight="1" spans="1:28">
      <c r="A610" s="27"/>
      <c r="B610" s="33" t="s">
        <v>1272</v>
      </c>
      <c r="C610" s="34"/>
      <c r="D610" s="34"/>
      <c r="E610" s="35"/>
      <c r="F610" s="78"/>
      <c r="G610" s="79">
        <v>1920</v>
      </c>
      <c r="H610" s="79">
        <v>1718</v>
      </c>
      <c r="I610" s="79">
        <v>202</v>
      </c>
      <c r="J610" s="79"/>
      <c r="K610" s="79"/>
      <c r="L610" s="63"/>
      <c r="M610" s="63"/>
      <c r="N610" s="63"/>
      <c r="O610" s="63">
        <f t="shared" ref="O610:V610" si="136">O611</f>
        <v>35</v>
      </c>
      <c r="P610" s="63">
        <f t="shared" si="136"/>
        <v>17</v>
      </c>
      <c r="Q610" s="79">
        <f t="shared" si="136"/>
        <v>0.988</v>
      </c>
      <c r="R610" s="79">
        <f t="shared" si="136"/>
        <v>0.312</v>
      </c>
      <c r="S610" s="79">
        <f t="shared" si="136"/>
        <v>0.676</v>
      </c>
      <c r="T610" s="79">
        <f t="shared" si="136"/>
        <v>4.94</v>
      </c>
      <c r="U610" s="79">
        <f t="shared" si="136"/>
        <v>1.56</v>
      </c>
      <c r="V610" s="79">
        <f t="shared" si="136"/>
        <v>3.38</v>
      </c>
      <c r="W610" s="85"/>
      <c r="X610" s="85"/>
      <c r="Y610" s="85"/>
      <c r="Z610" s="63"/>
      <c r="AA610" s="63"/>
      <c r="AB610" s="63"/>
    </row>
    <row r="611" s="3" customFormat="1" ht="101" customHeight="1" spans="1:28">
      <c r="A611" s="80"/>
      <c r="B611" s="162" t="s">
        <v>1273</v>
      </c>
      <c r="C611" s="57" t="s">
        <v>46</v>
      </c>
      <c r="D611" s="57" t="s">
        <v>1274</v>
      </c>
      <c r="E611" s="57"/>
      <c r="F611" s="163" t="s">
        <v>1275</v>
      </c>
      <c r="G611" s="79">
        <v>1920</v>
      </c>
      <c r="H611" s="79">
        <v>1718</v>
      </c>
      <c r="I611" s="79">
        <v>202</v>
      </c>
      <c r="J611" s="79"/>
      <c r="K611" s="79"/>
      <c r="L611" s="63"/>
      <c r="M611" s="63" t="s">
        <v>1276</v>
      </c>
      <c r="N611" s="63" t="s">
        <v>1277</v>
      </c>
      <c r="O611" s="63">
        <v>35</v>
      </c>
      <c r="P611" s="63">
        <v>17</v>
      </c>
      <c r="Q611" s="79">
        <v>0.988</v>
      </c>
      <c r="R611" s="79">
        <v>0.312</v>
      </c>
      <c r="S611" s="79">
        <v>0.676</v>
      </c>
      <c r="T611" s="79">
        <v>4.94</v>
      </c>
      <c r="U611" s="79">
        <v>1.56</v>
      </c>
      <c r="V611" s="79">
        <v>3.38</v>
      </c>
      <c r="W611" s="85" t="s">
        <v>1278</v>
      </c>
      <c r="X611" s="85" t="s">
        <v>53</v>
      </c>
      <c r="Y611" s="85" t="s">
        <v>1279</v>
      </c>
      <c r="Z611" s="63" t="s">
        <v>1280</v>
      </c>
      <c r="AA611" s="63"/>
      <c r="AB611" s="63"/>
    </row>
    <row r="612" s="3" customFormat="1" ht="39" customHeight="1" spans="1:28">
      <c r="A612" s="27"/>
      <c r="B612" s="33" t="s">
        <v>1281</v>
      </c>
      <c r="C612" s="34"/>
      <c r="D612" s="34"/>
      <c r="E612" s="35"/>
      <c r="F612" s="78"/>
      <c r="G612" s="79">
        <f t="shared" ref="G612:I612" si="137">G613+G614</f>
        <v>6850</v>
      </c>
      <c r="H612" s="79">
        <f t="shared" si="137"/>
        <v>3781.91</v>
      </c>
      <c r="I612" s="79">
        <f t="shared" si="137"/>
        <v>3068.09</v>
      </c>
      <c r="J612" s="79">
        <f t="shared" ref="J612:V612" si="138">J613+J614</f>
        <v>0</v>
      </c>
      <c r="K612" s="79">
        <f t="shared" si="138"/>
        <v>0</v>
      </c>
      <c r="L612" s="63"/>
      <c r="M612" s="63"/>
      <c r="N612" s="63"/>
      <c r="O612" s="63">
        <f t="shared" si="138"/>
        <v>30</v>
      </c>
      <c r="P612" s="63">
        <f t="shared" si="138"/>
        <v>23</v>
      </c>
      <c r="Q612" s="79">
        <f t="shared" si="138"/>
        <v>1.0824</v>
      </c>
      <c r="R612" s="79">
        <f t="shared" si="138"/>
        <v>0.4772</v>
      </c>
      <c r="S612" s="79">
        <f t="shared" si="138"/>
        <v>0.6402</v>
      </c>
      <c r="T612" s="79">
        <f t="shared" si="138"/>
        <v>4.26</v>
      </c>
      <c r="U612" s="79">
        <f t="shared" si="138"/>
        <v>1.86</v>
      </c>
      <c r="V612" s="79">
        <f t="shared" si="138"/>
        <v>2.4</v>
      </c>
      <c r="W612" s="85"/>
      <c r="X612" s="85"/>
      <c r="Y612" s="85"/>
      <c r="Z612" s="63"/>
      <c r="AA612" s="63"/>
      <c r="AB612" s="63"/>
    </row>
    <row r="613" s="4" customFormat="1" ht="105" customHeight="1" spans="1:28">
      <c r="A613" s="82">
        <v>1</v>
      </c>
      <c r="B613" s="152" t="s">
        <v>1282</v>
      </c>
      <c r="C613" s="164" t="s">
        <v>46</v>
      </c>
      <c r="D613" s="42" t="s">
        <v>429</v>
      </c>
      <c r="E613" s="47" t="s">
        <v>1199</v>
      </c>
      <c r="F613" s="152" t="s">
        <v>1283</v>
      </c>
      <c r="G613" s="44">
        <v>3100</v>
      </c>
      <c r="H613" s="44">
        <v>31.91</v>
      </c>
      <c r="I613" s="44">
        <v>3068.09</v>
      </c>
      <c r="J613" s="44"/>
      <c r="K613" s="44"/>
      <c r="L613" s="57" t="s">
        <v>1284</v>
      </c>
      <c r="M613" s="47" t="s">
        <v>1285</v>
      </c>
      <c r="N613" s="47" t="s">
        <v>1286</v>
      </c>
      <c r="O613" s="83">
        <v>18</v>
      </c>
      <c r="P613" s="83">
        <v>13</v>
      </c>
      <c r="Q613" s="66">
        <v>0.7516</v>
      </c>
      <c r="R613" s="66">
        <v>0.3248</v>
      </c>
      <c r="S613" s="66">
        <v>0.4268</v>
      </c>
      <c r="T613" s="66">
        <v>2.84</v>
      </c>
      <c r="U613" s="66">
        <v>1.24</v>
      </c>
      <c r="V613" s="66">
        <v>1.6</v>
      </c>
      <c r="W613" s="47" t="s">
        <v>52</v>
      </c>
      <c r="X613" s="47" t="s">
        <v>53</v>
      </c>
      <c r="Y613" s="47" t="s">
        <v>419</v>
      </c>
      <c r="Z613" s="57"/>
      <c r="AA613" s="57"/>
      <c r="AB613" s="57"/>
    </row>
    <row r="614" s="4" customFormat="1" ht="95" customHeight="1" spans="1:28">
      <c r="A614" s="82">
        <v>2</v>
      </c>
      <c r="B614" s="152" t="s">
        <v>1287</v>
      </c>
      <c r="C614" s="164" t="s">
        <v>46</v>
      </c>
      <c r="D614" s="42" t="s">
        <v>429</v>
      </c>
      <c r="E614" s="47" t="s">
        <v>1199</v>
      </c>
      <c r="F614" s="152" t="s">
        <v>1288</v>
      </c>
      <c r="G614" s="44">
        <v>3750</v>
      </c>
      <c r="H614" s="44">
        <v>3750</v>
      </c>
      <c r="I614" s="44"/>
      <c r="J614" s="44"/>
      <c r="K614" s="44"/>
      <c r="L614" s="57" t="s">
        <v>1289</v>
      </c>
      <c r="M614" s="47" t="s">
        <v>1285</v>
      </c>
      <c r="N614" s="47" t="s">
        <v>1286</v>
      </c>
      <c r="O614" s="83">
        <v>12</v>
      </c>
      <c r="P614" s="83">
        <v>10</v>
      </c>
      <c r="Q614" s="66">
        <v>0.3308</v>
      </c>
      <c r="R614" s="66">
        <v>0.1524</v>
      </c>
      <c r="S614" s="66">
        <v>0.2134</v>
      </c>
      <c r="T614" s="66">
        <v>1.42</v>
      </c>
      <c r="U614" s="66">
        <v>0.62</v>
      </c>
      <c r="V614" s="66">
        <v>0.8</v>
      </c>
      <c r="W614" s="47" t="s">
        <v>52</v>
      </c>
      <c r="X614" s="47" t="s">
        <v>53</v>
      </c>
      <c r="Y614" s="47" t="s">
        <v>419</v>
      </c>
      <c r="Z614" s="57"/>
      <c r="AA614" s="57"/>
      <c r="AB614" s="57"/>
    </row>
    <row r="615" ht="39" customHeight="1" spans="1:28">
      <c r="A615" s="27"/>
      <c r="B615" s="33" t="s">
        <v>1290</v>
      </c>
      <c r="C615" s="34"/>
      <c r="D615" s="34"/>
      <c r="E615" s="35"/>
      <c r="F615" s="78"/>
      <c r="G615" s="79">
        <f t="shared" ref="G615:K615" si="139">G616</f>
        <v>890</v>
      </c>
      <c r="H615" s="79">
        <f t="shared" si="139"/>
        <v>870</v>
      </c>
      <c r="I615" s="79">
        <f t="shared" si="139"/>
        <v>20</v>
      </c>
      <c r="J615" s="79">
        <f t="shared" si="139"/>
        <v>0</v>
      </c>
      <c r="K615" s="79">
        <f t="shared" si="139"/>
        <v>0</v>
      </c>
      <c r="L615" s="63"/>
      <c r="M615" s="63"/>
      <c r="N615" s="63"/>
      <c r="O615" s="63"/>
      <c r="P615" s="63"/>
      <c r="Q615" s="79"/>
      <c r="R615" s="79"/>
      <c r="S615" s="79"/>
      <c r="T615" s="79"/>
      <c r="U615" s="79"/>
      <c r="V615" s="79"/>
      <c r="W615" s="85"/>
      <c r="X615" s="85"/>
      <c r="Y615" s="85"/>
      <c r="Z615" s="63"/>
      <c r="AA615" s="63"/>
      <c r="AB615" s="63"/>
    </row>
    <row r="616" s="6" customFormat="1" ht="102" customHeight="1" spans="1:28">
      <c r="A616" s="82">
        <v>1</v>
      </c>
      <c r="B616" s="165" t="s">
        <v>1291</v>
      </c>
      <c r="C616" s="51" t="s">
        <v>46</v>
      </c>
      <c r="D616" s="51" t="s">
        <v>47</v>
      </c>
      <c r="E616" s="51" t="s">
        <v>1199</v>
      </c>
      <c r="F616" s="152" t="s">
        <v>1292</v>
      </c>
      <c r="G616" s="44">
        <v>890</v>
      </c>
      <c r="H616" s="44">
        <v>870</v>
      </c>
      <c r="I616" s="44">
        <v>20</v>
      </c>
      <c r="J616" s="44"/>
      <c r="K616" s="44"/>
      <c r="L616" s="57" t="s">
        <v>1293</v>
      </c>
      <c r="M616" s="51" t="s">
        <v>1294</v>
      </c>
      <c r="N616" s="51"/>
      <c r="O616" s="51"/>
      <c r="P616" s="51"/>
      <c r="Q616" s="66"/>
      <c r="R616" s="66"/>
      <c r="S616" s="66"/>
      <c r="T616" s="66"/>
      <c r="U616" s="66"/>
      <c r="V616" s="66"/>
      <c r="W616" s="47" t="s">
        <v>1218</v>
      </c>
      <c r="X616" s="51" t="s">
        <v>1219</v>
      </c>
      <c r="Y616" s="47" t="s">
        <v>1218</v>
      </c>
      <c r="Z616" s="57" t="s">
        <v>1219</v>
      </c>
      <c r="AA616" s="57"/>
      <c r="AB616" s="57"/>
    </row>
    <row r="617" ht="39" customHeight="1" spans="1:28">
      <c r="A617" s="27"/>
      <c r="B617" s="33" t="s">
        <v>1295</v>
      </c>
      <c r="C617" s="34"/>
      <c r="D617" s="34"/>
      <c r="E617" s="35"/>
      <c r="F617" s="78"/>
      <c r="G617" s="79">
        <f t="shared" ref="G617:K617" si="140">G618+G621</f>
        <v>913</v>
      </c>
      <c r="H617" s="79">
        <f t="shared" si="140"/>
        <v>913</v>
      </c>
      <c r="I617" s="79">
        <f t="shared" si="140"/>
        <v>0</v>
      </c>
      <c r="J617" s="79">
        <f t="shared" si="140"/>
        <v>0</v>
      </c>
      <c r="K617" s="79">
        <f t="shared" si="140"/>
        <v>0</v>
      </c>
      <c r="L617" s="63"/>
      <c r="M617" s="63"/>
      <c r="N617" s="63"/>
      <c r="O617" s="63"/>
      <c r="P617" s="63"/>
      <c r="Q617" s="79"/>
      <c r="R617" s="79"/>
      <c r="S617" s="79"/>
      <c r="T617" s="79"/>
      <c r="U617" s="79"/>
      <c r="V617" s="79"/>
      <c r="W617" s="85"/>
      <c r="X617" s="85"/>
      <c r="Y617" s="85"/>
      <c r="Z617" s="63"/>
      <c r="AA617" s="63"/>
      <c r="AB617" s="63"/>
    </row>
    <row r="618" s="6" customFormat="1" ht="39" customHeight="1" spans="1:28">
      <c r="A618" s="40"/>
      <c r="B618" s="102" t="s">
        <v>1296</v>
      </c>
      <c r="C618" s="40"/>
      <c r="D618" s="40"/>
      <c r="E618" s="45"/>
      <c r="F618" s="166" t="s">
        <v>1297</v>
      </c>
      <c r="G618" s="44">
        <f t="shared" ref="G618:K618" si="141">SUM(G619:G620)</f>
        <v>756</v>
      </c>
      <c r="H618" s="44">
        <f t="shared" si="141"/>
        <v>756</v>
      </c>
      <c r="I618" s="44">
        <f t="shared" si="141"/>
        <v>0</v>
      </c>
      <c r="J618" s="44">
        <f t="shared" si="141"/>
        <v>0</v>
      </c>
      <c r="K618" s="44">
        <f t="shared" si="141"/>
        <v>0</v>
      </c>
      <c r="L618" s="57"/>
      <c r="M618" s="41"/>
      <c r="N618" s="41"/>
      <c r="O618" s="92"/>
      <c r="P618" s="70"/>
      <c r="Q618" s="182"/>
      <c r="R618" s="182"/>
      <c r="S618" s="182"/>
      <c r="T618" s="182"/>
      <c r="U618" s="182"/>
      <c r="V618" s="182"/>
      <c r="W618" s="183"/>
      <c r="X618" s="45"/>
      <c r="Y618" s="45"/>
      <c r="Z618" s="57"/>
      <c r="AA618" s="57"/>
      <c r="AB618" s="57"/>
    </row>
    <row r="619" s="6" customFormat="1" ht="81" customHeight="1" spans="1:28">
      <c r="A619" s="82">
        <v>1</v>
      </c>
      <c r="B619" s="152" t="s">
        <v>1298</v>
      </c>
      <c r="C619" s="47" t="s">
        <v>46</v>
      </c>
      <c r="D619" s="42" t="s">
        <v>429</v>
      </c>
      <c r="E619" s="47" t="s">
        <v>1299</v>
      </c>
      <c r="F619" s="152" t="s">
        <v>1300</v>
      </c>
      <c r="G619" s="44">
        <v>377</v>
      </c>
      <c r="H619" s="44">
        <v>377</v>
      </c>
      <c r="I619" s="44"/>
      <c r="J619" s="44"/>
      <c r="K619" s="44"/>
      <c r="L619" s="57" t="s">
        <v>1301</v>
      </c>
      <c r="M619" s="164" t="s">
        <v>1302</v>
      </c>
      <c r="N619" s="164" t="s">
        <v>1302</v>
      </c>
      <c r="O619" s="60"/>
      <c r="P619" s="60"/>
      <c r="Q619" s="68"/>
      <c r="R619" s="68"/>
      <c r="S619" s="68"/>
      <c r="T619" s="68"/>
      <c r="U619" s="68"/>
      <c r="V619" s="68"/>
      <c r="W619" s="47" t="s">
        <v>1218</v>
      </c>
      <c r="X619" s="51" t="s">
        <v>1219</v>
      </c>
      <c r="Y619" s="47" t="s">
        <v>48</v>
      </c>
      <c r="Z619" s="57" t="s">
        <v>54</v>
      </c>
      <c r="AA619" s="57"/>
      <c r="AB619" s="57"/>
    </row>
    <row r="620" s="6" customFormat="1" ht="81" customHeight="1" spans="1:28">
      <c r="A620" s="82">
        <v>2</v>
      </c>
      <c r="B620" s="152" t="s">
        <v>1303</v>
      </c>
      <c r="C620" s="47" t="s">
        <v>46</v>
      </c>
      <c r="D620" s="42" t="s">
        <v>429</v>
      </c>
      <c r="E620" s="47" t="s">
        <v>60</v>
      </c>
      <c r="F620" s="152" t="s">
        <v>1304</v>
      </c>
      <c r="G620" s="44">
        <v>379</v>
      </c>
      <c r="H620" s="44">
        <v>379</v>
      </c>
      <c r="I620" s="44"/>
      <c r="J620" s="44"/>
      <c r="K620" s="44"/>
      <c r="L620" s="57" t="s">
        <v>1305</v>
      </c>
      <c r="M620" s="164" t="s">
        <v>1302</v>
      </c>
      <c r="N620" s="164" t="s">
        <v>1302</v>
      </c>
      <c r="O620" s="60"/>
      <c r="P620" s="60"/>
      <c r="Q620" s="68"/>
      <c r="R620" s="68"/>
      <c r="S620" s="68"/>
      <c r="T620" s="68"/>
      <c r="U620" s="68"/>
      <c r="V620" s="68"/>
      <c r="W620" s="47" t="s">
        <v>1218</v>
      </c>
      <c r="X620" s="51" t="s">
        <v>1219</v>
      </c>
      <c r="Y620" s="47" t="s">
        <v>60</v>
      </c>
      <c r="Z620" s="57" t="s">
        <v>62</v>
      </c>
      <c r="AA620" s="57"/>
      <c r="AB620" s="57"/>
    </row>
    <row r="621" s="6" customFormat="1" ht="39" customHeight="1" spans="1:28">
      <c r="A621" s="40"/>
      <c r="B621" s="166" t="s">
        <v>1306</v>
      </c>
      <c r="C621" s="40"/>
      <c r="D621" s="40"/>
      <c r="E621" s="45"/>
      <c r="F621" s="166" t="s">
        <v>1307</v>
      </c>
      <c r="G621" s="44">
        <f t="shared" ref="G621:I621" si="142">G622</f>
        <v>157</v>
      </c>
      <c r="H621" s="44">
        <f t="shared" si="142"/>
        <v>157</v>
      </c>
      <c r="I621" s="44">
        <f t="shared" si="142"/>
        <v>0</v>
      </c>
      <c r="J621" s="44">
        <f t="shared" ref="J621:P621" si="143">J622</f>
        <v>0</v>
      </c>
      <c r="K621" s="44">
        <f t="shared" si="143"/>
        <v>0</v>
      </c>
      <c r="L621" s="57"/>
      <c r="M621" s="45"/>
      <c r="N621" s="45"/>
      <c r="O621" s="40">
        <f t="shared" si="143"/>
        <v>1</v>
      </c>
      <c r="P621" s="40">
        <f t="shared" si="143"/>
        <v>0</v>
      </c>
      <c r="Q621" s="68">
        <f t="shared" ref="Q621:Q625" si="144">Q622</f>
        <v>0.0027</v>
      </c>
      <c r="R621" s="68">
        <f t="shared" ref="R621:V621" si="145">R622</f>
        <v>0</v>
      </c>
      <c r="S621" s="68">
        <f t="shared" si="145"/>
        <v>0.0027</v>
      </c>
      <c r="T621" s="68">
        <f t="shared" si="145"/>
        <v>0.0113</v>
      </c>
      <c r="U621" s="68">
        <f t="shared" si="145"/>
        <v>0</v>
      </c>
      <c r="V621" s="68">
        <f t="shared" si="145"/>
        <v>0.0113</v>
      </c>
      <c r="W621" s="45"/>
      <c r="X621" s="45"/>
      <c r="Y621" s="45"/>
      <c r="Z621" s="57"/>
      <c r="AA621" s="57"/>
      <c r="AB621" s="57"/>
    </row>
    <row r="622" s="6" customFormat="1" ht="88" customHeight="1" spans="1:28">
      <c r="A622" s="82">
        <v>1</v>
      </c>
      <c r="B622" s="48" t="s">
        <v>1308</v>
      </c>
      <c r="C622" s="47" t="s">
        <v>46</v>
      </c>
      <c r="D622" s="82" t="s">
        <v>47</v>
      </c>
      <c r="E622" s="47" t="s">
        <v>123</v>
      </c>
      <c r="F622" s="152" t="s">
        <v>1309</v>
      </c>
      <c r="G622" s="44">
        <v>157</v>
      </c>
      <c r="H622" s="44">
        <v>157</v>
      </c>
      <c r="I622" s="44"/>
      <c r="J622" s="44"/>
      <c r="K622" s="44"/>
      <c r="L622" s="57" t="s">
        <v>1310</v>
      </c>
      <c r="M622" s="51" t="s">
        <v>1311</v>
      </c>
      <c r="N622" s="47"/>
      <c r="O622" s="42">
        <v>1</v>
      </c>
      <c r="P622" s="42"/>
      <c r="Q622" s="68">
        <f>S622</f>
        <v>0.0027</v>
      </c>
      <c r="R622" s="68"/>
      <c r="S622" s="68">
        <v>0.0027</v>
      </c>
      <c r="T622" s="68">
        <f>V622</f>
        <v>0.0113</v>
      </c>
      <c r="U622" s="68"/>
      <c r="V622" s="68">
        <v>0.0113</v>
      </c>
      <c r="W622" s="59" t="s">
        <v>1312</v>
      </c>
      <c r="X622" s="47" t="s">
        <v>1313</v>
      </c>
      <c r="Y622" s="47" t="s">
        <v>1314</v>
      </c>
      <c r="Z622" s="57" t="s">
        <v>1315</v>
      </c>
      <c r="AA622" s="57"/>
      <c r="AB622" s="57"/>
    </row>
    <row r="623" s="3" customFormat="1" ht="39" customHeight="1" spans="1:28">
      <c r="A623" s="27" t="s">
        <v>1316</v>
      </c>
      <c r="B623" s="28" t="s">
        <v>1317</v>
      </c>
      <c r="C623" s="29"/>
      <c r="D623" s="29"/>
      <c r="E623" s="30"/>
      <c r="F623" s="31"/>
      <c r="G623" s="32">
        <f t="shared" ref="G623:I623" si="146">G624</f>
        <v>1290.14</v>
      </c>
      <c r="H623" s="32">
        <f t="shared" si="146"/>
        <v>1290.14</v>
      </c>
      <c r="I623" s="32">
        <f t="shared" si="146"/>
        <v>0</v>
      </c>
      <c r="J623" s="32">
        <f t="shared" ref="J623:P623" si="147">J624</f>
        <v>0</v>
      </c>
      <c r="K623" s="32">
        <f t="shared" si="147"/>
        <v>0</v>
      </c>
      <c r="L623" s="56"/>
      <c r="M623" s="56"/>
      <c r="N623" s="56"/>
      <c r="O623" s="56">
        <f t="shared" si="147"/>
        <v>281</v>
      </c>
      <c r="P623" s="56">
        <f t="shared" si="147"/>
        <v>220</v>
      </c>
      <c r="Q623" s="32">
        <f t="shared" si="144"/>
        <v>29.3842</v>
      </c>
      <c r="R623" s="32">
        <f t="shared" ref="R623:V623" si="148">R624</f>
        <v>0.4008</v>
      </c>
      <c r="S623" s="32">
        <f t="shared" si="148"/>
        <v>0.0292</v>
      </c>
      <c r="T623" s="32">
        <f t="shared" si="148"/>
        <v>0.7978</v>
      </c>
      <c r="U623" s="32">
        <f t="shared" si="148"/>
        <v>0.6738</v>
      </c>
      <c r="V623" s="32">
        <f t="shared" si="148"/>
        <v>0.0549</v>
      </c>
      <c r="W623" s="63"/>
      <c r="X623" s="63"/>
      <c r="Y623" s="63"/>
      <c r="Z623" s="69"/>
      <c r="AA623" s="63"/>
      <c r="AB623" s="63"/>
    </row>
    <row r="624" s="3" customFormat="1" ht="39" customHeight="1" spans="1:28">
      <c r="A624" s="27"/>
      <c r="B624" s="33" t="s">
        <v>1318</v>
      </c>
      <c r="C624" s="34"/>
      <c r="D624" s="34"/>
      <c r="E624" s="35"/>
      <c r="F624" s="78"/>
      <c r="G624" s="79">
        <f t="shared" ref="G624:I624" si="149">G625+G642</f>
        <v>1290.14</v>
      </c>
      <c r="H624" s="79">
        <f t="shared" si="149"/>
        <v>1290.14</v>
      </c>
      <c r="I624" s="79">
        <f t="shared" si="149"/>
        <v>0</v>
      </c>
      <c r="J624" s="79">
        <f t="shared" ref="J624:V624" si="150">J625+J642</f>
        <v>0</v>
      </c>
      <c r="K624" s="79">
        <f t="shared" si="150"/>
        <v>0</v>
      </c>
      <c r="L624" s="63"/>
      <c r="M624" s="63"/>
      <c r="N624" s="63"/>
      <c r="O624" s="63">
        <f t="shared" si="150"/>
        <v>281</v>
      </c>
      <c r="P624" s="63">
        <f t="shared" si="150"/>
        <v>220</v>
      </c>
      <c r="Q624" s="79">
        <f t="shared" si="150"/>
        <v>29.3842</v>
      </c>
      <c r="R624" s="79">
        <f t="shared" si="150"/>
        <v>0.4008</v>
      </c>
      <c r="S624" s="79">
        <f t="shared" si="150"/>
        <v>0.0292</v>
      </c>
      <c r="T624" s="79">
        <f t="shared" si="150"/>
        <v>0.7978</v>
      </c>
      <c r="U624" s="79">
        <f t="shared" si="150"/>
        <v>0.6738</v>
      </c>
      <c r="V624" s="79">
        <f t="shared" si="150"/>
        <v>0.0549</v>
      </c>
      <c r="W624" s="85"/>
      <c r="X624" s="85"/>
      <c r="Y624" s="85"/>
      <c r="Z624" s="63"/>
      <c r="AA624" s="63"/>
      <c r="AB624" s="63"/>
    </row>
    <row r="625" s="3" customFormat="1" ht="39" customHeight="1" spans="1:28">
      <c r="A625" s="27"/>
      <c r="B625" s="167" t="s">
        <v>1319</v>
      </c>
      <c r="C625" s="167"/>
      <c r="D625" s="167"/>
      <c r="E625" s="167"/>
      <c r="F625" s="78"/>
      <c r="G625" s="79">
        <f t="shared" ref="G625:I625" si="151">G626</f>
        <v>799.04</v>
      </c>
      <c r="H625" s="79">
        <f t="shared" si="151"/>
        <v>799.04</v>
      </c>
      <c r="I625" s="79">
        <f t="shared" si="151"/>
        <v>0</v>
      </c>
      <c r="J625" s="79">
        <f t="shared" ref="J625:P625" si="152">J626</f>
        <v>0</v>
      </c>
      <c r="K625" s="79">
        <f t="shared" si="152"/>
        <v>0</v>
      </c>
      <c r="L625" s="63"/>
      <c r="M625" s="63"/>
      <c r="N625" s="63"/>
      <c r="O625" s="63">
        <f t="shared" si="152"/>
        <v>141</v>
      </c>
      <c r="P625" s="63">
        <f t="shared" si="152"/>
        <v>114</v>
      </c>
      <c r="Q625" s="79">
        <f t="shared" si="144"/>
        <v>0.2632</v>
      </c>
      <c r="R625" s="79">
        <f t="shared" ref="R625:V625" si="153">R626</f>
        <v>0.2632</v>
      </c>
      <c r="S625" s="79">
        <f t="shared" si="153"/>
        <v>0</v>
      </c>
      <c r="T625" s="79">
        <f t="shared" si="153"/>
        <v>0.2632</v>
      </c>
      <c r="U625" s="79">
        <f t="shared" si="153"/>
        <v>0.2632</v>
      </c>
      <c r="V625" s="79">
        <f t="shared" si="153"/>
        <v>0</v>
      </c>
      <c r="W625" s="85"/>
      <c r="X625" s="85"/>
      <c r="Y625" s="85"/>
      <c r="Z625" s="63"/>
      <c r="AA625" s="63"/>
      <c r="AB625" s="63"/>
    </row>
    <row r="626" s="4" customFormat="1" ht="65" customHeight="1" spans="1:28">
      <c r="A626" s="40"/>
      <c r="B626" s="153" t="s">
        <v>1320</v>
      </c>
      <c r="C626" s="41"/>
      <c r="D626" s="92"/>
      <c r="E626" s="41"/>
      <c r="F626" s="43" t="s">
        <v>1321</v>
      </c>
      <c r="G626" s="44">
        <f>SUM(G627:G641)</f>
        <v>799.04</v>
      </c>
      <c r="H626" s="44">
        <v>799.04</v>
      </c>
      <c r="I626" s="44"/>
      <c r="J626" s="44"/>
      <c r="K626" s="44"/>
      <c r="L626" s="57" t="s">
        <v>1322</v>
      </c>
      <c r="M626" s="41"/>
      <c r="N626" s="41"/>
      <c r="O626" s="41">
        <f t="shared" ref="O626:V626" si="154">SUM(O627:O641)</f>
        <v>141</v>
      </c>
      <c r="P626" s="41">
        <f t="shared" si="154"/>
        <v>114</v>
      </c>
      <c r="Q626" s="66">
        <f t="shared" si="154"/>
        <v>0.2632</v>
      </c>
      <c r="R626" s="66">
        <f t="shared" si="154"/>
        <v>0.2632</v>
      </c>
      <c r="S626" s="66">
        <f t="shared" si="154"/>
        <v>0</v>
      </c>
      <c r="T626" s="66">
        <f t="shared" si="154"/>
        <v>0.2632</v>
      </c>
      <c r="U626" s="66">
        <f t="shared" si="154"/>
        <v>0.2632</v>
      </c>
      <c r="V626" s="66">
        <f t="shared" si="154"/>
        <v>0</v>
      </c>
      <c r="W626" s="45"/>
      <c r="X626" s="45"/>
      <c r="Y626" s="45"/>
      <c r="Z626" s="57"/>
      <c r="AA626" s="57"/>
      <c r="AB626" s="57"/>
    </row>
    <row r="627" s="4" customFormat="1" ht="83" customHeight="1" spans="1:28">
      <c r="A627" s="82">
        <v>1</v>
      </c>
      <c r="B627" s="168" t="s">
        <v>1323</v>
      </c>
      <c r="C627" s="82" t="s">
        <v>46</v>
      </c>
      <c r="D627" s="42" t="s">
        <v>429</v>
      </c>
      <c r="E627" s="47" t="s">
        <v>1324</v>
      </c>
      <c r="F627" s="48" t="s">
        <v>1325</v>
      </c>
      <c r="G627" s="44">
        <v>60.5</v>
      </c>
      <c r="H627" s="44"/>
      <c r="I627" s="44"/>
      <c r="J627" s="44"/>
      <c r="K627" s="44"/>
      <c r="L627" s="57"/>
      <c r="M627" s="51" t="s">
        <v>1326</v>
      </c>
      <c r="N627" s="83" t="s">
        <v>1327</v>
      </c>
      <c r="O627" s="60">
        <v>13</v>
      </c>
      <c r="P627" s="60">
        <v>16</v>
      </c>
      <c r="Q627" s="68">
        <v>0.02</v>
      </c>
      <c r="R627" s="68">
        <v>0.02</v>
      </c>
      <c r="S627" s="68"/>
      <c r="T627" s="68">
        <v>0.02</v>
      </c>
      <c r="U627" s="68">
        <v>0.02</v>
      </c>
      <c r="V627" s="182"/>
      <c r="W627" s="47" t="s">
        <v>1328</v>
      </c>
      <c r="X627" s="47" t="s">
        <v>1329</v>
      </c>
      <c r="Y627" s="47" t="s">
        <v>48</v>
      </c>
      <c r="Z627" s="57" t="s">
        <v>54</v>
      </c>
      <c r="AA627" s="57"/>
      <c r="AB627" s="57"/>
    </row>
    <row r="628" s="4" customFormat="1" ht="86" customHeight="1" spans="1:28">
      <c r="A628" s="82">
        <v>2</v>
      </c>
      <c r="B628" s="168" t="s">
        <v>1323</v>
      </c>
      <c r="C628" s="82" t="s">
        <v>46</v>
      </c>
      <c r="D628" s="42" t="s">
        <v>429</v>
      </c>
      <c r="E628" s="47" t="s">
        <v>56</v>
      </c>
      <c r="F628" s="48" t="s">
        <v>1325</v>
      </c>
      <c r="G628" s="44">
        <v>60.5</v>
      </c>
      <c r="H628" s="44"/>
      <c r="I628" s="44"/>
      <c r="J628" s="44"/>
      <c r="K628" s="44"/>
      <c r="L628" s="57"/>
      <c r="M628" s="51" t="s">
        <v>1326</v>
      </c>
      <c r="N628" s="47" t="s">
        <v>1327</v>
      </c>
      <c r="O628" s="47">
        <v>13</v>
      </c>
      <c r="P628" s="47">
        <v>7</v>
      </c>
      <c r="Q628" s="66">
        <v>0.02</v>
      </c>
      <c r="R628" s="66">
        <v>0.02</v>
      </c>
      <c r="S628" s="66"/>
      <c r="T628" s="66">
        <v>0.02</v>
      </c>
      <c r="U628" s="66">
        <v>0.02</v>
      </c>
      <c r="V628" s="66"/>
      <c r="W628" s="47" t="s">
        <v>1328</v>
      </c>
      <c r="X628" s="47" t="s">
        <v>1329</v>
      </c>
      <c r="Y628" s="47" t="s">
        <v>56</v>
      </c>
      <c r="Z628" s="57" t="s">
        <v>58</v>
      </c>
      <c r="AA628" s="57"/>
      <c r="AB628" s="57"/>
    </row>
    <row r="629" s="4" customFormat="1" ht="68" customHeight="1" spans="1:28">
      <c r="A629" s="82">
        <v>3</v>
      </c>
      <c r="B629" s="168" t="s">
        <v>1323</v>
      </c>
      <c r="C629" s="82" t="s">
        <v>46</v>
      </c>
      <c r="D629" s="42" t="s">
        <v>429</v>
      </c>
      <c r="E629" s="47" t="s">
        <v>72</v>
      </c>
      <c r="F629" s="48" t="s">
        <v>1330</v>
      </c>
      <c r="G629" s="44">
        <v>53.79</v>
      </c>
      <c r="H629" s="44"/>
      <c r="I629" s="44"/>
      <c r="J629" s="44"/>
      <c r="K629" s="44"/>
      <c r="L629" s="57"/>
      <c r="M629" s="51" t="s">
        <v>1326</v>
      </c>
      <c r="N629" s="47" t="s">
        <v>1327</v>
      </c>
      <c r="O629" s="60">
        <v>3</v>
      </c>
      <c r="P629" s="60">
        <v>21</v>
      </c>
      <c r="Q629" s="68">
        <v>0.0177</v>
      </c>
      <c r="R629" s="68">
        <v>0.0177</v>
      </c>
      <c r="S629" s="66"/>
      <c r="T629" s="66">
        <v>0.0177</v>
      </c>
      <c r="U629" s="68">
        <v>0.0177</v>
      </c>
      <c r="V629" s="66"/>
      <c r="W629" s="47" t="s">
        <v>1328</v>
      </c>
      <c r="X629" s="47" t="s">
        <v>1329</v>
      </c>
      <c r="Y629" s="47" t="s">
        <v>72</v>
      </c>
      <c r="Z629" s="57" t="s">
        <v>74</v>
      </c>
      <c r="AA629" s="57"/>
      <c r="AB629" s="57"/>
    </row>
    <row r="630" s="4" customFormat="1" ht="68" customHeight="1" spans="1:28">
      <c r="A630" s="82">
        <v>4</v>
      </c>
      <c r="B630" s="168" t="s">
        <v>1323</v>
      </c>
      <c r="C630" s="82" t="s">
        <v>46</v>
      </c>
      <c r="D630" s="42" t="s">
        <v>429</v>
      </c>
      <c r="E630" s="47" t="s">
        <v>80</v>
      </c>
      <c r="F630" s="48" t="s">
        <v>1330</v>
      </c>
      <c r="G630" s="44">
        <v>53.79</v>
      </c>
      <c r="H630" s="44"/>
      <c r="I630" s="44"/>
      <c r="J630" s="44"/>
      <c r="K630" s="44"/>
      <c r="L630" s="57"/>
      <c r="M630" s="51" t="s">
        <v>1326</v>
      </c>
      <c r="N630" s="176" t="s">
        <v>1327</v>
      </c>
      <c r="O630" s="59">
        <v>12</v>
      </c>
      <c r="P630" s="59">
        <v>5</v>
      </c>
      <c r="Q630" s="184">
        <v>0.0177</v>
      </c>
      <c r="R630" s="184">
        <v>0.0177</v>
      </c>
      <c r="S630" s="184"/>
      <c r="T630" s="184">
        <v>0.0177</v>
      </c>
      <c r="U630" s="184">
        <v>0.0177</v>
      </c>
      <c r="V630" s="184"/>
      <c r="W630" s="47" t="s">
        <v>1328</v>
      </c>
      <c r="X630" s="47" t="s">
        <v>1329</v>
      </c>
      <c r="Y630" s="47" t="s">
        <v>80</v>
      </c>
      <c r="Z630" s="57" t="s">
        <v>82</v>
      </c>
      <c r="AA630" s="57"/>
      <c r="AB630" s="57"/>
    </row>
    <row r="631" s="4" customFormat="1" ht="73" customHeight="1" spans="1:28">
      <c r="A631" s="82">
        <v>5</v>
      </c>
      <c r="B631" s="168" t="s">
        <v>1323</v>
      </c>
      <c r="C631" s="82" t="s">
        <v>46</v>
      </c>
      <c r="D631" s="42" t="s">
        <v>429</v>
      </c>
      <c r="E631" s="47" t="s">
        <v>76</v>
      </c>
      <c r="F631" s="48" t="s">
        <v>1330</v>
      </c>
      <c r="G631" s="44">
        <v>53.79</v>
      </c>
      <c r="H631" s="44"/>
      <c r="I631" s="44"/>
      <c r="J631" s="44"/>
      <c r="K631" s="44"/>
      <c r="L631" s="57"/>
      <c r="M631" s="51" t="s">
        <v>1326</v>
      </c>
      <c r="N631" s="83" t="s">
        <v>1327</v>
      </c>
      <c r="O631" s="59">
        <v>11</v>
      </c>
      <c r="P631" s="59">
        <v>5</v>
      </c>
      <c r="Q631" s="66">
        <v>0.0177</v>
      </c>
      <c r="R631" s="68">
        <v>0.0177</v>
      </c>
      <c r="S631" s="68"/>
      <c r="T631" s="68">
        <v>0.0177</v>
      </c>
      <c r="U631" s="68">
        <v>0.0177</v>
      </c>
      <c r="V631" s="68"/>
      <c r="W631" s="47" t="s">
        <v>1328</v>
      </c>
      <c r="X631" s="47" t="s">
        <v>1329</v>
      </c>
      <c r="Y631" s="47" t="s">
        <v>76</v>
      </c>
      <c r="Z631" s="57" t="s">
        <v>78</v>
      </c>
      <c r="AA631" s="57"/>
      <c r="AB631" s="57"/>
    </row>
    <row r="632" s="4" customFormat="1" ht="73" customHeight="1" spans="1:28">
      <c r="A632" s="82">
        <v>6</v>
      </c>
      <c r="B632" s="168" t="s">
        <v>1323</v>
      </c>
      <c r="C632" s="82" t="s">
        <v>46</v>
      </c>
      <c r="D632" s="42" t="s">
        <v>429</v>
      </c>
      <c r="E632" s="47" t="s">
        <v>84</v>
      </c>
      <c r="F632" s="48" t="s">
        <v>1331</v>
      </c>
      <c r="G632" s="44">
        <v>53.57</v>
      </c>
      <c r="H632" s="44"/>
      <c r="I632" s="44"/>
      <c r="J632" s="44"/>
      <c r="K632" s="44"/>
      <c r="L632" s="57"/>
      <c r="M632" s="51" t="s">
        <v>1326</v>
      </c>
      <c r="N632" s="59" t="s">
        <v>1327</v>
      </c>
      <c r="O632" s="82">
        <v>8</v>
      </c>
      <c r="P632" s="82">
        <v>4</v>
      </c>
      <c r="Q632" s="66">
        <v>0.0176</v>
      </c>
      <c r="R632" s="66">
        <v>0.0176</v>
      </c>
      <c r="S632" s="66"/>
      <c r="T632" s="66">
        <v>0.0176</v>
      </c>
      <c r="U632" s="66">
        <v>0.0176</v>
      </c>
      <c r="V632" s="66"/>
      <c r="W632" s="47" t="s">
        <v>1328</v>
      </c>
      <c r="X632" s="47" t="s">
        <v>1329</v>
      </c>
      <c r="Y632" s="47" t="s">
        <v>84</v>
      </c>
      <c r="Z632" s="57" t="s">
        <v>86</v>
      </c>
      <c r="AA632" s="57"/>
      <c r="AB632" s="57"/>
    </row>
    <row r="633" s="4" customFormat="1" ht="73" customHeight="1" spans="1:28">
      <c r="A633" s="82">
        <v>7</v>
      </c>
      <c r="B633" s="168" t="s">
        <v>1323</v>
      </c>
      <c r="C633" s="82" t="s">
        <v>46</v>
      </c>
      <c r="D633" s="42" t="s">
        <v>429</v>
      </c>
      <c r="E633" s="47" t="s">
        <v>1332</v>
      </c>
      <c r="F633" s="48" t="s">
        <v>1333</v>
      </c>
      <c r="G633" s="44">
        <v>51.92</v>
      </c>
      <c r="H633" s="44"/>
      <c r="I633" s="44"/>
      <c r="J633" s="44"/>
      <c r="K633" s="44"/>
      <c r="L633" s="57"/>
      <c r="M633" s="51" t="s">
        <v>1326</v>
      </c>
      <c r="N633" s="83" t="s">
        <v>1327</v>
      </c>
      <c r="O633" s="59">
        <v>8</v>
      </c>
      <c r="P633" s="59">
        <v>6</v>
      </c>
      <c r="Q633" s="66">
        <v>0.0171</v>
      </c>
      <c r="R633" s="68">
        <v>0.0171</v>
      </c>
      <c r="S633" s="68"/>
      <c r="T633" s="68">
        <v>0.0171</v>
      </c>
      <c r="U633" s="68">
        <v>0.0171</v>
      </c>
      <c r="V633" s="68"/>
      <c r="W633" s="47" t="s">
        <v>1328</v>
      </c>
      <c r="X633" s="47" t="s">
        <v>1329</v>
      </c>
      <c r="Y633" s="47" t="s">
        <v>100</v>
      </c>
      <c r="Z633" s="57" t="s">
        <v>102</v>
      </c>
      <c r="AA633" s="57"/>
      <c r="AB633" s="57"/>
    </row>
    <row r="634" s="4" customFormat="1" ht="73" customHeight="1" spans="1:28">
      <c r="A634" s="82">
        <v>8</v>
      </c>
      <c r="B634" s="168" t="s">
        <v>1323</v>
      </c>
      <c r="C634" s="82" t="s">
        <v>46</v>
      </c>
      <c r="D634" s="42" t="s">
        <v>429</v>
      </c>
      <c r="E634" s="47" t="s">
        <v>88</v>
      </c>
      <c r="F634" s="48" t="s">
        <v>1333</v>
      </c>
      <c r="G634" s="44">
        <v>51.92</v>
      </c>
      <c r="H634" s="44"/>
      <c r="I634" s="44"/>
      <c r="J634" s="44"/>
      <c r="K634" s="44"/>
      <c r="L634" s="57"/>
      <c r="M634" s="51" t="s">
        <v>1326</v>
      </c>
      <c r="N634" s="59" t="s">
        <v>1327</v>
      </c>
      <c r="O634" s="59">
        <v>3</v>
      </c>
      <c r="P634" s="59">
        <v>10</v>
      </c>
      <c r="Q634" s="66">
        <v>0.0171</v>
      </c>
      <c r="R634" s="66">
        <v>0.0171</v>
      </c>
      <c r="S634" s="66"/>
      <c r="T634" s="66">
        <v>0.0171</v>
      </c>
      <c r="U634" s="66">
        <v>0.0171</v>
      </c>
      <c r="V634" s="66"/>
      <c r="W634" s="47" t="s">
        <v>1328</v>
      </c>
      <c r="X634" s="47" t="s">
        <v>1329</v>
      </c>
      <c r="Y634" s="47" t="s">
        <v>88</v>
      </c>
      <c r="Z634" s="57" t="s">
        <v>90</v>
      </c>
      <c r="AA634" s="57"/>
      <c r="AB634" s="57"/>
    </row>
    <row r="635" s="4" customFormat="1" ht="68" customHeight="1" spans="1:28">
      <c r="A635" s="82">
        <v>9</v>
      </c>
      <c r="B635" s="168" t="s">
        <v>1323</v>
      </c>
      <c r="C635" s="82" t="s">
        <v>46</v>
      </c>
      <c r="D635" s="42" t="s">
        <v>429</v>
      </c>
      <c r="E635" s="47" t="s">
        <v>68</v>
      </c>
      <c r="F635" s="48" t="s">
        <v>1330</v>
      </c>
      <c r="G635" s="44">
        <v>53.79</v>
      </c>
      <c r="H635" s="44"/>
      <c r="I635" s="44"/>
      <c r="J635" s="44"/>
      <c r="K635" s="44"/>
      <c r="L635" s="57"/>
      <c r="M635" s="51" t="s">
        <v>1326</v>
      </c>
      <c r="N635" s="59" t="s">
        <v>1327</v>
      </c>
      <c r="O635" s="59">
        <v>16</v>
      </c>
      <c r="P635" s="59"/>
      <c r="Q635" s="66">
        <v>0.0177</v>
      </c>
      <c r="R635" s="66">
        <v>0.0177</v>
      </c>
      <c r="S635" s="66"/>
      <c r="T635" s="66">
        <v>0.0177</v>
      </c>
      <c r="U635" s="66">
        <v>0.0177</v>
      </c>
      <c r="V635" s="68"/>
      <c r="W635" s="47" t="s">
        <v>1328</v>
      </c>
      <c r="X635" s="47" t="s">
        <v>1329</v>
      </c>
      <c r="Y635" s="47" t="s">
        <v>68</v>
      </c>
      <c r="Z635" s="57" t="s">
        <v>70</v>
      </c>
      <c r="AA635" s="57"/>
      <c r="AB635" s="57"/>
    </row>
    <row r="636" s="4" customFormat="1" ht="68" customHeight="1" spans="1:28">
      <c r="A636" s="82">
        <v>10</v>
      </c>
      <c r="B636" s="168" t="s">
        <v>1323</v>
      </c>
      <c r="C636" s="82" t="s">
        <v>46</v>
      </c>
      <c r="D636" s="42" t="s">
        <v>429</v>
      </c>
      <c r="E636" s="47" t="s">
        <v>64</v>
      </c>
      <c r="F636" s="48" t="s">
        <v>1333</v>
      </c>
      <c r="G636" s="44">
        <v>51.92</v>
      </c>
      <c r="H636" s="44"/>
      <c r="I636" s="44"/>
      <c r="J636" s="44"/>
      <c r="K636" s="44"/>
      <c r="L636" s="57"/>
      <c r="M636" s="51" t="s">
        <v>1326</v>
      </c>
      <c r="N636" s="47" t="s">
        <v>1327</v>
      </c>
      <c r="O636" s="59">
        <v>11</v>
      </c>
      <c r="P636" s="59">
        <v>7</v>
      </c>
      <c r="Q636" s="66">
        <v>0.0171</v>
      </c>
      <c r="R636" s="66">
        <v>0.0171</v>
      </c>
      <c r="S636" s="66"/>
      <c r="T636" s="66">
        <v>0.0171</v>
      </c>
      <c r="U636" s="66">
        <v>0.0171</v>
      </c>
      <c r="V636" s="68"/>
      <c r="W636" s="47" t="s">
        <v>1328</v>
      </c>
      <c r="X636" s="47" t="s">
        <v>1329</v>
      </c>
      <c r="Y636" s="47" t="s">
        <v>64</v>
      </c>
      <c r="Z636" s="57" t="s">
        <v>66</v>
      </c>
      <c r="AA636" s="57"/>
      <c r="AB636" s="57"/>
    </row>
    <row r="637" s="4" customFormat="1" ht="68" customHeight="1" spans="1:28">
      <c r="A637" s="82">
        <v>11</v>
      </c>
      <c r="B637" s="168" t="s">
        <v>1323</v>
      </c>
      <c r="C637" s="82" t="s">
        <v>46</v>
      </c>
      <c r="D637" s="42" t="s">
        <v>429</v>
      </c>
      <c r="E637" s="47" t="s">
        <v>1334</v>
      </c>
      <c r="F637" s="48" t="s">
        <v>1335</v>
      </c>
      <c r="G637" s="44">
        <v>47.74</v>
      </c>
      <c r="H637" s="44"/>
      <c r="I637" s="44"/>
      <c r="J637" s="44"/>
      <c r="K637" s="44"/>
      <c r="L637" s="57"/>
      <c r="M637" s="51" t="s">
        <v>1326</v>
      </c>
      <c r="N637" s="59" t="s">
        <v>1327</v>
      </c>
      <c r="O637" s="59">
        <v>5</v>
      </c>
      <c r="P637" s="59">
        <v>6</v>
      </c>
      <c r="Q637" s="66">
        <v>0.0157</v>
      </c>
      <c r="R637" s="66">
        <v>0.0157</v>
      </c>
      <c r="S637" s="66"/>
      <c r="T637" s="66">
        <v>0.0157</v>
      </c>
      <c r="U637" s="66">
        <v>0.0157</v>
      </c>
      <c r="V637" s="66"/>
      <c r="W637" s="47" t="s">
        <v>1328</v>
      </c>
      <c r="X637" s="47" t="s">
        <v>1329</v>
      </c>
      <c r="Y637" s="47" t="s">
        <v>96</v>
      </c>
      <c r="Z637" s="57" t="s">
        <v>98</v>
      </c>
      <c r="AA637" s="57"/>
      <c r="AB637" s="57"/>
    </row>
    <row r="638" s="4" customFormat="1" ht="68" customHeight="1" spans="1:28">
      <c r="A638" s="82">
        <v>12</v>
      </c>
      <c r="B638" s="168" t="s">
        <v>1323</v>
      </c>
      <c r="C638" s="82" t="s">
        <v>46</v>
      </c>
      <c r="D638" s="42" t="s">
        <v>429</v>
      </c>
      <c r="E638" s="47" t="s">
        <v>60</v>
      </c>
      <c r="F638" s="48" t="s">
        <v>1336</v>
      </c>
      <c r="G638" s="44">
        <v>60.06</v>
      </c>
      <c r="H638" s="44"/>
      <c r="I638" s="44"/>
      <c r="J638" s="44"/>
      <c r="K638" s="44"/>
      <c r="L638" s="57"/>
      <c r="M638" s="51" t="s">
        <v>1326</v>
      </c>
      <c r="N638" s="83" t="s">
        <v>1337</v>
      </c>
      <c r="O638" s="82">
        <v>18</v>
      </c>
      <c r="P638" s="82">
        <v>9</v>
      </c>
      <c r="Q638" s="68">
        <v>0.0198</v>
      </c>
      <c r="R638" s="66">
        <v>0.0198</v>
      </c>
      <c r="S638" s="66"/>
      <c r="T638" s="66">
        <v>0.0198</v>
      </c>
      <c r="U638" s="66">
        <v>0.0198</v>
      </c>
      <c r="V638" s="66"/>
      <c r="W638" s="47" t="s">
        <v>1328</v>
      </c>
      <c r="X638" s="47" t="s">
        <v>1329</v>
      </c>
      <c r="Y638" s="47" t="s">
        <v>60</v>
      </c>
      <c r="Z638" s="57" t="s">
        <v>62</v>
      </c>
      <c r="AA638" s="57"/>
      <c r="AB638" s="57"/>
    </row>
    <row r="639" s="4" customFormat="1" ht="73" customHeight="1" spans="1:28">
      <c r="A639" s="82">
        <v>13</v>
      </c>
      <c r="B639" s="168" t="s">
        <v>1323</v>
      </c>
      <c r="C639" s="82" t="s">
        <v>46</v>
      </c>
      <c r="D639" s="42" t="s">
        <v>429</v>
      </c>
      <c r="E639" s="47" t="s">
        <v>133</v>
      </c>
      <c r="F639" s="48" t="s">
        <v>1335</v>
      </c>
      <c r="G639" s="44">
        <v>47.74</v>
      </c>
      <c r="H639" s="44"/>
      <c r="I639" s="44"/>
      <c r="J639" s="44"/>
      <c r="K639" s="44"/>
      <c r="L639" s="57"/>
      <c r="M639" s="51" t="s">
        <v>1326</v>
      </c>
      <c r="N639" s="59" t="s">
        <v>1327</v>
      </c>
      <c r="O639" s="59">
        <v>5</v>
      </c>
      <c r="P639" s="59">
        <v>3</v>
      </c>
      <c r="Q639" s="66">
        <v>0.0157</v>
      </c>
      <c r="R639" s="66">
        <v>0.0157</v>
      </c>
      <c r="S639" s="66"/>
      <c r="T639" s="66">
        <v>0.0157</v>
      </c>
      <c r="U639" s="66">
        <v>0.0157</v>
      </c>
      <c r="V639" s="68"/>
      <c r="W639" s="47" t="s">
        <v>1328</v>
      </c>
      <c r="X639" s="47" t="s">
        <v>1329</v>
      </c>
      <c r="Y639" s="47" t="s">
        <v>133</v>
      </c>
      <c r="Z639" s="57" t="s">
        <v>135</v>
      </c>
      <c r="AA639" s="57"/>
      <c r="AB639" s="57"/>
    </row>
    <row r="640" s="4" customFormat="1" ht="73" customHeight="1" spans="1:28">
      <c r="A640" s="82">
        <v>14</v>
      </c>
      <c r="B640" s="168" t="s">
        <v>1323</v>
      </c>
      <c r="C640" s="82" t="s">
        <v>46</v>
      </c>
      <c r="D640" s="42" t="s">
        <v>429</v>
      </c>
      <c r="E640" s="47" t="s">
        <v>92</v>
      </c>
      <c r="F640" s="48" t="s">
        <v>1335</v>
      </c>
      <c r="G640" s="44">
        <v>47.74</v>
      </c>
      <c r="H640" s="44"/>
      <c r="I640" s="44"/>
      <c r="J640" s="44"/>
      <c r="K640" s="44"/>
      <c r="L640" s="57"/>
      <c r="M640" s="51" t="s">
        <v>1326</v>
      </c>
      <c r="N640" s="59" t="s">
        <v>1327</v>
      </c>
      <c r="O640" s="83">
        <v>5</v>
      </c>
      <c r="P640" s="83">
        <v>9</v>
      </c>
      <c r="Q640" s="66">
        <v>0.0157</v>
      </c>
      <c r="R640" s="66">
        <v>0.0157</v>
      </c>
      <c r="S640" s="66"/>
      <c r="T640" s="66">
        <v>0.0157</v>
      </c>
      <c r="U640" s="66">
        <v>0.0157</v>
      </c>
      <c r="V640" s="66"/>
      <c r="W640" s="47" t="s">
        <v>1328</v>
      </c>
      <c r="X640" s="47" t="s">
        <v>1329</v>
      </c>
      <c r="Y640" s="47" t="s">
        <v>92</v>
      </c>
      <c r="Z640" s="57" t="s">
        <v>94</v>
      </c>
      <c r="AA640" s="57"/>
      <c r="AB640" s="57"/>
    </row>
    <row r="641" s="4" customFormat="1" ht="73" customHeight="1" spans="1:28">
      <c r="A641" s="82">
        <v>15</v>
      </c>
      <c r="B641" s="168" t="s">
        <v>1323</v>
      </c>
      <c r="C641" s="82" t="s">
        <v>46</v>
      </c>
      <c r="D641" s="42" t="s">
        <v>429</v>
      </c>
      <c r="E641" s="47" t="s">
        <v>123</v>
      </c>
      <c r="F641" s="48" t="s">
        <v>1338</v>
      </c>
      <c r="G641" s="44">
        <v>50.27</v>
      </c>
      <c r="H641" s="44"/>
      <c r="I641" s="44"/>
      <c r="J641" s="44"/>
      <c r="K641" s="44"/>
      <c r="L641" s="57"/>
      <c r="M641" s="51" t="s">
        <v>1326</v>
      </c>
      <c r="N641" s="47" t="s">
        <v>1327</v>
      </c>
      <c r="O641" s="82">
        <v>10</v>
      </c>
      <c r="P641" s="82">
        <v>6</v>
      </c>
      <c r="Q641" s="68">
        <v>0.0166</v>
      </c>
      <c r="R641" s="68">
        <v>0.0166</v>
      </c>
      <c r="S641" s="68"/>
      <c r="T641" s="68">
        <v>0.0166</v>
      </c>
      <c r="U641" s="68">
        <v>0.0166</v>
      </c>
      <c r="V641" s="68"/>
      <c r="W641" s="47" t="s">
        <v>1328</v>
      </c>
      <c r="X641" s="47" t="s">
        <v>1329</v>
      </c>
      <c r="Y641" s="47" t="s">
        <v>123</v>
      </c>
      <c r="Z641" s="57" t="s">
        <v>125</v>
      </c>
      <c r="AA641" s="57"/>
      <c r="AB641" s="57"/>
    </row>
    <row r="642" s="3" customFormat="1" ht="39" customHeight="1" spans="1:28">
      <c r="A642" s="27"/>
      <c r="B642" s="33" t="s">
        <v>1339</v>
      </c>
      <c r="C642" s="34"/>
      <c r="D642" s="34"/>
      <c r="E642" s="35"/>
      <c r="F642" s="78"/>
      <c r="G642" s="79">
        <f t="shared" ref="G642:I642" si="155">G643</f>
        <v>491.1</v>
      </c>
      <c r="H642" s="79">
        <f t="shared" si="155"/>
        <v>491.1</v>
      </c>
      <c r="I642" s="79">
        <f t="shared" si="155"/>
        <v>0</v>
      </c>
      <c r="J642" s="79">
        <f t="shared" ref="J642:V642" si="156">J643</f>
        <v>0</v>
      </c>
      <c r="K642" s="79">
        <f t="shared" si="156"/>
        <v>0</v>
      </c>
      <c r="L642" s="63"/>
      <c r="M642" s="63"/>
      <c r="N642" s="63"/>
      <c r="O642" s="63">
        <f t="shared" si="156"/>
        <v>140</v>
      </c>
      <c r="P642" s="63">
        <f t="shared" si="156"/>
        <v>106</v>
      </c>
      <c r="Q642" s="79">
        <f t="shared" si="156"/>
        <v>29.121</v>
      </c>
      <c r="R642" s="79">
        <f t="shared" si="156"/>
        <v>0.1376</v>
      </c>
      <c r="S642" s="79">
        <f t="shared" si="156"/>
        <v>0.0292</v>
      </c>
      <c r="T642" s="79">
        <f t="shared" si="156"/>
        <v>0.5346</v>
      </c>
      <c r="U642" s="79">
        <f t="shared" si="156"/>
        <v>0.4106</v>
      </c>
      <c r="V642" s="79">
        <f t="shared" si="156"/>
        <v>0.0549</v>
      </c>
      <c r="W642" s="85"/>
      <c r="X642" s="85"/>
      <c r="Y642" s="85"/>
      <c r="Z642" s="63"/>
      <c r="AA642" s="63"/>
      <c r="AB642" s="63"/>
    </row>
    <row r="643" s="4" customFormat="1" ht="81" customHeight="1" spans="1:28">
      <c r="A643" s="40"/>
      <c r="B643" s="153" t="s">
        <v>1340</v>
      </c>
      <c r="C643" s="45"/>
      <c r="D643" s="92"/>
      <c r="E643" s="45"/>
      <c r="F643" s="46" t="s">
        <v>1341</v>
      </c>
      <c r="G643" s="44">
        <f>SUM(G644:G658)</f>
        <v>491.1</v>
      </c>
      <c r="H643" s="44">
        <v>491.1</v>
      </c>
      <c r="I643" s="44"/>
      <c r="J643" s="44"/>
      <c r="K643" s="44"/>
      <c r="L643" s="57" t="s">
        <v>1342</v>
      </c>
      <c r="M643" s="41"/>
      <c r="N643" s="41"/>
      <c r="O643" s="58">
        <f t="shared" ref="O643:V643" si="157">SUM(O644:O658)</f>
        <v>140</v>
      </c>
      <c r="P643" s="58">
        <f t="shared" si="157"/>
        <v>106</v>
      </c>
      <c r="Q643" s="66">
        <f t="shared" si="157"/>
        <v>29.121</v>
      </c>
      <c r="R643" s="66">
        <f t="shared" si="157"/>
        <v>0.1376</v>
      </c>
      <c r="S643" s="66">
        <f t="shared" si="157"/>
        <v>0.0292</v>
      </c>
      <c r="T643" s="66">
        <f t="shared" si="157"/>
        <v>0.5346</v>
      </c>
      <c r="U643" s="66">
        <f t="shared" si="157"/>
        <v>0.4106</v>
      </c>
      <c r="V643" s="66">
        <f t="shared" si="157"/>
        <v>0.0549</v>
      </c>
      <c r="W643" s="45"/>
      <c r="X643" s="45"/>
      <c r="Y643" s="45"/>
      <c r="Z643" s="57"/>
      <c r="AA643" s="57"/>
      <c r="AB643" s="57"/>
    </row>
    <row r="644" s="4" customFormat="1" ht="105" customHeight="1" spans="1:28">
      <c r="A644" s="47">
        <v>1</v>
      </c>
      <c r="B644" s="49" t="s">
        <v>1343</v>
      </c>
      <c r="C644" s="51" t="s">
        <v>46</v>
      </c>
      <c r="D644" s="42" t="s">
        <v>429</v>
      </c>
      <c r="E644" s="47" t="s">
        <v>72</v>
      </c>
      <c r="F644" s="48" t="s">
        <v>1344</v>
      </c>
      <c r="G644" s="44">
        <v>22.2</v>
      </c>
      <c r="H644" s="44"/>
      <c r="I644" s="44"/>
      <c r="J644" s="44"/>
      <c r="K644" s="44"/>
      <c r="L644" s="57"/>
      <c r="M644" s="51" t="s">
        <v>1345</v>
      </c>
      <c r="N644" s="47" t="s">
        <v>1346</v>
      </c>
      <c r="O644" s="51">
        <v>3</v>
      </c>
      <c r="P644" s="51">
        <v>15</v>
      </c>
      <c r="Q644" s="66">
        <v>0.0074</v>
      </c>
      <c r="R644" s="66">
        <v>0.0074</v>
      </c>
      <c r="S644" s="66"/>
      <c r="T644" s="66">
        <v>0.1292</v>
      </c>
      <c r="U644" s="66">
        <v>0.0558</v>
      </c>
      <c r="V644" s="186"/>
      <c r="W644" s="187" t="s">
        <v>1347</v>
      </c>
      <c r="X644" s="47" t="s">
        <v>1348</v>
      </c>
      <c r="Y644" s="47" t="s">
        <v>72</v>
      </c>
      <c r="Z644" s="57" t="s">
        <v>74</v>
      </c>
      <c r="AA644" s="57"/>
      <c r="AB644" s="57"/>
    </row>
    <row r="645" s="4" customFormat="1" ht="99" customHeight="1" spans="1:28">
      <c r="A645" s="47">
        <v>2</v>
      </c>
      <c r="B645" s="49" t="s">
        <v>1343</v>
      </c>
      <c r="C645" s="51" t="s">
        <v>46</v>
      </c>
      <c r="D645" s="42" t="s">
        <v>429</v>
      </c>
      <c r="E645" s="51" t="s">
        <v>76</v>
      </c>
      <c r="F645" s="48" t="s">
        <v>1349</v>
      </c>
      <c r="G645" s="44">
        <v>21</v>
      </c>
      <c r="H645" s="44"/>
      <c r="I645" s="44"/>
      <c r="J645" s="44"/>
      <c r="K645" s="44"/>
      <c r="L645" s="57"/>
      <c r="M645" s="51" t="s">
        <v>1345</v>
      </c>
      <c r="N645" s="47" t="s">
        <v>1346</v>
      </c>
      <c r="O645" s="51">
        <v>11</v>
      </c>
      <c r="P645" s="51">
        <v>5</v>
      </c>
      <c r="Q645" s="66">
        <v>0.007</v>
      </c>
      <c r="R645" s="66">
        <v>0.007</v>
      </c>
      <c r="S645" s="66"/>
      <c r="T645" s="66">
        <v>0.007</v>
      </c>
      <c r="U645" s="66">
        <v>0.007</v>
      </c>
      <c r="V645" s="66"/>
      <c r="W645" s="187" t="s">
        <v>1347</v>
      </c>
      <c r="X645" s="47" t="s">
        <v>1348</v>
      </c>
      <c r="Y645" s="47" t="s">
        <v>76</v>
      </c>
      <c r="Z645" s="57" t="s">
        <v>78</v>
      </c>
      <c r="AA645" s="57"/>
      <c r="AB645" s="57"/>
    </row>
    <row r="646" s="4" customFormat="1" ht="102" customHeight="1" spans="1:28">
      <c r="A646" s="47">
        <v>3</v>
      </c>
      <c r="B646" s="49" t="s">
        <v>1343</v>
      </c>
      <c r="C646" s="51" t="s">
        <v>46</v>
      </c>
      <c r="D646" s="42" t="s">
        <v>429</v>
      </c>
      <c r="E646" s="51" t="s">
        <v>80</v>
      </c>
      <c r="F646" s="48" t="s">
        <v>1350</v>
      </c>
      <c r="G646" s="44">
        <v>73.5</v>
      </c>
      <c r="H646" s="44"/>
      <c r="I646" s="44"/>
      <c r="J646" s="44"/>
      <c r="K646" s="44"/>
      <c r="L646" s="57"/>
      <c r="M646" s="51" t="s">
        <v>1345</v>
      </c>
      <c r="N646" s="47" t="s">
        <v>1346</v>
      </c>
      <c r="O646" s="59">
        <v>12</v>
      </c>
      <c r="P646" s="59">
        <v>5</v>
      </c>
      <c r="Q646" s="66">
        <v>0.0049</v>
      </c>
      <c r="R646" s="66">
        <v>0.0049</v>
      </c>
      <c r="S646" s="66"/>
      <c r="T646" s="66">
        <v>0.0245</v>
      </c>
      <c r="U646" s="66">
        <v>0.0245</v>
      </c>
      <c r="V646" s="66"/>
      <c r="W646" s="187" t="s">
        <v>1347</v>
      </c>
      <c r="X646" s="47" t="s">
        <v>1348</v>
      </c>
      <c r="Y646" s="59" t="s">
        <v>80</v>
      </c>
      <c r="Z646" s="57" t="s">
        <v>82</v>
      </c>
      <c r="AA646" s="57"/>
      <c r="AB646" s="57"/>
    </row>
    <row r="647" s="4" customFormat="1" ht="104" customHeight="1" spans="1:28">
      <c r="A647" s="47">
        <v>4</v>
      </c>
      <c r="B647" s="49" t="s">
        <v>1343</v>
      </c>
      <c r="C647" s="51" t="s">
        <v>46</v>
      </c>
      <c r="D647" s="42" t="s">
        <v>429</v>
      </c>
      <c r="E647" s="51" t="s">
        <v>88</v>
      </c>
      <c r="F647" s="48" t="s">
        <v>1351</v>
      </c>
      <c r="G647" s="44">
        <v>26.1</v>
      </c>
      <c r="H647" s="44"/>
      <c r="I647" s="44"/>
      <c r="J647" s="44"/>
      <c r="K647" s="44"/>
      <c r="L647" s="57"/>
      <c r="M647" s="51" t="s">
        <v>1345</v>
      </c>
      <c r="N647" s="47" t="s">
        <v>1346</v>
      </c>
      <c r="O647" s="51">
        <v>3</v>
      </c>
      <c r="P647" s="51">
        <v>11</v>
      </c>
      <c r="Q647" s="66">
        <v>0.0087</v>
      </c>
      <c r="R647" s="66">
        <v>0.0082</v>
      </c>
      <c r="S647" s="66">
        <v>0</v>
      </c>
      <c r="T647" s="66">
        <v>0.0392</v>
      </c>
      <c r="U647" s="66">
        <v>0.0392</v>
      </c>
      <c r="V647" s="66">
        <v>0</v>
      </c>
      <c r="W647" s="187" t="s">
        <v>1347</v>
      </c>
      <c r="X647" s="47" t="s">
        <v>1348</v>
      </c>
      <c r="Y647" s="47" t="s">
        <v>88</v>
      </c>
      <c r="Z647" s="57" t="s">
        <v>90</v>
      </c>
      <c r="AA647" s="57"/>
      <c r="AB647" s="57"/>
    </row>
    <row r="648" s="4" customFormat="1" ht="110" customHeight="1" spans="1:28">
      <c r="A648" s="47">
        <v>5</v>
      </c>
      <c r="B648" s="49" t="s">
        <v>1343</v>
      </c>
      <c r="C648" s="51" t="s">
        <v>46</v>
      </c>
      <c r="D648" s="42" t="s">
        <v>429</v>
      </c>
      <c r="E648" s="51" t="s">
        <v>133</v>
      </c>
      <c r="F648" s="48" t="s">
        <v>1352</v>
      </c>
      <c r="G648" s="44">
        <v>11.1</v>
      </c>
      <c r="H648" s="44"/>
      <c r="I648" s="44"/>
      <c r="J648" s="44"/>
      <c r="K648" s="44"/>
      <c r="L648" s="57"/>
      <c r="M648" s="51" t="s">
        <v>1345</v>
      </c>
      <c r="N648" s="47" t="s">
        <v>1346</v>
      </c>
      <c r="O648" s="51">
        <v>4</v>
      </c>
      <c r="P648" s="51">
        <v>3</v>
      </c>
      <c r="Q648" s="66">
        <v>0.0037</v>
      </c>
      <c r="R648" s="66">
        <v>0.0037</v>
      </c>
      <c r="S648" s="66"/>
      <c r="T648" s="66">
        <v>0.0037</v>
      </c>
      <c r="U648" s="66">
        <v>0.0037</v>
      </c>
      <c r="V648" s="66"/>
      <c r="W648" s="187" t="s">
        <v>1347</v>
      </c>
      <c r="X648" s="47" t="s">
        <v>1348</v>
      </c>
      <c r="Y648" s="185" t="s">
        <v>133</v>
      </c>
      <c r="Z648" s="57" t="s">
        <v>135</v>
      </c>
      <c r="AA648" s="57"/>
      <c r="AB648" s="57"/>
    </row>
    <row r="649" s="4" customFormat="1" ht="100" customHeight="1" spans="1:28">
      <c r="A649" s="47">
        <v>6</v>
      </c>
      <c r="B649" s="49" t="s">
        <v>1343</v>
      </c>
      <c r="C649" s="51" t="s">
        <v>46</v>
      </c>
      <c r="D649" s="42" t="s">
        <v>429</v>
      </c>
      <c r="E649" s="51" t="s">
        <v>64</v>
      </c>
      <c r="F649" s="48" t="s">
        <v>1353</v>
      </c>
      <c r="G649" s="44">
        <v>29.7</v>
      </c>
      <c r="H649" s="44"/>
      <c r="I649" s="44"/>
      <c r="J649" s="44"/>
      <c r="K649" s="44"/>
      <c r="L649" s="57"/>
      <c r="M649" s="51" t="s">
        <v>1345</v>
      </c>
      <c r="N649" s="47" t="s">
        <v>1346</v>
      </c>
      <c r="O649" s="51">
        <v>11</v>
      </c>
      <c r="P649" s="51">
        <v>5</v>
      </c>
      <c r="Q649" s="66">
        <v>0.009</v>
      </c>
      <c r="R649" s="66">
        <v>0.009</v>
      </c>
      <c r="S649" s="66">
        <v>0</v>
      </c>
      <c r="T649" s="66">
        <v>0.0462</v>
      </c>
      <c r="U649" s="66">
        <v>0.0462</v>
      </c>
      <c r="V649" s="66">
        <v>0</v>
      </c>
      <c r="W649" s="187" t="s">
        <v>1347</v>
      </c>
      <c r="X649" s="47" t="s">
        <v>1348</v>
      </c>
      <c r="Y649" s="47" t="s">
        <v>64</v>
      </c>
      <c r="Z649" s="57" t="s">
        <v>66</v>
      </c>
      <c r="AA649" s="57"/>
      <c r="AB649" s="57"/>
    </row>
    <row r="650" s="4" customFormat="1" ht="124" customHeight="1" spans="1:28">
      <c r="A650" s="47">
        <v>7</v>
      </c>
      <c r="B650" s="49" t="s">
        <v>1343</v>
      </c>
      <c r="C650" s="51" t="s">
        <v>46</v>
      </c>
      <c r="D650" s="42" t="s">
        <v>429</v>
      </c>
      <c r="E650" s="47" t="s">
        <v>92</v>
      </c>
      <c r="F650" s="48" t="s">
        <v>1354</v>
      </c>
      <c r="G650" s="44">
        <v>23.7</v>
      </c>
      <c r="H650" s="44"/>
      <c r="I650" s="44"/>
      <c r="J650" s="44"/>
      <c r="K650" s="44"/>
      <c r="L650" s="57"/>
      <c r="M650" s="51" t="s">
        <v>1345</v>
      </c>
      <c r="N650" s="47" t="s">
        <v>1346</v>
      </c>
      <c r="O650" s="82">
        <v>5</v>
      </c>
      <c r="P650" s="82">
        <v>9</v>
      </c>
      <c r="Q650" s="68">
        <v>0.024</v>
      </c>
      <c r="R650" s="68">
        <v>0.0069</v>
      </c>
      <c r="S650" s="68">
        <v>0.0171</v>
      </c>
      <c r="T650" s="68">
        <v>0.0885</v>
      </c>
      <c r="U650" s="68">
        <v>0.0379</v>
      </c>
      <c r="V650" s="68">
        <v>0.0506</v>
      </c>
      <c r="W650" s="187" t="s">
        <v>1347</v>
      </c>
      <c r="X650" s="47" t="s">
        <v>1348</v>
      </c>
      <c r="Y650" s="47" t="s">
        <v>92</v>
      </c>
      <c r="Z650" s="57" t="s">
        <v>94</v>
      </c>
      <c r="AA650" s="57"/>
      <c r="AB650" s="57"/>
    </row>
    <row r="651" s="4" customFormat="1" ht="128" customHeight="1" spans="1:28">
      <c r="A651" s="47">
        <v>8</v>
      </c>
      <c r="B651" s="49" t="s">
        <v>1343</v>
      </c>
      <c r="C651" s="51" t="s">
        <v>46</v>
      </c>
      <c r="D651" s="42" t="s">
        <v>429</v>
      </c>
      <c r="E651" s="51" t="s">
        <v>68</v>
      </c>
      <c r="F651" s="48" t="s">
        <v>1355</v>
      </c>
      <c r="G651" s="44">
        <v>18.9</v>
      </c>
      <c r="H651" s="44"/>
      <c r="I651" s="44"/>
      <c r="J651" s="44"/>
      <c r="K651" s="44"/>
      <c r="L651" s="57"/>
      <c r="M651" s="51" t="s">
        <v>1345</v>
      </c>
      <c r="N651" s="47" t="s">
        <v>1346</v>
      </c>
      <c r="O651" s="51">
        <v>16</v>
      </c>
      <c r="P651" s="51"/>
      <c r="Q651" s="66">
        <v>0.0057</v>
      </c>
      <c r="R651" s="66">
        <v>0.0051</v>
      </c>
      <c r="S651" s="66">
        <v>0.0006</v>
      </c>
      <c r="T651" s="66">
        <v>0.0286</v>
      </c>
      <c r="U651" s="66">
        <v>0.0252</v>
      </c>
      <c r="V651" s="66">
        <v>0.0034</v>
      </c>
      <c r="W651" s="187" t="s">
        <v>1347</v>
      </c>
      <c r="X651" s="47" t="s">
        <v>1348</v>
      </c>
      <c r="Y651" s="47" t="s">
        <v>68</v>
      </c>
      <c r="Z651" s="57" t="s">
        <v>70</v>
      </c>
      <c r="AA651" s="57"/>
      <c r="AB651" s="57"/>
    </row>
    <row r="652" s="4" customFormat="1" ht="100" customHeight="1" spans="1:28">
      <c r="A652" s="47">
        <v>9</v>
      </c>
      <c r="B652" s="49" t="s">
        <v>1343</v>
      </c>
      <c r="C652" s="51" t="s">
        <v>46</v>
      </c>
      <c r="D652" s="42" t="s">
        <v>429</v>
      </c>
      <c r="E652" s="74" t="s">
        <v>123</v>
      </c>
      <c r="F652" s="48" t="s">
        <v>1356</v>
      </c>
      <c r="G652" s="44">
        <v>19.5</v>
      </c>
      <c r="H652" s="44"/>
      <c r="I652" s="44"/>
      <c r="J652" s="44"/>
      <c r="K652" s="44"/>
      <c r="L652" s="57"/>
      <c r="M652" s="51" t="s">
        <v>1345</v>
      </c>
      <c r="N652" s="47" t="s">
        <v>1346</v>
      </c>
      <c r="O652" s="59">
        <v>9</v>
      </c>
      <c r="P652" s="59">
        <v>7</v>
      </c>
      <c r="Q652" s="188">
        <v>0.0065</v>
      </c>
      <c r="R652" s="188">
        <v>0.0065</v>
      </c>
      <c r="S652" s="188">
        <v>0</v>
      </c>
      <c r="T652" s="188">
        <v>0.0065</v>
      </c>
      <c r="U652" s="188">
        <v>0.0065</v>
      </c>
      <c r="V652" s="188">
        <v>0</v>
      </c>
      <c r="W652" s="187" t="s">
        <v>1347</v>
      </c>
      <c r="X652" s="47" t="s">
        <v>1348</v>
      </c>
      <c r="Y652" s="47" t="s">
        <v>123</v>
      </c>
      <c r="Z652" s="57" t="s">
        <v>125</v>
      </c>
      <c r="AA652" s="57"/>
      <c r="AB652" s="57"/>
    </row>
    <row r="653" s="4" customFormat="1" ht="120" customHeight="1" spans="1:28">
      <c r="A653" s="47">
        <v>10</v>
      </c>
      <c r="B653" s="49" t="s">
        <v>1343</v>
      </c>
      <c r="C653" s="51" t="s">
        <v>46</v>
      </c>
      <c r="D653" s="42" t="s">
        <v>429</v>
      </c>
      <c r="E653" s="47" t="s">
        <v>48</v>
      </c>
      <c r="F653" s="49" t="s">
        <v>1357</v>
      </c>
      <c r="G653" s="44">
        <v>63.6</v>
      </c>
      <c r="H653" s="44"/>
      <c r="I653" s="44"/>
      <c r="J653" s="44"/>
      <c r="K653" s="44"/>
      <c r="L653" s="57"/>
      <c r="M653" s="51" t="s">
        <v>1345</v>
      </c>
      <c r="N653" s="47" t="s">
        <v>1346</v>
      </c>
      <c r="O653" s="59">
        <v>13</v>
      </c>
      <c r="P653" s="59">
        <v>16</v>
      </c>
      <c r="Q653" s="66">
        <v>29</v>
      </c>
      <c r="R653" s="66">
        <v>0.0212</v>
      </c>
      <c r="S653" s="68">
        <v>0</v>
      </c>
      <c r="T653" s="66">
        <v>0.0212</v>
      </c>
      <c r="U653" s="66">
        <v>0.0212</v>
      </c>
      <c r="V653" s="66">
        <v>0</v>
      </c>
      <c r="W653" s="187" t="s">
        <v>1347</v>
      </c>
      <c r="X653" s="47" t="s">
        <v>1348</v>
      </c>
      <c r="Y653" s="47" t="s">
        <v>48</v>
      </c>
      <c r="Z653" s="57" t="s">
        <v>54</v>
      </c>
      <c r="AA653" s="57"/>
      <c r="AB653" s="57"/>
    </row>
    <row r="654" s="4" customFormat="1" ht="146" customHeight="1" spans="1:28">
      <c r="A654" s="47">
        <v>11</v>
      </c>
      <c r="B654" s="49" t="s">
        <v>1343</v>
      </c>
      <c r="C654" s="51" t="s">
        <v>46</v>
      </c>
      <c r="D654" s="42" t="s">
        <v>429</v>
      </c>
      <c r="E654" s="47" t="s">
        <v>56</v>
      </c>
      <c r="F654" s="48" t="s">
        <v>1358</v>
      </c>
      <c r="G654" s="44">
        <v>69.6</v>
      </c>
      <c r="H654" s="44"/>
      <c r="I654" s="44"/>
      <c r="J654" s="44"/>
      <c r="K654" s="44"/>
      <c r="L654" s="57"/>
      <c r="M654" s="51" t="s">
        <v>1345</v>
      </c>
      <c r="N654" s="47" t="s">
        <v>1346</v>
      </c>
      <c r="O654" s="60">
        <v>13</v>
      </c>
      <c r="P654" s="60">
        <v>7</v>
      </c>
      <c r="Q654" s="68">
        <v>0.023</v>
      </c>
      <c r="R654" s="68">
        <v>0.022</v>
      </c>
      <c r="S654" s="68">
        <v>0.01</v>
      </c>
      <c r="T654" s="68">
        <v>0.0699</v>
      </c>
      <c r="U654" s="68">
        <v>0.069</v>
      </c>
      <c r="V654" s="68">
        <v>0.0009</v>
      </c>
      <c r="W654" s="187" t="s">
        <v>1347</v>
      </c>
      <c r="X654" s="47" t="s">
        <v>1348</v>
      </c>
      <c r="Y654" s="47" t="s">
        <v>56</v>
      </c>
      <c r="Z654" s="57" t="s">
        <v>58</v>
      </c>
      <c r="AA654" s="57"/>
      <c r="AB654" s="57"/>
    </row>
    <row r="655" s="4" customFormat="1" ht="137" customHeight="1" spans="1:28">
      <c r="A655" s="47">
        <v>12</v>
      </c>
      <c r="B655" s="49" t="s">
        <v>1343</v>
      </c>
      <c r="C655" s="51" t="s">
        <v>46</v>
      </c>
      <c r="D655" s="42" t="s">
        <v>429</v>
      </c>
      <c r="E655" s="51" t="s">
        <v>84</v>
      </c>
      <c r="F655" s="48" t="s">
        <v>1359</v>
      </c>
      <c r="G655" s="44">
        <v>27</v>
      </c>
      <c r="H655" s="44"/>
      <c r="I655" s="44"/>
      <c r="J655" s="44"/>
      <c r="K655" s="44"/>
      <c r="L655" s="57"/>
      <c r="M655" s="51" t="s">
        <v>1345</v>
      </c>
      <c r="N655" s="47" t="s">
        <v>1346</v>
      </c>
      <c r="O655" s="51">
        <v>8</v>
      </c>
      <c r="P655" s="51">
        <v>4</v>
      </c>
      <c r="Q655" s="66"/>
      <c r="R655" s="66">
        <v>0.0088</v>
      </c>
      <c r="S655" s="66"/>
      <c r="T655" s="66"/>
      <c r="U655" s="66"/>
      <c r="V655" s="66"/>
      <c r="W655" s="187" t="s">
        <v>1347</v>
      </c>
      <c r="X655" s="47" t="s">
        <v>1348</v>
      </c>
      <c r="Y655" s="51" t="s">
        <v>84</v>
      </c>
      <c r="Z655" s="57" t="s">
        <v>86</v>
      </c>
      <c r="AA655" s="57"/>
      <c r="AB655" s="57"/>
    </row>
    <row r="656" s="4" customFormat="1" ht="175" customHeight="1" spans="1:28">
      <c r="A656" s="47">
        <v>13</v>
      </c>
      <c r="B656" s="49" t="s">
        <v>1343</v>
      </c>
      <c r="C656" s="51" t="s">
        <v>46</v>
      </c>
      <c r="D656" s="42" t="s">
        <v>429</v>
      </c>
      <c r="E656" s="47" t="s">
        <v>60</v>
      </c>
      <c r="F656" s="48" t="s">
        <v>1360</v>
      </c>
      <c r="G656" s="44">
        <v>25.8</v>
      </c>
      <c r="H656" s="44"/>
      <c r="I656" s="44"/>
      <c r="J656" s="44"/>
      <c r="K656" s="44"/>
      <c r="L656" s="57"/>
      <c r="M656" s="51" t="s">
        <v>1345</v>
      </c>
      <c r="N656" s="47" t="s">
        <v>1346</v>
      </c>
      <c r="O656" s="82">
        <v>19</v>
      </c>
      <c r="P656" s="47">
        <v>8</v>
      </c>
      <c r="Q656" s="66">
        <v>0.0086</v>
      </c>
      <c r="R656" s="66">
        <v>0.0086</v>
      </c>
      <c r="S656" s="68">
        <v>0</v>
      </c>
      <c r="T656" s="68">
        <v>0</v>
      </c>
      <c r="U656" s="66">
        <v>0.0086</v>
      </c>
      <c r="V656" s="68">
        <v>0</v>
      </c>
      <c r="W656" s="187" t="s">
        <v>1347</v>
      </c>
      <c r="X656" s="47" t="s">
        <v>1348</v>
      </c>
      <c r="Y656" s="47" t="s">
        <v>60</v>
      </c>
      <c r="Z656" s="57" t="s">
        <v>62</v>
      </c>
      <c r="AA656" s="57"/>
      <c r="AB656" s="57"/>
    </row>
    <row r="657" s="4" customFormat="1" ht="129" customHeight="1" spans="1:28">
      <c r="A657" s="47">
        <v>14</v>
      </c>
      <c r="B657" s="49" t="s">
        <v>1343</v>
      </c>
      <c r="C657" s="51" t="s">
        <v>46</v>
      </c>
      <c r="D657" s="42" t="s">
        <v>429</v>
      </c>
      <c r="E657" s="47" t="s">
        <v>100</v>
      </c>
      <c r="F657" s="48" t="s">
        <v>1361</v>
      </c>
      <c r="G657" s="44">
        <v>37.5</v>
      </c>
      <c r="H657" s="44"/>
      <c r="I657" s="44"/>
      <c r="J657" s="44"/>
      <c r="K657" s="44"/>
      <c r="L657" s="57"/>
      <c r="M657" s="51" t="s">
        <v>1345</v>
      </c>
      <c r="N657" s="47" t="s">
        <v>1346</v>
      </c>
      <c r="O657" s="51">
        <v>8</v>
      </c>
      <c r="P657" s="51">
        <v>6</v>
      </c>
      <c r="Q657" s="66">
        <v>0.0125</v>
      </c>
      <c r="R657" s="66">
        <v>0.0125</v>
      </c>
      <c r="S657" s="66"/>
      <c r="T657" s="66">
        <v>0.0643</v>
      </c>
      <c r="U657" s="66">
        <v>0.0643</v>
      </c>
      <c r="V657" s="68"/>
      <c r="W657" s="187" t="s">
        <v>1347</v>
      </c>
      <c r="X657" s="47" t="s">
        <v>1348</v>
      </c>
      <c r="Y657" s="47" t="s">
        <v>100</v>
      </c>
      <c r="Z657" s="57" t="s">
        <v>102</v>
      </c>
      <c r="AA657" s="57"/>
      <c r="AB657" s="57"/>
    </row>
    <row r="658" s="4" customFormat="1" ht="150" customHeight="1" spans="1:28">
      <c r="A658" s="47">
        <v>15</v>
      </c>
      <c r="B658" s="49" t="s">
        <v>1343</v>
      </c>
      <c r="C658" s="51" t="s">
        <v>46</v>
      </c>
      <c r="D658" s="42" t="s">
        <v>429</v>
      </c>
      <c r="E658" s="47" t="s">
        <v>1334</v>
      </c>
      <c r="F658" s="48" t="s">
        <v>1362</v>
      </c>
      <c r="G658" s="44">
        <v>21.9</v>
      </c>
      <c r="H658" s="44"/>
      <c r="I658" s="44"/>
      <c r="J658" s="44"/>
      <c r="K658" s="44"/>
      <c r="L658" s="57"/>
      <c r="M658" s="51" t="s">
        <v>1345</v>
      </c>
      <c r="N658" s="47" t="s">
        <v>1346</v>
      </c>
      <c r="O658" s="59">
        <v>5</v>
      </c>
      <c r="P658" s="59">
        <v>5</v>
      </c>
      <c r="Q658" s="66"/>
      <c r="R658" s="66">
        <v>0.0058</v>
      </c>
      <c r="S658" s="66">
        <v>0.0015</v>
      </c>
      <c r="T658" s="66">
        <v>0.0058</v>
      </c>
      <c r="U658" s="66">
        <v>0.0015</v>
      </c>
      <c r="V658" s="66"/>
      <c r="W658" s="187" t="s">
        <v>1347</v>
      </c>
      <c r="X658" s="47" t="s">
        <v>1348</v>
      </c>
      <c r="Y658" s="47" t="s">
        <v>96</v>
      </c>
      <c r="Z658" s="57" t="s">
        <v>98</v>
      </c>
      <c r="AA658" s="57"/>
      <c r="AB658" s="57"/>
    </row>
  </sheetData>
  <mergeCells count="49">
    <mergeCell ref="A1:B1"/>
    <mergeCell ref="A2:AB2"/>
    <mergeCell ref="G3:K3"/>
    <mergeCell ref="M3:V3"/>
    <mergeCell ref="W3:X3"/>
    <mergeCell ref="Y3:Z3"/>
    <mergeCell ref="O4:P4"/>
    <mergeCell ref="Q4:S4"/>
    <mergeCell ref="T4:V4"/>
    <mergeCell ref="A6:F6"/>
    <mergeCell ref="B7:E7"/>
    <mergeCell ref="B8:E8"/>
    <mergeCell ref="B9:E9"/>
    <mergeCell ref="B188:E188"/>
    <mergeCell ref="B195:E195"/>
    <mergeCell ref="B197:E197"/>
    <mergeCell ref="B200:E200"/>
    <mergeCell ref="B203:E203"/>
    <mergeCell ref="B204:E204"/>
    <mergeCell ref="B543:E543"/>
    <mergeCell ref="B545:E545"/>
    <mergeCell ref="B548:E548"/>
    <mergeCell ref="B587:E587"/>
    <mergeCell ref="B589:E589"/>
    <mergeCell ref="B595:E595"/>
    <mergeCell ref="B596:E596"/>
    <mergeCell ref="B607:E607"/>
    <mergeCell ref="B610:E610"/>
    <mergeCell ref="B612:E612"/>
    <mergeCell ref="B615:E615"/>
    <mergeCell ref="B617:E617"/>
    <mergeCell ref="B623:E623"/>
    <mergeCell ref="B624:E624"/>
    <mergeCell ref="A3:A5"/>
    <mergeCell ref="B3:B5"/>
    <mergeCell ref="C3:C5"/>
    <mergeCell ref="D3:D5"/>
    <mergeCell ref="E3:E5"/>
    <mergeCell ref="F3:F5"/>
    <mergeCell ref="G4:G5"/>
    <mergeCell ref="H4:H5"/>
    <mergeCell ref="I4:I5"/>
    <mergeCell ref="J4:J5"/>
    <mergeCell ref="K4:K5"/>
    <mergeCell ref="L3:L5"/>
    <mergeCell ref="M4:M5"/>
    <mergeCell ref="N4:N5"/>
    <mergeCell ref="AA3:AA4"/>
    <mergeCell ref="AB3:AB4"/>
  </mergeCells>
  <printOptions horizontalCentered="1"/>
  <pageMargins left="0.251388888888889" right="0.251388888888889" top="0.786805555555556" bottom="0.590277777777778" header="0.511805555555556" footer="0.471527777777778"/>
  <pageSetup paperSize="9" scale="43" fitToHeight="0" orientation="landscape" useFirstPageNumber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张海荣</cp:lastModifiedBy>
  <dcterms:created xsi:type="dcterms:W3CDTF">2016-07-11T03:13:00Z</dcterms:created>
  <cp:lastPrinted>2022-03-07T01:42:00Z</cp:lastPrinted>
  <dcterms:modified xsi:type="dcterms:W3CDTF">2023-03-27T09:49:56Z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  <property fmtid="{D5CDD505-2E9C-101B-9397-08002B2CF9AE}" pid="3" name="KSORubyTemplateID" linkTarget="0">
    <vt:lpwstr>14</vt:lpwstr>
  </property>
  <property fmtid="{D5CDD505-2E9C-101B-9397-08002B2CF9AE}" pid="4" name="ICV">
    <vt:lpwstr>96DF3208E154468AB12DE155418ABAE3</vt:lpwstr>
  </property>
  <property fmtid="{D5CDD505-2E9C-101B-9397-08002B2CF9AE}" pid="5" name="KSOReadingLayout">
    <vt:bool>true</vt:bool>
  </property>
</Properties>
</file>